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_調査票等・印刷・発送\04_記入要領の作成・印刷（Web）\01_素材\"/>
    </mc:Choice>
  </mc:AlternateContent>
  <bookViews>
    <workbookView xWindow="120" yWindow="45" windowWidth="14955" windowHeight="7995"/>
  </bookViews>
  <sheets>
    <sheet name="ツール" sheetId="1" r:id="rId1"/>
  </sheets>
  <definedNames>
    <definedName name="_xlnm.Print_Area" localSheetId="0">ツール!$A$1:$AH$60</definedName>
  </definedNames>
  <calcPr calcId="152511"/>
</workbook>
</file>

<file path=xl/calcChain.xml><?xml version="1.0" encoding="utf-8"?>
<calcChain xmlns="http://schemas.openxmlformats.org/spreadsheetml/2006/main">
  <c r="E5" i="1" l="1"/>
  <c r="H53" i="1" s="1"/>
  <c r="IV5" i="1"/>
  <c r="E9" i="1"/>
  <c r="J54" i="1" s="1"/>
  <c r="IV9" i="1"/>
  <c r="E13" i="1"/>
  <c r="L53" i="1" s="1"/>
  <c r="IV13" i="1"/>
  <c r="D14" i="1"/>
  <c r="E17" i="1"/>
  <c r="N53" i="1" s="1"/>
  <c r="IV17" i="1"/>
  <c r="D18" i="1"/>
  <c r="E21" i="1"/>
  <c r="P54" i="1" s="1"/>
  <c r="IV21" i="1"/>
  <c r="D22" i="1"/>
  <c r="E25" i="1"/>
  <c r="R53" i="1" s="1"/>
  <c r="IV25" i="1"/>
  <c r="D26" i="1"/>
  <c r="D28" i="1"/>
  <c r="L28" i="1" s="1"/>
  <c r="D29" i="1"/>
  <c r="D32" i="1"/>
  <c r="L32" i="1" s="1"/>
  <c r="D33" i="1"/>
  <c r="L33" i="1" s="1"/>
  <c r="D34" i="1"/>
  <c r="L34" i="1" s="1"/>
  <c r="D35" i="1"/>
  <c r="L35" i="1"/>
  <c r="D38" i="1"/>
  <c r="D40" i="1" s="1"/>
  <c r="L39" i="1"/>
  <c r="D42" i="1"/>
  <c r="L42" i="1" s="1"/>
  <c r="D43" i="1"/>
  <c r="L43" i="1"/>
  <c r="D46" i="1"/>
  <c r="D48" i="1" s="1"/>
  <c r="D57" i="1"/>
  <c r="E57" i="1"/>
  <c r="L46" i="1" l="1"/>
  <c r="L48" i="1" s="1"/>
  <c r="L44" i="1"/>
  <c r="IV53" i="1"/>
  <c r="L38" i="1"/>
  <c r="L40" i="1" s="1"/>
  <c r="D44" i="1"/>
  <c r="D30" i="1"/>
  <c r="L36" i="1"/>
  <c r="D36" i="1"/>
  <c r="L29" i="1"/>
  <c r="L30" i="1" s="1"/>
  <c r="J53" i="1"/>
  <c r="T53" i="1" s="1"/>
  <c r="H54" i="1"/>
  <c r="T54" i="1" s="1"/>
  <c r="AD46" i="1" l="1"/>
  <c r="V54" i="1" s="1"/>
  <c r="AD35" i="1"/>
  <c r="V53" i="1" s="1"/>
  <c r="D53" i="1" s="1"/>
  <c r="D58" i="1" s="1"/>
  <c r="H58" i="1" s="1"/>
  <c r="D54" i="1"/>
</calcChain>
</file>

<file path=xl/sharedStrings.xml><?xml version="1.0" encoding="utf-8"?>
<sst xmlns="http://schemas.openxmlformats.org/spreadsheetml/2006/main" count="73" uniqueCount="47">
  <si>
    <t>未選択</t>
    <rPh sb="0" eb="1">
      <t>ミ</t>
    </rPh>
    <rPh sb="1" eb="3">
      <t>センタク</t>
    </rPh>
    <phoneticPr fontId="2"/>
  </si>
  <si>
    <t>飽和蒸気</t>
    <rPh sb="0" eb="2">
      <t>ホウワ</t>
    </rPh>
    <rPh sb="2" eb="4">
      <t>ジョウキ</t>
    </rPh>
    <phoneticPr fontId="2"/>
  </si>
  <si>
    <r>
      <t>【手順-１】蒸気の種類（飽和蒸気、過熱蒸気）を選択　　</t>
    </r>
    <r>
      <rPr>
        <b/>
        <u/>
        <sz val="11"/>
        <rFont val="HG丸ｺﾞｼｯｸM-PRO"/>
        <family val="3"/>
        <charset val="128"/>
      </rPr>
      <t>※必須</t>
    </r>
    <rPh sb="1" eb="3">
      <t>テジュン</t>
    </rPh>
    <rPh sb="28" eb="30">
      <t>ヒッス</t>
    </rPh>
    <phoneticPr fontId="2"/>
  </si>
  <si>
    <t>過熱蒸気</t>
    <rPh sb="0" eb="2">
      <t>カネツ</t>
    </rPh>
    <rPh sb="2" eb="4">
      <t>ジョウキ</t>
    </rPh>
    <phoneticPr fontId="2"/>
  </si>
  <si>
    <t>蒸気の種類：未選択=0、飽和=1、過熱=2</t>
    <rPh sb="0" eb="2">
      <t>ジョウキ</t>
    </rPh>
    <rPh sb="3" eb="5">
      <t>シュルイ</t>
    </rPh>
    <rPh sb="6" eb="7">
      <t>ミ</t>
    </rPh>
    <rPh sb="7" eb="9">
      <t>センタク</t>
    </rPh>
    <rPh sb="12" eb="14">
      <t>ホウワ</t>
    </rPh>
    <rPh sb="17" eb="19">
      <t>カネツ</t>
    </rPh>
    <phoneticPr fontId="2"/>
  </si>
  <si>
    <r>
      <t>【手順-２】蒸気の発生・消費量を入力　[単位：トン]　　</t>
    </r>
    <r>
      <rPr>
        <b/>
        <u/>
        <sz val="11"/>
        <rFont val="HG丸ｺﾞｼｯｸM-PRO"/>
        <family val="3"/>
        <charset val="128"/>
      </rPr>
      <t>※必須</t>
    </r>
    <rPh sb="1" eb="3">
      <t>テジュン</t>
    </rPh>
    <rPh sb="29" eb="31">
      <t>ヒッス</t>
    </rPh>
    <phoneticPr fontId="2"/>
  </si>
  <si>
    <t>蒸気の重量：未入力=0、入力あり=1</t>
    <rPh sb="0" eb="2">
      <t>ジョウキ</t>
    </rPh>
    <rPh sb="3" eb="5">
      <t>ジュウリョウ</t>
    </rPh>
    <rPh sb="6" eb="7">
      <t>ミ</t>
    </rPh>
    <rPh sb="7" eb="9">
      <t>ニュウリョク</t>
    </rPh>
    <rPh sb="12" eb="14">
      <t>ニュウリョク</t>
    </rPh>
    <phoneticPr fontId="2"/>
  </si>
  <si>
    <r>
      <t>【手順-３】飽和蒸気の「比エンタルピ：ｈ’’（全熱量）」を入力　[単位：kJ/kg]　　</t>
    </r>
    <r>
      <rPr>
        <b/>
        <u/>
        <sz val="11"/>
        <rFont val="HG丸ｺﾞｼｯｸM-PRO"/>
        <family val="3"/>
        <charset val="128"/>
      </rPr>
      <t>※飽和蒸気の場合のみ</t>
    </r>
    <rPh sb="1" eb="3">
      <t>テジュン</t>
    </rPh>
    <rPh sb="6" eb="8">
      <t>ホウワ</t>
    </rPh>
    <rPh sb="23" eb="24">
      <t>ゼン</t>
    </rPh>
    <rPh sb="24" eb="26">
      <t>ネツリョウ</t>
    </rPh>
    <rPh sb="33" eb="35">
      <t>タンイ</t>
    </rPh>
    <rPh sb="45" eb="47">
      <t>ホウワ</t>
    </rPh>
    <rPh sb="47" eb="49">
      <t>ジョウキ</t>
    </rPh>
    <rPh sb="50" eb="52">
      <t>バアイ</t>
    </rPh>
    <phoneticPr fontId="2"/>
  </si>
  <si>
    <t>飽和蒸気のｈ’’：未入力=0、入力あり=1、不明=2</t>
    <rPh sb="0" eb="2">
      <t>ホウワ</t>
    </rPh>
    <rPh sb="2" eb="4">
      <t>ジョウキ</t>
    </rPh>
    <rPh sb="9" eb="10">
      <t>ミ</t>
    </rPh>
    <rPh sb="10" eb="12">
      <t>ニュウリョク</t>
    </rPh>
    <rPh sb="15" eb="17">
      <t>ニュウリョク</t>
    </rPh>
    <rPh sb="22" eb="24">
      <t>フメイ</t>
    </rPh>
    <phoneticPr fontId="2"/>
  </si>
  <si>
    <r>
      <t>【手順-４】飽和蒸気の「比エンタルピ：ｈ’（顕熱）」を入力　[単位：kJ/kg]　　</t>
    </r>
    <r>
      <rPr>
        <b/>
        <u/>
        <sz val="11"/>
        <rFont val="HG丸ｺﾞｼｯｸM-PRO"/>
        <family val="3"/>
        <charset val="128"/>
      </rPr>
      <t>※飽和蒸気の場合のみ</t>
    </r>
    <rPh sb="1" eb="3">
      <t>テジュン</t>
    </rPh>
    <rPh sb="6" eb="8">
      <t>ホウワ</t>
    </rPh>
    <rPh sb="22" eb="23">
      <t>ケン</t>
    </rPh>
    <rPh sb="23" eb="24">
      <t>ネツ</t>
    </rPh>
    <rPh sb="31" eb="33">
      <t>タンイ</t>
    </rPh>
    <rPh sb="43" eb="45">
      <t>ホウワ</t>
    </rPh>
    <rPh sb="45" eb="47">
      <t>ジョウキ</t>
    </rPh>
    <rPh sb="48" eb="50">
      <t>バアイ</t>
    </rPh>
    <phoneticPr fontId="2"/>
  </si>
  <si>
    <t>飽和蒸気のｈ’：未入力=0、入力あり=1、不明=2</t>
    <rPh sb="0" eb="2">
      <t>ホウワ</t>
    </rPh>
    <rPh sb="2" eb="4">
      <t>ジョウキ</t>
    </rPh>
    <rPh sb="8" eb="9">
      <t>ミ</t>
    </rPh>
    <rPh sb="9" eb="11">
      <t>ニュウリョク</t>
    </rPh>
    <rPh sb="14" eb="16">
      <t>ニュウリョク</t>
    </rPh>
    <rPh sb="21" eb="23">
      <t>フメイ</t>
    </rPh>
    <phoneticPr fontId="2"/>
  </si>
  <si>
    <r>
      <t>【手順-５】過熱蒸気の「比エンタルピ：ｈ」を入力　[単位：kJ/kg]　　</t>
    </r>
    <r>
      <rPr>
        <b/>
        <u/>
        <sz val="11"/>
        <rFont val="HG丸ｺﾞｼｯｸM-PRO"/>
        <family val="3"/>
        <charset val="128"/>
      </rPr>
      <t>※過熱蒸気の場合のみ</t>
    </r>
    <rPh sb="1" eb="3">
      <t>テジュン</t>
    </rPh>
    <rPh sb="6" eb="8">
      <t>カネツ</t>
    </rPh>
    <rPh sb="12" eb="13">
      <t>ヒ</t>
    </rPh>
    <rPh sb="26" eb="28">
      <t>タンイ</t>
    </rPh>
    <rPh sb="38" eb="40">
      <t>カネツ</t>
    </rPh>
    <rPh sb="40" eb="42">
      <t>ジョウキ</t>
    </rPh>
    <rPh sb="43" eb="45">
      <t>バアイ</t>
    </rPh>
    <phoneticPr fontId="2"/>
  </si>
  <si>
    <t>過熱蒸気のｈ：未入力=0、入力あり=1、不明=2</t>
    <rPh sb="0" eb="2">
      <t>カネツ</t>
    </rPh>
    <rPh sb="2" eb="4">
      <t>ジョウキ</t>
    </rPh>
    <rPh sb="7" eb="8">
      <t>ミ</t>
    </rPh>
    <rPh sb="8" eb="10">
      <t>ニュウリョク</t>
    </rPh>
    <rPh sb="13" eb="15">
      <t>ニュウリョク</t>
    </rPh>
    <rPh sb="20" eb="22">
      <t>フメイ</t>
    </rPh>
    <phoneticPr fontId="2"/>
  </si>
  <si>
    <r>
      <t>【手順-６】飽和蒸気の「乾き度」を入力　　</t>
    </r>
    <r>
      <rPr>
        <b/>
        <u/>
        <sz val="11"/>
        <rFont val="HG丸ｺﾞｼｯｸM-PRO"/>
        <family val="3"/>
        <charset val="128"/>
      </rPr>
      <t>※飽和蒸気の場合のみ</t>
    </r>
    <rPh sb="1" eb="3">
      <t>テジュン</t>
    </rPh>
    <rPh sb="6" eb="8">
      <t>ホウワ</t>
    </rPh>
    <rPh sb="12" eb="13">
      <t>カワ</t>
    </rPh>
    <rPh sb="14" eb="15">
      <t>ド</t>
    </rPh>
    <rPh sb="22" eb="24">
      <t>ホウワ</t>
    </rPh>
    <rPh sb="24" eb="26">
      <t>ジョウキ</t>
    </rPh>
    <rPh sb="27" eb="29">
      <t>バアイ</t>
    </rPh>
    <phoneticPr fontId="2"/>
  </si>
  <si>
    <t>飽和蒸気の乾き度：未入力=0、入力あり=1、不明=2</t>
    <rPh sb="0" eb="2">
      <t>ホウワ</t>
    </rPh>
    <rPh sb="2" eb="4">
      <t>ジョウキ</t>
    </rPh>
    <rPh sb="5" eb="6">
      <t>カワ</t>
    </rPh>
    <rPh sb="7" eb="8">
      <t>ド</t>
    </rPh>
    <rPh sb="9" eb="10">
      <t>ミ</t>
    </rPh>
    <rPh sb="10" eb="12">
      <t>ニュウリョク</t>
    </rPh>
    <rPh sb="15" eb="17">
      <t>ニュウリョク</t>
    </rPh>
    <rPh sb="22" eb="24">
      <t>フメイ</t>
    </rPh>
    <phoneticPr fontId="2"/>
  </si>
  <si>
    <t>（飽和：1-1）</t>
    <rPh sb="1" eb="3">
      <t>ホウワ</t>
    </rPh>
    <phoneticPr fontId="2"/>
  </si>
  <si>
    <t>：蒸気量　[トン]</t>
    <rPh sb="1" eb="3">
      <t>ジョウキ</t>
    </rPh>
    <rPh sb="3" eb="4">
      <t>リョウ</t>
    </rPh>
    <phoneticPr fontId="2"/>
  </si>
  <si>
    <t>←値記入あり=1</t>
    <rPh sb="1" eb="2">
      <t>アタイ</t>
    </rPh>
    <rPh sb="2" eb="4">
      <t>キニュウ</t>
    </rPh>
    <phoneticPr fontId="2"/>
  </si>
  <si>
    <t>：比エンタルピ（ｈ’’）　[kJ/kg]</t>
    <rPh sb="1" eb="2">
      <t>ヒ</t>
    </rPh>
    <phoneticPr fontId="2"/>
  </si>
  <si>
    <t>←「不明」=0、値記入あり=1、それ以外=2</t>
    <rPh sb="2" eb="4">
      <t>フメイ</t>
    </rPh>
    <rPh sb="8" eb="9">
      <t>アタイ</t>
    </rPh>
    <rPh sb="9" eb="11">
      <t>キニュウ</t>
    </rPh>
    <rPh sb="18" eb="20">
      <t>イガイ</t>
    </rPh>
    <phoneticPr fontId="2"/>
  </si>
  <si>
    <t>：蒸気量　[GJ]</t>
    <rPh sb="1" eb="3">
      <t>ジョウキ</t>
    </rPh>
    <rPh sb="3" eb="4">
      <t>リョウ</t>
    </rPh>
    <phoneticPr fontId="2"/>
  </si>
  <si>
    <t>（飽和：1-2）</t>
    <rPh sb="1" eb="3">
      <t>ホウワ</t>
    </rPh>
    <phoneticPr fontId="2"/>
  </si>
  <si>
    <t>：比エンタルピ（ｈ’）　[kJ/kg]</t>
    <rPh sb="1" eb="2">
      <t>ヒ</t>
    </rPh>
    <phoneticPr fontId="2"/>
  </si>
  <si>
    <t>：乾き度</t>
    <rPh sb="1" eb="2">
      <t>カワ</t>
    </rPh>
    <rPh sb="3" eb="4">
      <t>ド</t>
    </rPh>
    <phoneticPr fontId="2"/>
  </si>
  <si>
    <t>和=</t>
    <rPh sb="0" eb="1">
      <t>ワ</t>
    </rPh>
    <phoneticPr fontId="2"/>
  </si>
  <si>
    <t>（飽和：1-3）</t>
    <rPh sb="1" eb="3">
      <t>ホウワ</t>
    </rPh>
    <phoneticPr fontId="2"/>
  </si>
  <si>
    <t>(過熱：2-1）</t>
    <rPh sb="1" eb="3">
      <t>カネツ</t>
    </rPh>
    <phoneticPr fontId="2"/>
  </si>
  <si>
    <t>：比エンタルピ（ｈ）　[kJ/kg]</t>
    <rPh sb="1" eb="2">
      <t>ヒ</t>
    </rPh>
    <phoneticPr fontId="2"/>
  </si>
  <si>
    <t>(過熱：2-2）</t>
    <rPh sb="1" eb="3">
      <t>カネツ</t>
    </rPh>
    <phoneticPr fontId="2"/>
  </si>
  <si>
    <t>・・・1=（2-2）を採用、2=（2-1）を採用、それ以外=エラー</t>
    <rPh sb="11" eb="13">
      <t>サイヨウ</t>
    </rPh>
    <rPh sb="22" eb="24">
      <t>サイヨウ</t>
    </rPh>
    <rPh sb="27" eb="29">
      <t>イガイ</t>
    </rPh>
    <phoneticPr fontId="2"/>
  </si>
  <si>
    <t>←値記入あり=1（固定）</t>
    <rPh sb="1" eb="2">
      <t>アタイ</t>
    </rPh>
    <rPh sb="2" eb="4">
      <t>キニュウ</t>
    </rPh>
    <rPh sb="9" eb="11">
      <t>コテイ</t>
    </rPh>
    <phoneticPr fontId="2"/>
  </si>
  <si>
    <t>（記入値）</t>
    <rPh sb="1" eb="3">
      <t>キニュウ</t>
    </rPh>
    <rPh sb="3" eb="4">
      <t>アタイ</t>
    </rPh>
    <phoneticPr fontId="2"/>
  </si>
  <si>
    <t>エラー発生状況（0=あり、1=なし）</t>
    <rPh sb="3" eb="5">
      <t>ハッセイ</t>
    </rPh>
    <rPh sb="5" eb="7">
      <t>ジョウキョウ</t>
    </rPh>
    <phoneticPr fontId="2"/>
  </si>
  <si>
    <t>（0=エラーあり、1=エラーなし）</t>
    <phoneticPr fontId="2"/>
  </si>
  <si>
    <t>種類</t>
    <rPh sb="0" eb="2">
      <t>シュルイ</t>
    </rPh>
    <phoneticPr fontId="2"/>
  </si>
  <si>
    <t>トン数</t>
    <rPh sb="2" eb="3">
      <t>スウ</t>
    </rPh>
    <phoneticPr fontId="2"/>
  </si>
  <si>
    <t>ｈ’’</t>
    <phoneticPr fontId="2"/>
  </si>
  <si>
    <t>ｈ’</t>
    <phoneticPr fontId="2"/>
  </si>
  <si>
    <t>ｈ</t>
    <phoneticPr fontId="2"/>
  </si>
  <si>
    <t>乾き度</t>
    <rPh sb="0" eb="1">
      <t>カワ</t>
    </rPh>
    <rPh sb="2" eb="3">
      <t>ド</t>
    </rPh>
    <phoneticPr fontId="2"/>
  </si>
  <si>
    <t>判定</t>
    <rPh sb="0" eb="2">
      <t>ハンテイ</t>
    </rPh>
    <phoneticPr fontId="2"/>
  </si>
  <si>
    <t>採用換算値（GJ）</t>
    <rPh sb="0" eb="2">
      <t>サイヨウ</t>
    </rPh>
    <rPh sb="2" eb="4">
      <t>カンサン</t>
    </rPh>
    <rPh sb="4" eb="5">
      <t>アタイ</t>
    </rPh>
    <phoneticPr fontId="2"/>
  </si>
  <si>
    <t>　単位：GJ</t>
    <rPh sb="1" eb="3">
      <t>タンイ</t>
    </rPh>
    <phoneticPr fontId="2"/>
  </si>
  <si>
    <t>【記入値】以下の値が「GJ」に換算した値（記入値）となります</t>
    <rPh sb="1" eb="3">
      <t>キニュウ</t>
    </rPh>
    <rPh sb="3" eb="4">
      <t>アタイ</t>
    </rPh>
    <rPh sb="5" eb="7">
      <t>イカ</t>
    </rPh>
    <rPh sb="8" eb="9">
      <t>アタイ</t>
    </rPh>
    <rPh sb="15" eb="17">
      <t>カンサン</t>
    </rPh>
    <rPh sb="19" eb="20">
      <t>アタイ</t>
    </rPh>
    <rPh sb="21" eb="23">
      <t>キニュウ</t>
    </rPh>
    <rPh sb="23" eb="24">
      <t>アタイ</t>
    </rPh>
    <phoneticPr fontId="2"/>
  </si>
  <si>
    <t>蒸気の種類</t>
    <rPh sb="0" eb="2">
      <t>ジョウキ</t>
    </rPh>
    <rPh sb="3" eb="5">
      <t>シュルイ</t>
    </rPh>
    <phoneticPr fontId="2"/>
  </si>
  <si>
    <t>記入値</t>
    <rPh sb="0" eb="2">
      <t>キニュウ</t>
    </rPh>
    <rPh sb="2" eb="3">
      <t>アタイ</t>
    </rPh>
    <phoneticPr fontId="2"/>
  </si>
  <si>
    <r>
      <t>令和元年度　エネルギー消費統計調査　　</t>
    </r>
    <r>
      <rPr>
        <b/>
        <sz val="10"/>
        <rFont val="HG丸ｺﾞｼｯｸM-PRO"/>
        <family val="3"/>
        <charset val="128"/>
      </rPr>
      <t>蒸気の換算ツール</t>
    </r>
    <rPh sb="0" eb="1">
      <t>レイ</t>
    </rPh>
    <rPh sb="1" eb="2">
      <t>ワ</t>
    </rPh>
    <rPh sb="2" eb="4">
      <t>ガンネン</t>
    </rPh>
    <rPh sb="4" eb="5">
      <t>ド</t>
    </rPh>
    <rPh sb="11" eb="13">
      <t>ショウヒ</t>
    </rPh>
    <rPh sb="13" eb="15">
      <t>トウケイ</t>
    </rPh>
    <rPh sb="15" eb="17">
      <t>チョウサ</t>
    </rPh>
    <rPh sb="19" eb="21">
      <t>ジョウキ</t>
    </rPh>
    <rPh sb="22" eb="24">
      <t>カンサン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</si>
</sst>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.0_);[Red]\(#,##0.0\)"/>
    <numFmt numFmtId="179" formatCode="0_ "/>
    <numFmt numFmtId="180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79" fontId="4" fillId="0" borderId="0" xfId="1" applyNumberFormat="1" applyFont="1" applyAlignment="1">
      <alignment vertical="center"/>
    </xf>
    <xf numFmtId="177" fontId="8" fillId="0" borderId="1" xfId="1" applyNumberFormat="1" applyFont="1" applyBorder="1" applyAlignment="1" applyProtection="1">
      <alignment horizontal="center" vertical="center"/>
      <protection locked="0"/>
    </xf>
    <xf numFmtId="176" fontId="4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>
      <alignment vertical="center"/>
    </xf>
    <xf numFmtId="178" fontId="4" fillId="2" borderId="4" xfId="1" applyNumberFormat="1" applyFont="1" applyFill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78" fontId="4" fillId="3" borderId="3" xfId="1" applyNumberFormat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180" fontId="4" fillId="2" borderId="2" xfId="1" applyNumberFormat="1" applyFont="1" applyFill="1" applyBorder="1" applyAlignment="1">
      <alignment vertical="center"/>
    </xf>
    <xf numFmtId="0" fontId="4" fillId="3" borderId="0" xfId="1" applyFont="1" applyFill="1" applyAlignment="1">
      <alignment vertical="center"/>
    </xf>
    <xf numFmtId="0" fontId="4" fillId="0" borderId="0" xfId="1" applyFont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176" fontId="12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179" fontId="4" fillId="2" borderId="2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110303_【H22-WEB】蒸気の換算ツール" xfId="1"/>
  </cellStyles>
  <dxfs count="5"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4</xdr:row>
      <xdr:rowOff>95250</xdr:rowOff>
    </xdr:from>
    <xdr:to>
      <xdr:col>1</xdr:col>
      <xdr:colOff>704850</xdr:colOff>
      <xdr:row>5</xdr:row>
      <xdr:rowOff>133350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695325" y="762000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457200</xdr:colOff>
      <xdr:row>8</xdr:row>
      <xdr:rowOff>95250</xdr:rowOff>
    </xdr:from>
    <xdr:to>
      <xdr:col>1</xdr:col>
      <xdr:colOff>704850</xdr:colOff>
      <xdr:row>9</xdr:row>
      <xdr:rowOff>133350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695325" y="1571625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457200</xdr:colOff>
      <xdr:row>12</xdr:row>
      <xdr:rowOff>95250</xdr:rowOff>
    </xdr:from>
    <xdr:to>
      <xdr:col>1</xdr:col>
      <xdr:colOff>704850</xdr:colOff>
      <xdr:row>13</xdr:row>
      <xdr:rowOff>133350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695325" y="2381250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457200</xdr:colOff>
      <xdr:row>16</xdr:row>
      <xdr:rowOff>95250</xdr:rowOff>
    </xdr:from>
    <xdr:to>
      <xdr:col>1</xdr:col>
      <xdr:colOff>704850</xdr:colOff>
      <xdr:row>17</xdr:row>
      <xdr:rowOff>133350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695325" y="3190875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457200</xdr:colOff>
      <xdr:row>25</xdr:row>
      <xdr:rowOff>95250</xdr:rowOff>
    </xdr:from>
    <xdr:to>
      <xdr:col>1</xdr:col>
      <xdr:colOff>704850</xdr:colOff>
      <xdr:row>26</xdr:row>
      <xdr:rowOff>133350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695325" y="5048250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457200</xdr:colOff>
      <xdr:row>20</xdr:row>
      <xdr:rowOff>95250</xdr:rowOff>
    </xdr:from>
    <xdr:to>
      <xdr:col>1</xdr:col>
      <xdr:colOff>704850</xdr:colOff>
      <xdr:row>21</xdr:row>
      <xdr:rowOff>133350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695325" y="4000500"/>
          <a:ext cx="247650" cy="276225"/>
        </a:xfrm>
        <a:prstGeom prst="downArrow">
          <a:avLst>
            <a:gd name="adj1" fmla="val 38463"/>
            <a:gd name="adj2" fmla="val 5384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133350</xdr:colOff>
      <xdr:row>43</xdr:row>
      <xdr:rowOff>123825</xdr:rowOff>
    </xdr:from>
    <xdr:to>
      <xdr:col>27</xdr:col>
      <xdr:colOff>200025</xdr:colOff>
      <xdr:row>47</xdr:row>
      <xdr:rowOff>133350</xdr:rowOff>
    </xdr:to>
    <xdr:sp macro="" textlink="">
      <xdr:nvSpPr>
        <xdr:cNvPr id="1031" name="Freeform 7"/>
        <xdr:cNvSpPr>
          <a:spLocks/>
        </xdr:cNvSpPr>
      </xdr:nvSpPr>
      <xdr:spPr bwMode="auto">
        <a:xfrm>
          <a:off x="4848225" y="5429250"/>
          <a:ext cx="3638550" cy="0"/>
        </a:xfrm>
        <a:custGeom>
          <a:avLst/>
          <a:gdLst>
            <a:gd name="T0" fmla="*/ 0 w 84"/>
            <a:gd name="T1" fmla="*/ 0 h 35"/>
            <a:gd name="T2" fmla="*/ 84 w 84"/>
            <a:gd name="T3" fmla="*/ 0 h 35"/>
            <a:gd name="T4" fmla="*/ 84 w 84"/>
            <a:gd name="T5" fmla="*/ 35 h 35"/>
            <a:gd name="T6" fmla="*/ 1 w 84"/>
            <a:gd name="T7" fmla="*/ 35 h 3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84" h="35">
              <a:moveTo>
                <a:pt x="0" y="0"/>
              </a:moveTo>
              <a:lnTo>
                <a:pt x="84" y="0"/>
              </a:lnTo>
              <a:lnTo>
                <a:pt x="84" y="35"/>
              </a:lnTo>
              <a:lnTo>
                <a:pt x="1" y="3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29</xdr:row>
      <xdr:rowOff>123825</xdr:rowOff>
    </xdr:from>
    <xdr:to>
      <xdr:col>27</xdr:col>
      <xdr:colOff>200025</xdr:colOff>
      <xdr:row>35</xdr:row>
      <xdr:rowOff>133350</xdr:rowOff>
    </xdr:to>
    <xdr:sp macro="" textlink="">
      <xdr:nvSpPr>
        <xdr:cNvPr id="1032" name="Freeform 8"/>
        <xdr:cNvSpPr>
          <a:spLocks/>
        </xdr:cNvSpPr>
      </xdr:nvSpPr>
      <xdr:spPr bwMode="auto">
        <a:xfrm>
          <a:off x="4848225" y="5429250"/>
          <a:ext cx="3638550" cy="0"/>
        </a:xfrm>
        <a:custGeom>
          <a:avLst/>
          <a:gdLst>
            <a:gd name="T0" fmla="*/ 0 w 84"/>
            <a:gd name="T1" fmla="*/ 0 h 35"/>
            <a:gd name="T2" fmla="*/ 84 w 84"/>
            <a:gd name="T3" fmla="*/ 0 h 35"/>
            <a:gd name="T4" fmla="*/ 84 w 84"/>
            <a:gd name="T5" fmla="*/ 35 h 35"/>
            <a:gd name="T6" fmla="*/ 1 w 84"/>
            <a:gd name="T7" fmla="*/ 35 h 3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84" h="35">
              <a:moveTo>
                <a:pt x="0" y="0"/>
              </a:moveTo>
              <a:lnTo>
                <a:pt x="84" y="0"/>
              </a:lnTo>
              <a:lnTo>
                <a:pt x="84" y="35"/>
              </a:lnTo>
              <a:lnTo>
                <a:pt x="1" y="3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133350</xdr:colOff>
      <xdr:row>35</xdr:row>
      <xdr:rowOff>133350</xdr:rowOff>
    </xdr:from>
    <xdr:to>
      <xdr:col>27</xdr:col>
      <xdr:colOff>200025</xdr:colOff>
      <xdr:row>39</xdr:row>
      <xdr:rowOff>133350</xdr:rowOff>
    </xdr:to>
    <xdr:sp macro="" textlink="">
      <xdr:nvSpPr>
        <xdr:cNvPr id="1033" name="Freeform 9"/>
        <xdr:cNvSpPr>
          <a:spLocks/>
        </xdr:cNvSpPr>
      </xdr:nvSpPr>
      <xdr:spPr bwMode="auto">
        <a:xfrm>
          <a:off x="4848225" y="5429250"/>
          <a:ext cx="3638550" cy="0"/>
        </a:xfrm>
        <a:custGeom>
          <a:avLst/>
          <a:gdLst>
            <a:gd name="T0" fmla="*/ 0 w 84"/>
            <a:gd name="T1" fmla="*/ 0 h 35"/>
            <a:gd name="T2" fmla="*/ 84 w 84"/>
            <a:gd name="T3" fmla="*/ 0 h 35"/>
            <a:gd name="T4" fmla="*/ 84 w 84"/>
            <a:gd name="T5" fmla="*/ 35 h 35"/>
            <a:gd name="T6" fmla="*/ 1 w 84"/>
            <a:gd name="T7" fmla="*/ 35 h 3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84" h="35">
              <a:moveTo>
                <a:pt x="0" y="0"/>
              </a:moveTo>
              <a:lnTo>
                <a:pt x="84" y="0"/>
              </a:lnTo>
              <a:lnTo>
                <a:pt x="84" y="35"/>
              </a:lnTo>
              <a:lnTo>
                <a:pt x="1" y="35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9"/>
  <sheetViews>
    <sheetView showGridLines="0" tabSelected="1" view="pageBreakPreview" zoomScale="75" zoomScaleNormal="85" workbookViewId="0"/>
  </sheetViews>
  <sheetFormatPr defaultColWidth="0" defaultRowHeight="18.75" customHeight="1" x14ac:dyDescent="0.15"/>
  <cols>
    <col min="1" max="1" width="3.125" style="2" customWidth="1"/>
    <col min="2" max="2" width="9.375" style="1" customWidth="1"/>
    <col min="3" max="3" width="9.375" style="2" customWidth="1"/>
    <col min="4" max="4" width="15" style="2" customWidth="1"/>
    <col min="5" max="244" width="3.125" style="2" customWidth="1"/>
    <col min="245" max="254" width="3.125" style="2" hidden="1" customWidth="1"/>
    <col min="255" max="16384" width="12.5" style="2" hidden="1"/>
  </cols>
  <sheetData>
    <row r="1" spans="1:256" ht="18.75" customHeight="1" x14ac:dyDescent="0.15">
      <c r="A1" s="29" t="s">
        <v>46</v>
      </c>
      <c r="IV1" s="2" t="s">
        <v>0</v>
      </c>
    </row>
    <row r="2" spans="1:256" ht="7.5" customHeight="1" x14ac:dyDescent="0.15">
      <c r="IV2" s="2" t="s">
        <v>1</v>
      </c>
    </row>
    <row r="3" spans="1:256" ht="18.75" customHeight="1" x14ac:dyDescent="0.15">
      <c r="B3" s="3" t="s">
        <v>2</v>
      </c>
      <c r="D3" s="4"/>
      <c r="IV3" s="2" t="s">
        <v>3</v>
      </c>
    </row>
    <row r="4" spans="1:256" ht="7.5" customHeight="1" thickBot="1" x14ac:dyDescent="0.2">
      <c r="B4" s="3"/>
      <c r="D4" s="4"/>
    </row>
    <row r="5" spans="1:256" ht="18.75" customHeight="1" thickTop="1" thickBot="1" x14ac:dyDescent="0.2">
      <c r="B5" s="3"/>
      <c r="D5" s="5" t="s">
        <v>0</v>
      </c>
      <c r="E5" s="6" t="str">
        <f>IF(D5="未選択","←蒸気の種類を選択してください","")</f>
        <v>←蒸気の種類を選択してください</v>
      </c>
      <c r="J5" s="7"/>
      <c r="IU5" s="8" t="s">
        <v>4</v>
      </c>
      <c r="IV5" s="9">
        <f>IF(D5="未選択",0,IF(D5="飽和蒸気",1,IF(D5="過熱蒸気",2,"")))</f>
        <v>0</v>
      </c>
    </row>
    <row r="6" spans="1:256" ht="18.75" customHeight="1" thickTop="1" x14ac:dyDescent="0.15"/>
    <row r="7" spans="1:256" ht="18.75" customHeight="1" x14ac:dyDescent="0.15">
      <c r="B7" s="3" t="s">
        <v>5</v>
      </c>
      <c r="D7" s="4"/>
    </row>
    <row r="8" spans="1:256" ht="7.5" customHeight="1" thickBot="1" x14ac:dyDescent="0.2">
      <c r="B8" s="3"/>
      <c r="D8" s="4"/>
      <c r="J8" s="7"/>
    </row>
    <row r="9" spans="1:256" ht="18.75" customHeight="1" thickTop="1" thickBot="1" x14ac:dyDescent="0.2">
      <c r="B9" s="3"/>
      <c r="D9" s="10"/>
      <c r="E9" s="6" t="str">
        <f>IF(D9="","←値を入力してください",IF(D9="不明","←値を入力してください",IF(D9=0,"←0の入力はできません","")))</f>
        <v>←値を入力してください</v>
      </c>
      <c r="J9" s="7"/>
      <c r="IU9" s="8" t="s">
        <v>6</v>
      </c>
      <c r="IV9" s="11">
        <f>IF(D9="",0,1)</f>
        <v>0</v>
      </c>
    </row>
    <row r="10" spans="1:256" ht="18.75" customHeight="1" thickTop="1" x14ac:dyDescent="0.15"/>
    <row r="11" spans="1:256" ht="18.75" customHeight="1" x14ac:dyDescent="0.15">
      <c r="B11" s="3" t="s">
        <v>7</v>
      </c>
      <c r="D11" s="4"/>
    </row>
    <row r="12" spans="1:256" ht="7.5" customHeight="1" thickBot="1" x14ac:dyDescent="0.2"/>
    <row r="13" spans="1:256" ht="18.75" customHeight="1" thickTop="1" thickBot="1" x14ac:dyDescent="0.2">
      <c r="D13" s="10"/>
      <c r="E13" s="6" t="str">
        <f>IF(D5="過熱蒸気","",IF(D13="","←値または「不明」と入力してください",""))</f>
        <v>←値または「不明」と入力してください</v>
      </c>
      <c r="F13" s="12"/>
      <c r="IU13" s="8" t="s">
        <v>8</v>
      </c>
      <c r="IV13" s="11">
        <f>IF(D13="不明",2,IF(D13="",0,1))</f>
        <v>0</v>
      </c>
    </row>
    <row r="14" spans="1:256" ht="18.75" customHeight="1" thickTop="1" x14ac:dyDescent="0.15">
      <c r="D14" s="6" t="str">
        <f>IF(D5="過熱蒸気","（入力不要です）","")</f>
        <v/>
      </c>
    </row>
    <row r="15" spans="1:256" ht="18.75" customHeight="1" x14ac:dyDescent="0.15">
      <c r="B15" s="3" t="s">
        <v>9</v>
      </c>
    </row>
    <row r="16" spans="1:256" ht="7.5" customHeight="1" thickBot="1" x14ac:dyDescent="0.2"/>
    <row r="17" spans="2:256" ht="18.75" customHeight="1" thickTop="1" thickBot="1" x14ac:dyDescent="0.2">
      <c r="D17" s="10"/>
      <c r="E17" s="6" t="str">
        <f>IF(D5="過熱蒸気","",IF(D17="","←値または「不明」と入力してください",""))</f>
        <v>←値または「不明」と入力してください</v>
      </c>
      <c r="F17" s="12"/>
      <c r="IU17" s="8" t="s">
        <v>10</v>
      </c>
      <c r="IV17" s="11">
        <f>IF(D17="不明",2,IF(D17="",0,1))</f>
        <v>0</v>
      </c>
    </row>
    <row r="18" spans="2:256" ht="18.75" customHeight="1" thickTop="1" x14ac:dyDescent="0.15">
      <c r="D18" s="6" t="str">
        <f>IF(D5="過熱蒸気","（入力不要です）","")</f>
        <v/>
      </c>
    </row>
    <row r="19" spans="2:256" ht="18.75" customHeight="1" x14ac:dyDescent="0.15">
      <c r="B19" s="3" t="s">
        <v>11</v>
      </c>
    </row>
    <row r="20" spans="2:256" ht="7.5" customHeight="1" thickBot="1" x14ac:dyDescent="0.2"/>
    <row r="21" spans="2:256" ht="18.75" customHeight="1" thickTop="1" thickBot="1" x14ac:dyDescent="0.2">
      <c r="D21" s="10"/>
      <c r="E21" s="6" t="str">
        <f>IF(D5="飽和蒸気","",IF(D21="","←値または「不明」と入力してください",IF(D21=0,"←0の入力はできません","")))</f>
        <v>←値または「不明」と入力してください</v>
      </c>
      <c r="IU21" s="8" t="s">
        <v>12</v>
      </c>
      <c r="IV21" s="11">
        <f>IF(D21="不明",2,IF(D21="",0,1))</f>
        <v>0</v>
      </c>
    </row>
    <row r="22" spans="2:256" ht="18.75" customHeight="1" thickTop="1" x14ac:dyDescent="0.15">
      <c r="D22" s="6" t="str">
        <f>IF(D5="飽和蒸気","（入力不要です）","")</f>
        <v/>
      </c>
    </row>
    <row r="23" spans="2:256" ht="18.75" customHeight="1" x14ac:dyDescent="0.15">
      <c r="B23" s="3" t="s">
        <v>13</v>
      </c>
    </row>
    <row r="24" spans="2:256" ht="7.5" customHeight="1" thickBot="1" x14ac:dyDescent="0.2"/>
    <row r="25" spans="2:256" ht="18.75" customHeight="1" thickTop="1" thickBot="1" x14ac:dyDescent="0.2">
      <c r="D25" s="10"/>
      <c r="E25" s="6" t="str">
        <f>IF(D5="過熱蒸気","",IF(D25="","←値または「不明」と入力してください",""))</f>
        <v>←値または「不明」と入力してください</v>
      </c>
      <c r="IU25" s="8" t="s">
        <v>14</v>
      </c>
      <c r="IV25" s="11">
        <f>IF(D25="不明",2,IF(D25="",0,1))</f>
        <v>0</v>
      </c>
    </row>
    <row r="26" spans="2:256" ht="18.75" customHeight="1" thickTop="1" x14ac:dyDescent="0.15">
      <c r="D26" s="6" t="str">
        <f>IF(D5="過熱蒸気","（入力不要です）","")</f>
        <v/>
      </c>
    </row>
    <row r="28" spans="2:256" ht="18.75" hidden="1" customHeight="1" x14ac:dyDescent="0.15">
      <c r="B28" s="1" t="s">
        <v>15</v>
      </c>
      <c r="D28" s="13">
        <f>D9</f>
        <v>0</v>
      </c>
      <c r="E28" s="2" t="s">
        <v>16</v>
      </c>
      <c r="L28" s="2">
        <f>IF(D28&gt;0,1,0)</f>
        <v>0</v>
      </c>
      <c r="M28" s="2" t="s">
        <v>17</v>
      </c>
    </row>
    <row r="29" spans="2:256" ht="18.75" hidden="1" customHeight="1" thickBot="1" x14ac:dyDescent="0.2">
      <c r="D29" s="14">
        <f>D13</f>
        <v>0</v>
      </c>
      <c r="E29" s="2" t="s">
        <v>18</v>
      </c>
      <c r="L29" s="2">
        <f>IF(D29="不明",0,IF(D29&gt;0,1,2))</f>
        <v>2</v>
      </c>
      <c r="M29" s="2" t="s">
        <v>19</v>
      </c>
    </row>
    <row r="30" spans="2:256" ht="18.75" hidden="1" customHeight="1" thickTop="1" thickBot="1" x14ac:dyDescent="0.2">
      <c r="D30" s="15">
        <f>D28*D29/1000</f>
        <v>0</v>
      </c>
      <c r="E30" s="2" t="s">
        <v>20</v>
      </c>
      <c r="L30" s="16">
        <f>L28*L29</f>
        <v>0</v>
      </c>
    </row>
    <row r="31" spans="2:256" ht="18.75" hidden="1" customHeight="1" thickTop="1" x14ac:dyDescent="0.15"/>
    <row r="32" spans="2:256" ht="18.75" hidden="1" customHeight="1" x14ac:dyDescent="0.15">
      <c r="B32" s="1" t="s">
        <v>21</v>
      </c>
      <c r="D32" s="13">
        <f>D9</f>
        <v>0</v>
      </c>
      <c r="E32" s="2" t="s">
        <v>16</v>
      </c>
      <c r="L32" s="2">
        <f>IF(D32&gt;0,1,0)</f>
        <v>0</v>
      </c>
      <c r="M32" s="2" t="s">
        <v>17</v>
      </c>
    </row>
    <row r="33" spans="2:34" ht="18.75" hidden="1" customHeight="1" x14ac:dyDescent="0.15">
      <c r="D33" s="14">
        <f>D13</f>
        <v>0</v>
      </c>
      <c r="E33" s="2" t="s">
        <v>18</v>
      </c>
      <c r="L33" s="2">
        <f>IF(D33="不明",0,IF(D33&gt;0,1,2))</f>
        <v>2</v>
      </c>
      <c r="M33" s="2" t="s">
        <v>19</v>
      </c>
    </row>
    <row r="34" spans="2:34" ht="18.75" hidden="1" customHeight="1" x14ac:dyDescent="0.15">
      <c r="D34" s="13">
        <f>D17</f>
        <v>0</v>
      </c>
      <c r="E34" s="2" t="s">
        <v>22</v>
      </c>
      <c r="L34" s="2">
        <f>IF(D34="不明",0,IF(D34&gt;0,1,2))</f>
        <v>2</v>
      </c>
      <c r="M34" s="2" t="s">
        <v>19</v>
      </c>
    </row>
    <row r="35" spans="2:34" ht="18.75" hidden="1" customHeight="1" thickBot="1" x14ac:dyDescent="0.2">
      <c r="D35" s="13">
        <f>D25</f>
        <v>0</v>
      </c>
      <c r="E35" s="2" t="s">
        <v>23</v>
      </c>
      <c r="L35" s="2">
        <f>IF(D35="不明",0,IF(D35&gt;0,1,2))</f>
        <v>2</v>
      </c>
      <c r="M35" s="2" t="s">
        <v>19</v>
      </c>
      <c r="AC35" s="2" t="s">
        <v>24</v>
      </c>
      <c r="AD35" s="16">
        <f>L30+L36+L40</f>
        <v>0</v>
      </c>
      <c r="AF35" s="17"/>
      <c r="AG35" s="17"/>
      <c r="AH35" s="17"/>
    </row>
    <row r="36" spans="2:34" ht="18.75" hidden="1" customHeight="1" thickTop="1" thickBot="1" x14ac:dyDescent="0.2">
      <c r="D36" s="15">
        <f>D32*(D33-(1-D35)*(D33-D34))/1000</f>
        <v>0</v>
      </c>
      <c r="E36" s="2" t="s">
        <v>20</v>
      </c>
      <c r="L36" s="16">
        <f>L32*L33*L34*L35</f>
        <v>0</v>
      </c>
    </row>
    <row r="37" spans="2:34" ht="18.75" hidden="1" customHeight="1" thickTop="1" x14ac:dyDescent="0.15"/>
    <row r="38" spans="2:34" ht="18.75" hidden="1" customHeight="1" x14ac:dyDescent="0.15">
      <c r="B38" s="1" t="s">
        <v>25</v>
      </c>
      <c r="D38" s="13">
        <f>D9</f>
        <v>0</v>
      </c>
      <c r="E38" s="2" t="s">
        <v>16</v>
      </c>
      <c r="L38" s="2">
        <f>IF(D38&gt;0,1,0)</f>
        <v>0</v>
      </c>
      <c r="M38" s="2" t="s">
        <v>17</v>
      </c>
    </row>
    <row r="39" spans="2:34" ht="18.75" hidden="1" customHeight="1" thickBot="1" x14ac:dyDescent="0.2">
      <c r="D39" s="18">
        <v>2675</v>
      </c>
      <c r="E39" s="2" t="s">
        <v>18</v>
      </c>
      <c r="L39" s="2">
        <f>IF(D39="不明",0,IF(D39&gt;0,1,2))</f>
        <v>1</v>
      </c>
      <c r="M39" s="2" t="s">
        <v>19</v>
      </c>
    </row>
    <row r="40" spans="2:34" ht="18.75" hidden="1" customHeight="1" thickTop="1" thickBot="1" x14ac:dyDescent="0.2">
      <c r="D40" s="15">
        <f>D38*D39/1000</f>
        <v>0</v>
      </c>
      <c r="E40" s="2" t="s">
        <v>20</v>
      </c>
      <c r="L40" s="16">
        <f>L38*L39</f>
        <v>0</v>
      </c>
    </row>
    <row r="41" spans="2:34" ht="18.75" hidden="1" customHeight="1" thickTop="1" x14ac:dyDescent="0.15"/>
    <row r="42" spans="2:34" ht="18.75" hidden="1" customHeight="1" x14ac:dyDescent="0.15">
      <c r="B42" s="1" t="s">
        <v>26</v>
      </c>
      <c r="D42" s="19">
        <f>D9</f>
        <v>0</v>
      </c>
      <c r="E42" s="2" t="s">
        <v>16</v>
      </c>
      <c r="L42" s="2">
        <f>IF(D42&gt;0,1,0)</f>
        <v>0</v>
      </c>
      <c r="M42" s="2" t="s">
        <v>17</v>
      </c>
    </row>
    <row r="43" spans="2:34" ht="18.75" hidden="1" customHeight="1" thickBot="1" x14ac:dyDescent="0.2">
      <c r="D43" s="19">
        <f>D21</f>
        <v>0</v>
      </c>
      <c r="E43" s="2" t="s">
        <v>27</v>
      </c>
      <c r="L43" s="2">
        <f>IF(D43="不明",0,IF(D43&gt;0,1,2))</f>
        <v>2</v>
      </c>
      <c r="M43" s="2" t="s">
        <v>19</v>
      </c>
    </row>
    <row r="44" spans="2:34" ht="18.75" hidden="1" customHeight="1" thickTop="1" thickBot="1" x14ac:dyDescent="0.2">
      <c r="D44" s="15">
        <f>D42*D43/1000</f>
        <v>0</v>
      </c>
      <c r="E44" s="2" t="s">
        <v>20</v>
      </c>
      <c r="L44" s="16">
        <f>L42*L43</f>
        <v>0</v>
      </c>
    </row>
    <row r="45" spans="2:34" ht="18.75" hidden="1" customHeight="1" thickTop="1" x14ac:dyDescent="0.15"/>
    <row r="46" spans="2:34" ht="18.75" hidden="1" customHeight="1" x14ac:dyDescent="0.15">
      <c r="B46" s="1" t="s">
        <v>28</v>
      </c>
      <c r="D46" s="20">
        <f>D9</f>
        <v>0</v>
      </c>
      <c r="E46" s="2" t="s">
        <v>16</v>
      </c>
      <c r="L46" s="2">
        <f>IF(D46&gt;0,1,0)</f>
        <v>0</v>
      </c>
      <c r="M46" s="2" t="s">
        <v>17</v>
      </c>
      <c r="AC46" s="2" t="s">
        <v>24</v>
      </c>
      <c r="AD46" s="16">
        <f>L44+L48</f>
        <v>0</v>
      </c>
      <c r="AF46" s="2" t="s">
        <v>29</v>
      </c>
    </row>
    <row r="47" spans="2:34" ht="18.75" hidden="1" customHeight="1" thickBot="1" x14ac:dyDescent="0.2">
      <c r="D47" s="18">
        <v>3579.5</v>
      </c>
      <c r="E47" s="2" t="s">
        <v>27</v>
      </c>
      <c r="L47" s="21">
        <v>1</v>
      </c>
      <c r="M47" s="2" t="s">
        <v>30</v>
      </c>
    </row>
    <row r="48" spans="2:34" ht="18.75" hidden="1" customHeight="1" thickTop="1" thickBot="1" x14ac:dyDescent="0.2">
      <c r="D48" s="15">
        <f>D46*D47/1000</f>
        <v>0</v>
      </c>
      <c r="E48" s="2" t="s">
        <v>20</v>
      </c>
      <c r="L48" s="16">
        <f>L46*L47</f>
        <v>0</v>
      </c>
    </row>
    <row r="49" spans="2:256" ht="18.75" hidden="1" customHeight="1" thickTop="1" x14ac:dyDescent="0.15"/>
    <row r="50" spans="2:256" ht="18.75" hidden="1" customHeight="1" x14ac:dyDescent="0.15">
      <c r="B50" s="1" t="s">
        <v>31</v>
      </c>
    </row>
    <row r="51" spans="2:256" ht="18.75" hidden="1" customHeight="1" x14ac:dyDescent="0.15">
      <c r="H51" s="2" t="s">
        <v>32</v>
      </c>
      <c r="T51" s="2" t="s">
        <v>33</v>
      </c>
    </row>
    <row r="52" spans="2:256" ht="18.75" hidden="1" customHeight="1" x14ac:dyDescent="0.15">
      <c r="H52" s="2" t="s">
        <v>34</v>
      </c>
      <c r="J52" s="2" t="s">
        <v>35</v>
      </c>
      <c r="L52" s="2" t="s">
        <v>36</v>
      </c>
      <c r="N52" s="2" t="s">
        <v>37</v>
      </c>
      <c r="P52" s="2" t="s">
        <v>38</v>
      </c>
      <c r="R52" s="2" t="s">
        <v>39</v>
      </c>
      <c r="T52" s="2" t="s">
        <v>40</v>
      </c>
      <c r="V52" s="2" t="s">
        <v>41</v>
      </c>
    </row>
    <row r="53" spans="2:256" ht="18.75" hidden="1" customHeight="1" x14ac:dyDescent="0.15">
      <c r="C53" s="22" t="s">
        <v>1</v>
      </c>
      <c r="D53" s="23">
        <f>IF(T53=0,0,V53)</f>
        <v>0</v>
      </c>
      <c r="E53" s="2" t="s">
        <v>42</v>
      </c>
      <c r="H53" s="24">
        <f>IF(E5="",1,0)</f>
        <v>0</v>
      </c>
      <c r="J53" s="24">
        <f>IF(E9="",1,0)</f>
        <v>0</v>
      </c>
      <c r="L53" s="24">
        <f>IF(E13="",1,0)</f>
        <v>0</v>
      </c>
      <c r="N53" s="24">
        <f>IF(E17="",1,0)</f>
        <v>0</v>
      </c>
      <c r="P53" s="21">
        <v>1</v>
      </c>
      <c r="R53" s="24">
        <f>IF(E25="",1,0)</f>
        <v>0</v>
      </c>
      <c r="T53" s="25">
        <f>H53*J53*L53*N53*P53*R53</f>
        <v>0</v>
      </c>
      <c r="V53" s="30" t="b">
        <f>IF(AD35=3,D36,IF(AD35=2,D30,IF(AD35=1,D40)))</f>
        <v>0</v>
      </c>
      <c r="W53" s="30"/>
      <c r="X53" s="30"/>
      <c r="IV53" s="2">
        <f>IV5*100000+IV9*10000+IV13*1000+IV17*100+IV21*10+IV25</f>
        <v>0</v>
      </c>
    </row>
    <row r="54" spans="2:256" ht="18.75" hidden="1" customHeight="1" x14ac:dyDescent="0.15">
      <c r="C54" s="22" t="s">
        <v>3</v>
      </c>
      <c r="D54" s="23">
        <f>IF(T54=0,0,V54)</f>
        <v>0</v>
      </c>
      <c r="E54" s="2" t="s">
        <v>42</v>
      </c>
      <c r="H54" s="24">
        <f>IF(E5="",1,0)</f>
        <v>0</v>
      </c>
      <c r="J54" s="24">
        <f>IF(E9="",1,0)</f>
        <v>0</v>
      </c>
      <c r="L54" s="21">
        <v>1</v>
      </c>
      <c r="N54" s="21">
        <v>1</v>
      </c>
      <c r="P54" s="24">
        <f>IF(E21="",1,0)</f>
        <v>0</v>
      </c>
      <c r="R54" s="21">
        <v>1</v>
      </c>
      <c r="T54" s="25">
        <f>H54*J54*L54*N54*P54*R54</f>
        <v>0</v>
      </c>
      <c r="V54" s="31" t="b">
        <f>IF(AD46=1,D48,IF(AD46=2,D44))</f>
        <v>0</v>
      </c>
      <c r="W54" s="31"/>
      <c r="X54" s="31"/>
    </row>
    <row r="55" spans="2:256" ht="18.75" hidden="1" customHeight="1" x14ac:dyDescent="0.15"/>
    <row r="56" spans="2:256" ht="18.75" customHeight="1" x14ac:dyDescent="0.15">
      <c r="B56" s="3" t="s">
        <v>43</v>
      </c>
    </row>
    <row r="57" spans="2:256" ht="18.75" customHeight="1" thickBot="1" x14ac:dyDescent="0.2">
      <c r="C57" s="2" t="s">
        <v>44</v>
      </c>
      <c r="D57" s="26" t="str">
        <f>D5</f>
        <v>未選択</v>
      </c>
      <c r="E57" s="6" t="str">
        <f>IF(D5="未選択","←蒸気の種類を選択してください","")</f>
        <v>←蒸気の種類を選択してください</v>
      </c>
    </row>
    <row r="58" spans="2:256" ht="18.75" customHeight="1" thickTop="1" thickBot="1" x14ac:dyDescent="0.2">
      <c r="C58" s="2" t="s">
        <v>45</v>
      </c>
      <c r="D58" s="27" t="str">
        <f>IF(D57="過熱蒸気",D54,IF(D57="飽和蒸気",D53,""))</f>
        <v/>
      </c>
      <c r="E58" s="2" t="s">
        <v>42</v>
      </c>
      <c r="H58" s="28" t="str">
        <f>IF(D58=0,"【エラー】値または「不明」の入力をしていない手順があるため、換算できません","")</f>
        <v/>
      </c>
    </row>
    <row r="59" spans="2:256" ht="18.75" customHeight="1" thickTop="1" x14ac:dyDescent="0.15"/>
  </sheetData>
  <mergeCells count="2">
    <mergeCell ref="V53:X53"/>
    <mergeCell ref="V54:X54"/>
  </mergeCells>
  <phoneticPr fontId="2"/>
  <conditionalFormatting sqref="D13">
    <cfRule type="expression" dxfId="4" priority="1" stopIfTrue="1">
      <formula>D5="過熱蒸気"</formula>
    </cfRule>
  </conditionalFormatting>
  <conditionalFormatting sqref="D17">
    <cfRule type="expression" dxfId="3" priority="2" stopIfTrue="1">
      <formula>D5="過熱蒸気"</formula>
    </cfRule>
  </conditionalFormatting>
  <conditionalFormatting sqref="D21">
    <cfRule type="expression" dxfId="2" priority="3" stopIfTrue="1">
      <formula>D5="飽和蒸気"</formula>
    </cfRule>
  </conditionalFormatting>
  <conditionalFormatting sqref="D25">
    <cfRule type="expression" dxfId="1" priority="4" stopIfTrue="1">
      <formula>D5="過熱蒸気"</formula>
    </cfRule>
  </conditionalFormatting>
  <conditionalFormatting sqref="D58">
    <cfRule type="cellIs" dxfId="0" priority="5" stopIfTrue="1" operator="equal">
      <formula>0</formula>
    </cfRule>
  </conditionalFormatting>
  <dataValidations count="1">
    <dataValidation type="list" allowBlank="1" showInputMessage="1" showErrorMessage="1" sqref="D5">
      <formula1>$IV$1:$IV$3</formula1>
    </dataValidation>
  </dataValidations>
  <pageMargins left="0.75" right="0.75" top="1" bottom="1" header="0.51200000000000001" footer="0.51200000000000001"/>
  <pageSetup paperSize="9" scale="9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ツール</vt:lpstr>
      <vt:lpstr>ツール!Print_Area</vt:lpstr>
    </vt:vector>
  </TitlesOfParts>
  <Company>（株）帝国データバンク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T1030012</dc:creator>
  <cp:lastModifiedBy>0005170</cp:lastModifiedBy>
  <cp:lastPrinted>2019-02-21T04:24:57Z</cp:lastPrinted>
  <dcterms:created xsi:type="dcterms:W3CDTF">2011-03-04T10:03:55Z</dcterms:created>
  <dcterms:modified xsi:type="dcterms:W3CDTF">2020-01-17T00:30:05Z</dcterms:modified>
</cp:coreProperties>
</file>