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03213AE0-8DB4-4216-950A-81CD183ACCD9}" xr6:coauthVersionLast="47" xr6:coauthVersionMax="47" xr10:uidLastSave="{00000000-0000-0000-0000-000000000000}"/>
  <workbookProtection workbookAlgorithmName="SHA-512" workbookHashValue="i8W/HYtmJHfGgqu8Wo2ItQQ3z5YEiJK+3ZDp8eyX3bzP0HfivcR0N6NOWGCjZUI8s3CmDep/h+klL2un+5KyoQ==" workbookSaltValue="f5T5s3LuuwFpuhfquwView==" workbookSpinCount="100000" lockStructure="1"/>
  <bookViews>
    <workbookView xWindow="-108" yWindow="-108" windowWidth="23256" windowHeight="12456" tabRatio="842" activeTab="2" xr2:uid="{EA908D63-E135-4058-BEA0-A2C681CA94E5}"/>
  </bookViews>
  <sheets>
    <sheet name="【自動作成】発電所報告（01表）" sheetId="15" r:id="rId1"/>
    <sheet name="【自動作成】蓄電池報告（02表）" sheetId="16" r:id="rId2"/>
    <sheet name="【要入力】入力フォーム" sheetId="14" r:id="rId3"/>
    <sheet name="リスト" sheetId="2" r:id="rId4"/>
  </sheets>
  <definedNames>
    <definedName name="_xlnm.Print_Area" localSheetId="1">'【自動作成】蓄電池報告（02表）'!$B$1:$S$30</definedName>
    <definedName name="_xlnm.Print_Area" localSheetId="0">'【自動作成】発電所報告（01表）'!$B$2:$S$342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6" i="14" l="1"/>
  <c r="C195" i="14"/>
  <c r="C174" i="14"/>
  <c r="C153" i="14"/>
  <c r="C132" i="14"/>
  <c r="C111" i="14"/>
  <c r="C90" i="14"/>
  <c r="C69" i="14"/>
  <c r="K212" i="14"/>
  <c r="K191" i="14"/>
  <c r="K170" i="14"/>
  <c r="K149" i="14"/>
  <c r="K128" i="14"/>
  <c r="K107" i="14"/>
  <c r="K86" i="14"/>
  <c r="G9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N194" i="14"/>
  <c r="M194" i="14"/>
  <c r="L194" i="14"/>
  <c r="K194" i="14"/>
  <c r="J194" i="14"/>
  <c r="I194" i="14"/>
  <c r="H194" i="14"/>
  <c r="G194" i="14"/>
  <c r="F194" i="14"/>
  <c r="E194" i="14"/>
  <c r="D194" i="14"/>
  <c r="C194" i="14"/>
  <c r="N173" i="14"/>
  <c r="M173" i="14"/>
  <c r="L173" i="14"/>
  <c r="K173" i="14"/>
  <c r="J173" i="14"/>
  <c r="I173" i="14"/>
  <c r="H173" i="14"/>
  <c r="G173" i="14"/>
  <c r="F173" i="14"/>
  <c r="E173" i="14"/>
  <c r="D173" i="14"/>
  <c r="C173" i="14"/>
  <c r="N152" i="14"/>
  <c r="M152" i="14"/>
  <c r="L152" i="14"/>
  <c r="K152" i="14"/>
  <c r="J152" i="14"/>
  <c r="I152" i="14"/>
  <c r="H152" i="14"/>
  <c r="G152" i="14"/>
  <c r="F152" i="14"/>
  <c r="E152" i="14"/>
  <c r="D152" i="14"/>
  <c r="C152" i="14"/>
  <c r="N131" i="14"/>
  <c r="M131" i="14"/>
  <c r="L131" i="14"/>
  <c r="K131" i="14"/>
  <c r="J131" i="14"/>
  <c r="I131" i="14"/>
  <c r="H131" i="14"/>
  <c r="G131" i="14"/>
  <c r="F131" i="14"/>
  <c r="E131" i="14"/>
  <c r="D131" i="14"/>
  <c r="C131" i="14"/>
  <c r="N110" i="14"/>
  <c r="M110" i="14"/>
  <c r="L110" i="14"/>
  <c r="K110" i="14"/>
  <c r="J110" i="14"/>
  <c r="I110" i="14"/>
  <c r="H110" i="14"/>
  <c r="G110" i="14"/>
  <c r="F110" i="14"/>
  <c r="E110" i="14"/>
  <c r="D110" i="14"/>
  <c r="C110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N33" i="14"/>
  <c r="M33" i="14"/>
  <c r="L33" i="14"/>
  <c r="K33" i="14"/>
  <c r="J33" i="14"/>
  <c r="I33" i="14"/>
  <c r="H33" i="14"/>
  <c r="G33" i="14"/>
  <c r="F33" i="14"/>
  <c r="E33" i="14"/>
  <c r="D33" i="14"/>
  <c r="F24" i="14"/>
  <c r="E24" i="14"/>
  <c r="D24" i="14"/>
  <c r="C19" i="14"/>
  <c r="C7" i="14"/>
  <c r="E3" i="14"/>
  <c r="E16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N198" i="14"/>
  <c r="M198" i="14"/>
  <c r="L198" i="14"/>
  <c r="K198" i="14"/>
  <c r="J198" i="14"/>
  <c r="I198" i="14"/>
  <c r="H198" i="14"/>
  <c r="G198" i="14"/>
  <c r="F198" i="14"/>
  <c r="E198" i="14"/>
  <c r="D198" i="14"/>
  <c r="C198" i="14"/>
  <c r="N177" i="14"/>
  <c r="M177" i="14"/>
  <c r="L177" i="14"/>
  <c r="K177" i="14"/>
  <c r="J177" i="14"/>
  <c r="I177" i="14"/>
  <c r="H177" i="14"/>
  <c r="G177" i="14"/>
  <c r="F177" i="14"/>
  <c r="E177" i="14"/>
  <c r="D177" i="14"/>
  <c r="C177" i="14"/>
  <c r="N156" i="14"/>
  <c r="M156" i="14"/>
  <c r="L156" i="14"/>
  <c r="K156" i="14"/>
  <c r="J156" i="14"/>
  <c r="I156" i="14"/>
  <c r="H156" i="14"/>
  <c r="G156" i="14"/>
  <c r="F156" i="14"/>
  <c r="E156" i="14"/>
  <c r="D156" i="14"/>
  <c r="C156" i="14"/>
  <c r="N135" i="14"/>
  <c r="M135" i="14"/>
  <c r="L135" i="14"/>
  <c r="K135" i="14"/>
  <c r="J135" i="14"/>
  <c r="I135" i="14"/>
  <c r="H135" i="14"/>
  <c r="G135" i="14"/>
  <c r="F135" i="14"/>
  <c r="E135" i="14"/>
  <c r="D135" i="14"/>
  <c r="C135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C95" i="14"/>
  <c r="D54" i="14"/>
  <c r="E54" i="14"/>
  <c r="F54" i="14"/>
  <c r="G54" i="14"/>
  <c r="H54" i="14"/>
  <c r="I54" i="14"/>
  <c r="J54" i="14"/>
  <c r="K54" i="14"/>
  <c r="L54" i="14"/>
  <c r="M54" i="14"/>
  <c r="N54" i="14"/>
  <c r="A11" i="16"/>
  <c r="L29" i="16"/>
  <c r="E29" i="16"/>
  <c r="P7" i="16"/>
  <c r="M341" i="15"/>
  <c r="E341" i="15"/>
  <c r="A306" i="15"/>
  <c r="M304" i="15"/>
  <c r="E304" i="15"/>
  <c r="A269" i="15"/>
  <c r="M267" i="15"/>
  <c r="E267" i="15"/>
  <c r="A232" i="15"/>
  <c r="M230" i="15"/>
  <c r="E230" i="15"/>
  <c r="A195" i="15"/>
  <c r="M193" i="15"/>
  <c r="E193" i="15"/>
  <c r="A47" i="15"/>
  <c r="A84" i="15" s="1"/>
  <c r="A121" i="15" s="1"/>
  <c r="A158" i="15" s="1"/>
  <c r="M156" i="15"/>
  <c r="E156" i="15"/>
  <c r="M119" i="15"/>
  <c r="E119" i="15"/>
  <c r="F13" i="16" a="1"/>
  <c r="N23" i="16" a="1"/>
  <c r="F23" i="16" a="1"/>
  <c r="D20" i="16" a="1"/>
  <c r="H21" i="16" a="1"/>
  <c r="E13" i="16" a="1"/>
  <c r="J13" i="16" a="1"/>
  <c r="J20" i="16" a="1"/>
  <c r="D14" i="16" a="1"/>
  <c r="M16" i="16" a="1"/>
  <c r="F21" i="16" a="1"/>
  <c r="I15" i="16" a="1"/>
  <c r="J16" i="16" a="1"/>
  <c r="M18" i="16" a="1"/>
  <c r="P17" i="16" a="1"/>
  <c r="F14" i="16" a="1"/>
  <c r="E23" i="16" a="1"/>
  <c r="G13" i="16" a="1"/>
  <c r="I22" i="16" a="1"/>
  <c r="H25" i="16" a="1"/>
  <c r="E16" i="16" a="1"/>
  <c r="K233" i="14" l="1"/>
  <c r="K65" i="14"/>
  <c r="K44" i="14"/>
  <c r="N23" i="16"/>
  <c r="P17" i="16"/>
  <c r="M16" i="16"/>
  <c r="M18" i="16"/>
  <c r="E23" i="16"/>
  <c r="F23" i="16"/>
  <c r="H25" i="16"/>
  <c r="H21" i="16"/>
  <c r="I22" i="16"/>
  <c r="F21" i="16"/>
  <c r="J20" i="16"/>
  <c r="D20" i="16"/>
  <c r="F13" i="16"/>
  <c r="J16" i="16"/>
  <c r="G13" i="16"/>
  <c r="J13" i="16"/>
  <c r="I15" i="16"/>
  <c r="F14" i="16"/>
  <c r="E16" i="16"/>
  <c r="E13" i="16"/>
  <c r="D14" i="16"/>
  <c r="M82" i="15"/>
  <c r="E82" i="15"/>
  <c r="M45" i="15"/>
  <c r="E45" i="15"/>
  <c r="O8" i="15"/>
  <c r="O7" i="15"/>
  <c r="K8" i="15"/>
  <c r="J9" i="16" s="1"/>
  <c r="G8" i="15"/>
  <c r="G9" i="16" s="1"/>
  <c r="E8" i="15"/>
  <c r="D9" i="16" s="1"/>
  <c r="I7" i="15"/>
  <c r="H7" i="16" s="1"/>
  <c r="D7" i="15"/>
  <c r="D7" i="16" s="1"/>
  <c r="K5" i="15"/>
  <c r="I4" i="16" s="1"/>
  <c r="J5" i="15"/>
  <c r="H4" i="16" s="1"/>
  <c r="N224" i="14"/>
  <c r="N229" i="14" s="1"/>
  <c r="N231" i="14" s="1"/>
  <c r="N232" i="14" s="1"/>
  <c r="M224" i="14"/>
  <c r="M229" i="14" s="1"/>
  <c r="M231" i="14" s="1"/>
  <c r="M232" i="14" s="1"/>
  <c r="L224" i="14"/>
  <c r="L229" i="14" s="1"/>
  <c r="L231" i="14" s="1"/>
  <c r="L232" i="14" s="1"/>
  <c r="K224" i="14"/>
  <c r="K229" i="14" s="1"/>
  <c r="K231" i="14" s="1"/>
  <c r="K232" i="14" s="1"/>
  <c r="J224" i="14"/>
  <c r="J229" i="14" s="1"/>
  <c r="J231" i="14" s="1"/>
  <c r="J232" i="14" s="1"/>
  <c r="I224" i="14"/>
  <c r="I229" i="14" s="1"/>
  <c r="I231" i="14" s="1"/>
  <c r="I232" i="14" s="1"/>
  <c r="H224" i="14"/>
  <c r="H229" i="14" s="1"/>
  <c r="H231" i="14" s="1"/>
  <c r="H232" i="14" s="1"/>
  <c r="G224" i="14"/>
  <c r="G229" i="14" s="1"/>
  <c r="G231" i="14" s="1"/>
  <c r="G232" i="14" s="1"/>
  <c r="F224" i="14"/>
  <c r="F229" i="14" s="1"/>
  <c r="F231" i="14" s="1"/>
  <c r="F232" i="14" s="1"/>
  <c r="E224" i="14"/>
  <c r="E229" i="14" s="1"/>
  <c r="E231" i="14" s="1"/>
  <c r="E232" i="14" s="1"/>
  <c r="D224" i="14"/>
  <c r="D229" i="14" s="1"/>
  <c r="D231" i="14" s="1"/>
  <c r="D232" i="14" s="1"/>
  <c r="C224" i="14"/>
  <c r="C229" i="14" s="1"/>
  <c r="C231" i="14" s="1"/>
  <c r="C232" i="14" s="1"/>
  <c r="N203" i="14"/>
  <c r="N208" i="14" s="1"/>
  <c r="N210" i="14" s="1"/>
  <c r="N211" i="14" s="1"/>
  <c r="M203" i="14"/>
  <c r="M208" i="14" s="1"/>
  <c r="L203" i="14"/>
  <c r="L208" i="14" s="1"/>
  <c r="L210" i="14" s="1"/>
  <c r="L211" i="14" s="1"/>
  <c r="K203" i="14"/>
  <c r="K208" i="14" s="1"/>
  <c r="K210" i="14" s="1"/>
  <c r="K211" i="14" s="1"/>
  <c r="J203" i="14"/>
  <c r="J208" i="14" s="1"/>
  <c r="I203" i="14"/>
  <c r="I208" i="14" s="1"/>
  <c r="I210" i="14" s="1"/>
  <c r="I211" i="14" s="1"/>
  <c r="H203" i="14"/>
  <c r="H208" i="14" s="1"/>
  <c r="G203" i="14"/>
  <c r="G208" i="14" s="1"/>
  <c r="G210" i="14" s="1"/>
  <c r="G211" i="14" s="1"/>
  <c r="F203" i="14"/>
  <c r="F208" i="14" s="1"/>
  <c r="F210" i="14" s="1"/>
  <c r="F211" i="14" s="1"/>
  <c r="E203" i="14"/>
  <c r="E208" i="14" s="1"/>
  <c r="D203" i="14"/>
  <c r="D208" i="14" s="1"/>
  <c r="D210" i="14" s="1"/>
  <c r="D211" i="14" s="1"/>
  <c r="C203" i="14"/>
  <c r="C208" i="14" s="1"/>
  <c r="C210" i="14" s="1"/>
  <c r="C211" i="14" s="1"/>
  <c r="N182" i="14"/>
  <c r="N187" i="14" s="1"/>
  <c r="N189" i="14" s="1"/>
  <c r="N190" i="14" s="1"/>
  <c r="M182" i="14"/>
  <c r="M187" i="14" s="1"/>
  <c r="M189" i="14" s="1"/>
  <c r="M190" i="14" s="1"/>
  <c r="L182" i="14"/>
  <c r="L187" i="14" s="1"/>
  <c r="L189" i="14" s="1"/>
  <c r="L190" i="14" s="1"/>
  <c r="K182" i="14"/>
  <c r="K187" i="14" s="1"/>
  <c r="J182" i="14"/>
  <c r="J187" i="14" s="1"/>
  <c r="I182" i="14"/>
  <c r="I187" i="14" s="1"/>
  <c r="I189" i="14" s="1"/>
  <c r="I190" i="14" s="1"/>
  <c r="H182" i="14"/>
  <c r="H187" i="14" s="1"/>
  <c r="H189" i="14" s="1"/>
  <c r="H190" i="14" s="1"/>
  <c r="G182" i="14"/>
  <c r="G187" i="14" s="1"/>
  <c r="F182" i="14"/>
  <c r="F187" i="14" s="1"/>
  <c r="F189" i="14" s="1"/>
  <c r="F190" i="14" s="1"/>
  <c r="E182" i="14"/>
  <c r="E187" i="14" s="1"/>
  <c r="E189" i="14" s="1"/>
  <c r="E190" i="14" s="1"/>
  <c r="D182" i="14"/>
  <c r="D187" i="14" s="1"/>
  <c r="D189" i="14" s="1"/>
  <c r="D190" i="14" s="1"/>
  <c r="C182" i="14"/>
  <c r="C187" i="14" s="1"/>
  <c r="N161" i="14"/>
  <c r="N166" i="14" s="1"/>
  <c r="N168" i="14" s="1"/>
  <c r="N169" i="14" s="1"/>
  <c r="M161" i="14"/>
  <c r="M166" i="14" s="1"/>
  <c r="L161" i="14"/>
  <c r="L166" i="14" s="1"/>
  <c r="L168" i="14" s="1"/>
  <c r="L169" i="14" s="1"/>
  <c r="K161" i="14"/>
  <c r="K166" i="14" s="1"/>
  <c r="J161" i="14"/>
  <c r="J166" i="14" s="1"/>
  <c r="J168" i="14" s="1"/>
  <c r="J169" i="14" s="1"/>
  <c r="I161" i="14"/>
  <c r="I166" i="14" s="1"/>
  <c r="I168" i="14" s="1"/>
  <c r="I169" i="14" s="1"/>
  <c r="H161" i="14"/>
  <c r="H166" i="14" s="1"/>
  <c r="G161" i="14"/>
  <c r="G166" i="14" s="1"/>
  <c r="G168" i="14" s="1"/>
  <c r="G169" i="14" s="1"/>
  <c r="F161" i="14"/>
  <c r="F166" i="14" s="1"/>
  <c r="F168" i="14" s="1"/>
  <c r="F169" i="14" s="1"/>
  <c r="E161" i="14"/>
  <c r="E166" i="14" s="1"/>
  <c r="E168" i="14" s="1"/>
  <c r="E169" i="14" s="1"/>
  <c r="D161" i="14"/>
  <c r="D166" i="14" s="1"/>
  <c r="C161" i="14"/>
  <c r="C166" i="14" s="1"/>
  <c r="C168" i="14" s="1"/>
  <c r="C169" i="14" s="1"/>
  <c r="N140" i="14"/>
  <c r="N145" i="14" s="1"/>
  <c r="N147" i="14" s="1"/>
  <c r="N148" i="14" s="1"/>
  <c r="M140" i="14"/>
  <c r="M145" i="14" s="1"/>
  <c r="M147" i="14" s="1"/>
  <c r="M148" i="14" s="1"/>
  <c r="L140" i="14"/>
  <c r="L145" i="14" s="1"/>
  <c r="L147" i="14" s="1"/>
  <c r="L148" i="14" s="1"/>
  <c r="K140" i="14"/>
  <c r="K145" i="14" s="1"/>
  <c r="K147" i="14" s="1"/>
  <c r="K148" i="14" s="1"/>
  <c r="J140" i="14"/>
  <c r="J145" i="14" s="1"/>
  <c r="I140" i="14"/>
  <c r="I145" i="14" s="1"/>
  <c r="H140" i="14"/>
  <c r="H145" i="14" s="1"/>
  <c r="H147" i="14" s="1"/>
  <c r="H148" i="14" s="1"/>
  <c r="G140" i="14"/>
  <c r="G145" i="14" s="1"/>
  <c r="F140" i="14"/>
  <c r="F145" i="14" s="1"/>
  <c r="F147" i="14" s="1"/>
  <c r="F148" i="14" s="1"/>
  <c r="E140" i="14"/>
  <c r="E145" i="14" s="1"/>
  <c r="E147" i="14" s="1"/>
  <c r="E148" i="14" s="1"/>
  <c r="D140" i="14"/>
  <c r="D145" i="14" s="1"/>
  <c r="D147" i="14" s="1"/>
  <c r="D148" i="14" s="1"/>
  <c r="C140" i="14"/>
  <c r="C145" i="14" s="1"/>
  <c r="N119" i="14"/>
  <c r="N124" i="14" s="1"/>
  <c r="M119" i="14"/>
  <c r="M124" i="14" s="1"/>
  <c r="M126" i="14" s="1"/>
  <c r="M127" i="14" s="1"/>
  <c r="L119" i="14"/>
  <c r="L124" i="14" s="1"/>
  <c r="L126" i="14" s="1"/>
  <c r="L127" i="14" s="1"/>
  <c r="K119" i="14"/>
  <c r="K124" i="14" s="1"/>
  <c r="K126" i="14" s="1"/>
  <c r="K127" i="14" s="1"/>
  <c r="J119" i="14"/>
  <c r="J124" i="14" s="1"/>
  <c r="I119" i="14"/>
  <c r="I124" i="14" s="1"/>
  <c r="I126" i="14" s="1"/>
  <c r="I127" i="14" s="1"/>
  <c r="H119" i="14"/>
  <c r="H124" i="14" s="1"/>
  <c r="H126" i="14" s="1"/>
  <c r="H127" i="14" s="1"/>
  <c r="G119" i="14"/>
  <c r="G124" i="14" s="1"/>
  <c r="F119" i="14"/>
  <c r="F124" i="14" s="1"/>
  <c r="F126" i="14" s="1"/>
  <c r="F127" i="14" s="1"/>
  <c r="E119" i="14"/>
  <c r="E124" i="14" s="1"/>
  <c r="E126" i="14" s="1"/>
  <c r="E127" i="14" s="1"/>
  <c r="D119" i="14"/>
  <c r="D124" i="14" s="1"/>
  <c r="C119" i="14"/>
  <c r="C124" i="14" s="1"/>
  <c r="C126" i="14" s="1"/>
  <c r="C127" i="14" s="1"/>
  <c r="N98" i="14"/>
  <c r="N103" i="14" s="1"/>
  <c r="N105" i="14" s="1"/>
  <c r="N106" i="14" s="1"/>
  <c r="M98" i="14"/>
  <c r="M103" i="14" s="1"/>
  <c r="M105" i="14" s="1"/>
  <c r="M106" i="14" s="1"/>
  <c r="L98" i="14"/>
  <c r="L103" i="14" s="1"/>
  <c r="L105" i="14" s="1"/>
  <c r="L106" i="14" s="1"/>
  <c r="K98" i="14"/>
  <c r="K103" i="14" s="1"/>
  <c r="J98" i="14"/>
  <c r="J103" i="14" s="1"/>
  <c r="J105" i="14" s="1"/>
  <c r="J106" i="14" s="1"/>
  <c r="I98" i="14"/>
  <c r="I103" i="14" s="1"/>
  <c r="I105" i="14" s="1"/>
  <c r="I106" i="14" s="1"/>
  <c r="H98" i="14"/>
  <c r="H103" i="14" s="1"/>
  <c r="H105" i="14" s="1"/>
  <c r="H106" i="14" s="1"/>
  <c r="G98" i="14"/>
  <c r="G103" i="14" s="1"/>
  <c r="G105" i="14" s="1"/>
  <c r="G106" i="14" s="1"/>
  <c r="F98" i="14"/>
  <c r="F103" i="14" s="1"/>
  <c r="E98" i="14"/>
  <c r="E103" i="14" s="1"/>
  <c r="E105" i="14" s="1"/>
  <c r="E106" i="14" s="1"/>
  <c r="D98" i="14"/>
  <c r="D103" i="14" s="1"/>
  <c r="D105" i="14" s="1"/>
  <c r="D106" i="14" s="1"/>
  <c r="C98" i="14"/>
  <c r="C103" i="14" s="1"/>
  <c r="N77" i="14"/>
  <c r="N82" i="14" s="1"/>
  <c r="N84" i="14" s="1"/>
  <c r="N85" i="14" s="1"/>
  <c r="M77" i="14"/>
  <c r="M82" i="14" s="1"/>
  <c r="M84" i="14" s="1"/>
  <c r="M85" i="14" s="1"/>
  <c r="L77" i="14"/>
  <c r="L82" i="14" s="1"/>
  <c r="L84" i="14" s="1"/>
  <c r="L85" i="14" s="1"/>
  <c r="K77" i="14"/>
  <c r="K82" i="14" s="1"/>
  <c r="K84" i="14" s="1"/>
  <c r="K85" i="14" s="1"/>
  <c r="J77" i="14"/>
  <c r="J82" i="14" s="1"/>
  <c r="J84" i="14" s="1"/>
  <c r="J85" i="14" s="1"/>
  <c r="I77" i="14"/>
  <c r="I82" i="14" s="1"/>
  <c r="I84" i="14" s="1"/>
  <c r="I85" i="14" s="1"/>
  <c r="H77" i="14"/>
  <c r="H82" i="14" s="1"/>
  <c r="H84" i="14" s="1"/>
  <c r="H85" i="14" s="1"/>
  <c r="G77" i="14"/>
  <c r="G82" i="14" s="1"/>
  <c r="G84" i="14" s="1"/>
  <c r="G85" i="14" s="1"/>
  <c r="F77" i="14"/>
  <c r="F82" i="14" s="1"/>
  <c r="F84" i="14" s="1"/>
  <c r="F85" i="14" s="1"/>
  <c r="E77" i="14"/>
  <c r="E82" i="14" s="1"/>
  <c r="E84" i="14" s="1"/>
  <c r="E85" i="14" s="1"/>
  <c r="D77" i="14"/>
  <c r="D82" i="14" s="1"/>
  <c r="D84" i="14" s="1"/>
  <c r="D85" i="14" s="1"/>
  <c r="C77" i="14"/>
  <c r="C82" i="14" s="1"/>
  <c r="C84" i="14" s="1"/>
  <c r="C85" i="14" s="1"/>
  <c r="C56" i="14"/>
  <c r="C61" i="14" s="1"/>
  <c r="C63" i="14" s="1"/>
  <c r="C64" i="14" s="1"/>
  <c r="N56" i="14"/>
  <c r="N61" i="14" s="1"/>
  <c r="N63" i="14" s="1"/>
  <c r="N64" i="14" s="1"/>
  <c r="M56" i="14"/>
  <c r="M61" i="14" s="1"/>
  <c r="M63" i="14" s="1"/>
  <c r="M64" i="14" s="1"/>
  <c r="L56" i="14"/>
  <c r="L61" i="14" s="1"/>
  <c r="L63" i="14" s="1"/>
  <c r="L64" i="14" s="1"/>
  <c r="K56" i="14"/>
  <c r="K61" i="14" s="1"/>
  <c r="K63" i="14" s="1"/>
  <c r="K64" i="14" s="1"/>
  <c r="J56" i="14"/>
  <c r="J61" i="14" s="1"/>
  <c r="J63" i="14" s="1"/>
  <c r="J64" i="14" s="1"/>
  <c r="I56" i="14"/>
  <c r="I61" i="14" s="1"/>
  <c r="I63" i="14" s="1"/>
  <c r="I64" i="14" s="1"/>
  <c r="H56" i="14"/>
  <c r="H61" i="14" s="1"/>
  <c r="H63" i="14" s="1"/>
  <c r="H64" i="14" s="1"/>
  <c r="G56" i="14"/>
  <c r="G61" i="14" s="1"/>
  <c r="G63" i="14" s="1"/>
  <c r="G64" i="14" s="1"/>
  <c r="F56" i="14"/>
  <c r="F61" i="14" s="1"/>
  <c r="F63" i="14" s="1"/>
  <c r="F64" i="14" s="1"/>
  <c r="E56" i="14"/>
  <c r="E61" i="14" s="1"/>
  <c r="E63" i="14" s="1"/>
  <c r="E64" i="14" s="1"/>
  <c r="D56" i="14"/>
  <c r="D61" i="14" s="1"/>
  <c r="D63" i="14" s="1"/>
  <c r="D64" i="14" s="1"/>
  <c r="C35" i="14"/>
  <c r="C40" i="14" s="1"/>
  <c r="C33" i="14" s="1"/>
  <c r="J10" i="2"/>
  <c r="L10" i="2" s="1"/>
  <c r="J9" i="2"/>
  <c r="L9" i="2" s="1"/>
  <c r="J8" i="2"/>
  <c r="L8" i="2" s="1"/>
  <c r="J7" i="2"/>
  <c r="L7" i="2" s="1"/>
  <c r="J6" i="2"/>
  <c r="L6" i="2" s="1"/>
  <c r="J5" i="2"/>
  <c r="M5" i="2" s="1"/>
  <c r="J4" i="2"/>
  <c r="M4" i="2" s="1"/>
  <c r="J3" i="2"/>
  <c r="L3" i="2" s="1"/>
  <c r="J2" i="2"/>
  <c r="B26" i="14"/>
  <c r="N35" i="14"/>
  <c r="N40" i="14" s="1"/>
  <c r="M35" i="14"/>
  <c r="M40" i="14" s="1"/>
  <c r="L35" i="14"/>
  <c r="L40" i="14" s="1"/>
  <c r="K35" i="14"/>
  <c r="K40" i="14" s="1"/>
  <c r="J35" i="14"/>
  <c r="J40" i="14" s="1"/>
  <c r="I35" i="14"/>
  <c r="I40" i="14" s="1"/>
  <c r="H35" i="14"/>
  <c r="H40" i="14" s="1"/>
  <c r="G35" i="14"/>
  <c r="G40" i="14" s="1"/>
  <c r="F35" i="14"/>
  <c r="F40" i="14" s="1"/>
  <c r="E35" i="14"/>
  <c r="E40" i="14" s="1"/>
  <c r="D35" i="14"/>
  <c r="D40" i="14" s="1"/>
  <c r="F20" i="16" a="1"/>
  <c r="J18" i="16" a="1"/>
  <c r="M20" i="16" a="1"/>
  <c r="H17" i="16" a="1"/>
  <c r="D24" i="16" a="1"/>
  <c r="P13" i="16" a="1"/>
  <c r="K25" i="16" a="1"/>
  <c r="N24" i="16" a="1"/>
  <c r="R18" i="16" a="1"/>
  <c r="M15" i="16" a="1"/>
  <c r="R21" i="16" a="1"/>
  <c r="K16" i="16" a="1"/>
  <c r="F17" i="16" a="1"/>
  <c r="F24" i="16" a="1"/>
  <c r="N22" i="16" a="1"/>
  <c r="I14" i="16" a="1"/>
  <c r="M25" i="16" a="1"/>
  <c r="K23" i="16" a="1"/>
  <c r="J23" i="16" a="1"/>
  <c r="H22" i="16" a="1"/>
  <c r="R16" i="16" a="1"/>
  <c r="D25" i="16" a="1"/>
  <c r="P22" i="16" a="1"/>
  <c r="R23" i="16" a="1"/>
  <c r="L14" i="16" a="1"/>
  <c r="D17" i="16" a="1"/>
  <c r="E25" i="16" a="1"/>
  <c r="H18" i="16" a="1"/>
  <c r="H15" i="16" a="1"/>
  <c r="E15" i="16" a="1"/>
  <c r="G24" i="16" a="1"/>
  <c r="F18" i="16" a="1"/>
  <c r="P25" i="16" a="1"/>
  <c r="H24" i="16" a="1"/>
  <c r="D23" i="16" a="1"/>
  <c r="P14" i="16" a="1"/>
  <c r="D21" i="16" a="1"/>
  <c r="H20" i="16" a="1"/>
  <c r="F22" i="16" a="1"/>
  <c r="K17" i="16" a="1"/>
  <c r="I25" i="16" a="1"/>
  <c r="G20" i="16" a="1"/>
  <c r="J25" i="16" a="1"/>
  <c r="P23" i="16" a="1"/>
  <c r="L18" i="16" a="1"/>
  <c r="M17" i="16" a="1"/>
  <c r="L13" i="16" a="1"/>
  <c r="N17" i="16" a="1"/>
  <c r="G22" i="16" a="1"/>
  <c r="L15" i="16" a="1"/>
  <c r="F15" i="16" a="1"/>
  <c r="J14" i="16" a="1"/>
  <c r="E18" i="16" a="1"/>
  <c r="I23" i="16" a="1"/>
  <c r="N21" i="16" a="1"/>
  <c r="M13" i="16" a="1"/>
  <c r="G25" i="16" a="1"/>
  <c r="L21" i="16" a="1"/>
  <c r="G16" i="16" a="1"/>
  <c r="D15" i="16" a="1"/>
  <c r="K22" i="16" a="1"/>
  <c r="M21" i="16" a="1"/>
  <c r="D22" i="16" a="1"/>
  <c r="L24" i="16" a="1"/>
  <c r="D16" i="16" a="1"/>
  <c r="P15" i="16" a="1"/>
  <c r="F16" i="16" a="1"/>
  <c r="L16" i="16" a="1"/>
  <c r="D18" i="16" a="1"/>
  <c r="H23" i="16" a="1"/>
  <c r="P21" i="16" a="1"/>
  <c r="G17" i="16" a="1"/>
  <c r="H13" i="16" a="1"/>
  <c r="I16" i="16" a="1"/>
  <c r="P16" i="16" a="1"/>
  <c r="K18" i="16" a="1"/>
  <c r="J22" i="16" a="1"/>
  <c r="L22" i="16" a="1"/>
  <c r="G15" i="16" a="1"/>
  <c r="P18" i="16" a="1"/>
  <c r="K21" i="16" a="1"/>
  <c r="I21" i="16" a="1"/>
  <c r="M22" i="16" a="1"/>
  <c r="P24" i="16" a="1"/>
  <c r="J17" i="16" a="1"/>
  <c r="E20" i="16" a="1"/>
  <c r="M14" i="16" a="1"/>
  <c r="P20" i="16" a="1"/>
  <c r="I20" i="16" a="1"/>
  <c r="N20" i="16" a="1"/>
  <c r="E22" i="16" a="1"/>
  <c r="K13" i="16" a="1"/>
  <c r="J24" i="16" a="1"/>
  <c r="K14" i="16" a="1"/>
  <c r="E14" i="16" a="1"/>
  <c r="R15" i="16" a="1"/>
  <c r="N13" i="16" a="1"/>
  <c r="G21" i="16" a="1"/>
  <c r="N15" i="16" a="1"/>
  <c r="N14" i="16" a="1"/>
  <c r="D13" i="16" a="1"/>
  <c r="N18" i="16" a="1"/>
  <c r="I18" i="16" a="1"/>
  <c r="G14" i="16" a="1"/>
  <c r="R24" i="16" a="1"/>
  <c r="L17" i="16" a="1"/>
  <c r="R14" i="16" a="1"/>
  <c r="N16" i="16" a="1"/>
  <c r="G23" i="16" a="1"/>
  <c r="E17" i="16" a="1"/>
  <c r="I17" i="16" a="1"/>
  <c r="L20" i="16" a="1"/>
  <c r="N25" i="16" a="1"/>
  <c r="E24" i="16" a="1"/>
  <c r="L25" i="16" a="1"/>
  <c r="H16" i="16" a="1"/>
  <c r="I13" i="16" a="1"/>
  <c r="K24" i="16" a="1"/>
  <c r="M23" i="16" a="1"/>
  <c r="L23" i="16" a="1"/>
  <c r="E21" i="16" a="1"/>
  <c r="K20" i="16" a="1"/>
  <c r="R17" i="16" a="1"/>
  <c r="G18" i="16" a="1"/>
  <c r="K15" i="16" a="1"/>
  <c r="M24" i="16" a="1"/>
  <c r="F25" i="16" a="1"/>
  <c r="R22" i="16" a="1"/>
  <c r="J15" i="16" a="1"/>
  <c r="J21" i="16" a="1"/>
  <c r="I24" i="16" a="1"/>
  <c r="H14" i="16" a="1"/>
  <c r="F20" i="16" l="1"/>
  <c r="H18" i="16"/>
  <c r="J17" i="16"/>
  <c r="P16" i="16"/>
  <c r="P15" i="16"/>
  <c r="L13" i="16"/>
  <c r="K17" i="16"/>
  <c r="H22" i="16"/>
  <c r="K16" i="16"/>
  <c r="H15" i="16"/>
  <c r="R22" i="16"/>
  <c r="D25" i="16"/>
  <c r="G22" i="16"/>
  <c r="D16" i="16"/>
  <c r="M17" i="16"/>
  <c r="F22" i="16"/>
  <c r="D17" i="16"/>
  <c r="R21" i="16"/>
  <c r="N14" i="16"/>
  <c r="F25" i="16"/>
  <c r="G21" i="16"/>
  <c r="E14" i="16"/>
  <c r="L15" i="16"/>
  <c r="I16" i="16"/>
  <c r="H20" i="16"/>
  <c r="J23" i="16"/>
  <c r="M15" i="16"/>
  <c r="H14" i="16"/>
  <c r="M24" i="16"/>
  <c r="H16" i="16"/>
  <c r="R14" i="16"/>
  <c r="K14" i="16"/>
  <c r="P24" i="16"/>
  <c r="D22" i="16"/>
  <c r="P23" i="16"/>
  <c r="D21" i="16"/>
  <c r="K23" i="16"/>
  <c r="K15" i="16"/>
  <c r="L25" i="16"/>
  <c r="E25" i="16"/>
  <c r="J24" i="16"/>
  <c r="M22" i="16"/>
  <c r="L16" i="16"/>
  <c r="M21" i="16"/>
  <c r="J25" i="16"/>
  <c r="P14" i="16"/>
  <c r="L14" i="16"/>
  <c r="G18" i="16"/>
  <c r="E24" i="16"/>
  <c r="L17" i="16"/>
  <c r="K13" i="16"/>
  <c r="I21" i="16"/>
  <c r="H13" i="16"/>
  <c r="K22" i="16"/>
  <c r="G20" i="16"/>
  <c r="D23" i="16"/>
  <c r="M25" i="16"/>
  <c r="E20" i="16"/>
  <c r="R17" i="16"/>
  <c r="R24" i="16"/>
  <c r="E22" i="16"/>
  <c r="F16" i="16"/>
  <c r="D15" i="16"/>
  <c r="I25" i="16"/>
  <c r="H24" i="16"/>
  <c r="I14" i="16"/>
  <c r="P13" i="16"/>
  <c r="F15" i="16"/>
  <c r="K20" i="16"/>
  <c r="G14" i="16"/>
  <c r="P18" i="16"/>
  <c r="G17" i="16"/>
  <c r="G16" i="16"/>
  <c r="N22" i="16"/>
  <c r="D24" i="16"/>
  <c r="K18" i="16"/>
  <c r="E21" i="16"/>
  <c r="I17" i="16"/>
  <c r="I18" i="16"/>
  <c r="I20" i="16"/>
  <c r="G15" i="16"/>
  <c r="P21" i="16"/>
  <c r="I23" i="16"/>
  <c r="F18" i="16"/>
  <c r="H17" i="16"/>
  <c r="I24" i="16"/>
  <c r="L23" i="16"/>
  <c r="E17" i="16"/>
  <c r="G25" i="16"/>
  <c r="E18" i="16"/>
  <c r="G24" i="16"/>
  <c r="F17" i="16"/>
  <c r="M20" i="16"/>
  <c r="J21" i="16"/>
  <c r="M23" i="16"/>
  <c r="G23" i="16"/>
  <c r="D13" i="16"/>
  <c r="M14" i="16"/>
  <c r="J22" i="16"/>
  <c r="D18" i="16"/>
  <c r="M13" i="16"/>
  <c r="J14" i="16"/>
  <c r="E15" i="16"/>
  <c r="R23" i="16"/>
  <c r="J18" i="16"/>
  <c r="J15" i="16"/>
  <c r="B232" i="14"/>
  <c r="E216" i="14" s="1"/>
  <c r="B127" i="14"/>
  <c r="E111" i="14" s="1"/>
  <c r="B85" i="14"/>
  <c r="E69" i="14" s="1"/>
  <c r="B64" i="14"/>
  <c r="E48" i="14" s="1"/>
  <c r="I13" i="16"/>
  <c r="F24" i="16"/>
  <c r="L18" i="16"/>
  <c r="H23" i="16"/>
  <c r="R16" i="16"/>
  <c r="L21" i="16"/>
  <c r="K24" i="16"/>
  <c r="N18" i="16"/>
  <c r="P22" i="16"/>
  <c r="N24" i="16"/>
  <c r="K21" i="16"/>
  <c r="R18" i="16"/>
  <c r="N15" i="16"/>
  <c r="L24" i="16"/>
  <c r="P20" i="16"/>
  <c r="N21" i="16"/>
  <c r="K25" i="16"/>
  <c r="R15" i="16"/>
  <c r="N17" i="16"/>
  <c r="L20" i="16"/>
  <c r="P25" i="16"/>
  <c r="N16" i="16"/>
  <c r="L22" i="16"/>
  <c r="N13" i="16"/>
  <c r="N25" i="16"/>
  <c r="N20" i="16"/>
  <c r="D42" i="14"/>
  <c r="C42" i="14"/>
  <c r="N42" i="14"/>
  <c r="M42" i="14"/>
  <c r="L42" i="14"/>
  <c r="K42" i="14"/>
  <c r="J42" i="14"/>
  <c r="I42" i="14"/>
  <c r="H42" i="14"/>
  <c r="G42" i="14"/>
  <c r="F42" i="14"/>
  <c r="E42" i="14"/>
  <c r="M210" i="14"/>
  <c r="M211" i="14" s="1"/>
  <c r="J210" i="14"/>
  <c r="J211" i="14" s="1"/>
  <c r="H210" i="14"/>
  <c r="H211" i="14" s="1"/>
  <c r="E210" i="14"/>
  <c r="E211" i="14" s="1"/>
  <c r="B211" i="14" s="1"/>
  <c r="E195" i="14" s="1"/>
  <c r="K189" i="14"/>
  <c r="K190" i="14" s="1"/>
  <c r="J189" i="14"/>
  <c r="J190" i="14" s="1"/>
  <c r="G189" i="14"/>
  <c r="G190" i="14" s="1"/>
  <c r="C189" i="14"/>
  <c r="C190" i="14" s="1"/>
  <c r="M168" i="14"/>
  <c r="M169" i="14" s="1"/>
  <c r="K168" i="14"/>
  <c r="K169" i="14" s="1"/>
  <c r="H168" i="14"/>
  <c r="H169" i="14" s="1"/>
  <c r="D168" i="14"/>
  <c r="D169" i="14" s="1"/>
  <c r="B169" i="14" s="1"/>
  <c r="E153" i="14" s="1"/>
  <c r="J147" i="14"/>
  <c r="J148" i="14" s="1"/>
  <c r="I147" i="14"/>
  <c r="I148" i="14" s="1"/>
  <c r="G147" i="14"/>
  <c r="G148" i="14" s="1"/>
  <c r="C147" i="14"/>
  <c r="C148" i="14" s="1"/>
  <c r="B148" i="14" s="1"/>
  <c r="E132" i="14" s="1"/>
  <c r="N126" i="14"/>
  <c r="N127" i="14" s="1"/>
  <c r="J126" i="14"/>
  <c r="J127" i="14" s="1"/>
  <c r="G126" i="14"/>
  <c r="G127" i="14" s="1"/>
  <c r="D126" i="14"/>
  <c r="D127" i="14" s="1"/>
  <c r="K105" i="14"/>
  <c r="K106" i="14" s="1"/>
  <c r="F105" i="14"/>
  <c r="F106" i="14" s="1"/>
  <c r="C105" i="14"/>
  <c r="C106" i="14" s="1"/>
  <c r="B106" i="14" s="1"/>
  <c r="E90" i="14" s="1"/>
  <c r="H8" i="2"/>
  <c r="E8" i="2" s="1"/>
  <c r="H9" i="2"/>
  <c r="E9" i="2" s="1"/>
  <c r="H10" i="2"/>
  <c r="E10" i="2" s="1"/>
  <c r="H6" i="2"/>
  <c r="E6" i="2" s="1"/>
  <c r="H7" i="2"/>
  <c r="E7" i="2" s="1"/>
  <c r="I5" i="2"/>
  <c r="F5" i="2" s="1"/>
  <c r="M3" i="2"/>
  <c r="I2" i="2" s="1"/>
  <c r="F2" i="2" s="1"/>
  <c r="L2" i="2"/>
  <c r="I4" i="2"/>
  <c r="F4" i="2" s="1"/>
  <c r="L4" i="2"/>
  <c r="I10" i="2"/>
  <c r="F10" i="2" s="1"/>
  <c r="L5" i="2"/>
  <c r="H5" i="2" s="1"/>
  <c r="E5" i="2" s="1"/>
  <c r="I9" i="2"/>
  <c r="F9" i="2" s="1"/>
  <c r="I8" i="2"/>
  <c r="F8" i="2" s="1"/>
  <c r="I7" i="2"/>
  <c r="F7" i="2" s="1"/>
  <c r="I6" i="2"/>
  <c r="F6" i="2" s="1"/>
  <c r="D6" i="2"/>
  <c r="E158" i="15" s="1"/>
  <c r="F162" i="15" s="1" a="1"/>
  <c r="D9" i="2"/>
  <c r="E269" i="15" s="1"/>
  <c r="E283" i="15" s="1" a="1"/>
  <c r="D4" i="2"/>
  <c r="E84" i="15" s="1"/>
  <c r="P110" i="15" s="1" a="1"/>
  <c r="D3" i="2"/>
  <c r="E47" i="15" s="1"/>
  <c r="D7" i="2"/>
  <c r="E195" i="15" s="1"/>
  <c r="K219" i="15" s="1" a="1"/>
  <c r="D5" i="2"/>
  <c r="E121" i="15" s="1"/>
  <c r="D2" i="2"/>
  <c r="E10" i="15" s="1"/>
  <c r="D10" i="2"/>
  <c r="E306" i="15" s="1"/>
  <c r="D8" i="2"/>
  <c r="E232" i="15" s="1"/>
  <c r="D242" i="15" s="1" a="1"/>
  <c r="R13" i="16" a="1"/>
  <c r="R20" i="16" a="1"/>
  <c r="R25" i="16" a="1"/>
  <c r="B190" i="14" l="1"/>
  <c r="E174" i="14" s="1"/>
  <c r="I3" i="2"/>
  <c r="F3" i="2" s="1"/>
  <c r="D69" i="14" s="1"/>
  <c r="A180" i="14"/>
  <c r="A179" i="14"/>
  <c r="A222" i="14"/>
  <c r="A221" i="14"/>
  <c r="A201" i="14"/>
  <c r="A200" i="14"/>
  <c r="A96" i="14"/>
  <c r="A95" i="14"/>
  <c r="A75" i="14"/>
  <c r="A54" i="14"/>
  <c r="C54" i="14" s="1"/>
  <c r="A53" i="14"/>
  <c r="C53" i="14" s="1"/>
  <c r="D48" i="14"/>
  <c r="A116" i="14"/>
  <c r="A117" i="14"/>
  <c r="A138" i="14"/>
  <c r="A137" i="14"/>
  <c r="A159" i="14"/>
  <c r="A158" i="14"/>
  <c r="R25" i="16"/>
  <c r="R20" i="16"/>
  <c r="R13" i="16"/>
  <c r="R19" i="16" s="1"/>
  <c r="I26" i="16"/>
  <c r="M19" i="16"/>
  <c r="P26" i="16"/>
  <c r="J19" i="16"/>
  <c r="L19" i="16"/>
  <c r="N19" i="16"/>
  <c r="N26" i="16"/>
  <c r="P19" i="16"/>
  <c r="H26" i="16"/>
  <c r="I19" i="16"/>
  <c r="H19" i="16"/>
  <c r="K26" i="16"/>
  <c r="K19" i="16"/>
  <c r="L26" i="16"/>
  <c r="J26" i="16"/>
  <c r="M26" i="16"/>
  <c r="H2" i="2"/>
  <c r="E2" i="2" s="1"/>
  <c r="C48" i="14" s="1"/>
  <c r="D242" i="15"/>
  <c r="K219" i="15"/>
  <c r="E283" i="15"/>
  <c r="F162" i="15"/>
  <c r="P110" i="15"/>
  <c r="D174" i="14"/>
  <c r="K232" i="15"/>
  <c r="H306" i="15"/>
  <c r="D195" i="14"/>
  <c r="K269" i="15"/>
  <c r="H269" i="15"/>
  <c r="H121" i="15"/>
  <c r="H232" i="15"/>
  <c r="D216" i="14"/>
  <c r="K306" i="15"/>
  <c r="D90" i="14"/>
  <c r="K84" i="15"/>
  <c r="H158" i="15"/>
  <c r="K10" i="15"/>
  <c r="D111" i="14"/>
  <c r="K121" i="15"/>
  <c r="D153" i="14"/>
  <c r="K195" i="15"/>
  <c r="D132" i="14"/>
  <c r="K158" i="15"/>
  <c r="H195" i="15"/>
  <c r="B174" i="14"/>
  <c r="A174" i="14"/>
  <c r="B111" i="14"/>
  <c r="A111" i="14"/>
  <c r="B90" i="14"/>
  <c r="A90" i="14"/>
  <c r="B69" i="14"/>
  <c r="A69" i="14"/>
  <c r="B132" i="14"/>
  <c r="A132" i="14"/>
  <c r="B153" i="14"/>
  <c r="A153" i="14"/>
  <c r="B195" i="14"/>
  <c r="A195" i="14"/>
  <c r="B216" i="14"/>
  <c r="A216" i="14"/>
  <c r="H4" i="2"/>
  <c r="E4" i="2" s="1"/>
  <c r="A48" i="14"/>
  <c r="B48" i="14"/>
  <c r="H3" i="2"/>
  <c r="E3" i="2" s="1"/>
  <c r="J330" i="15" a="1"/>
  <c r="H318" i="15" a="1"/>
  <c r="H324" i="15" a="1"/>
  <c r="M316" i="15" a="1"/>
  <c r="N320" i="15" a="1"/>
  <c r="N316" i="15" a="1"/>
  <c r="K328" i="15" a="1"/>
  <c r="P320" i="15" a="1"/>
  <c r="R334" i="15" a="1"/>
  <c r="L320" i="15" a="1"/>
  <c r="H328" i="15" a="1"/>
  <c r="J314" i="15" a="1"/>
  <c r="H331" i="15" a="1"/>
  <c r="D328" i="15" a="1"/>
  <c r="R324" i="15" a="1"/>
  <c r="H330" i="15" a="1"/>
  <c r="K314" i="15" a="1"/>
  <c r="M310" i="15" a="1"/>
  <c r="D318" i="15" a="1"/>
  <c r="L310" i="15" a="1"/>
  <c r="H329" i="15" a="1"/>
  <c r="E332" i="15" a="1"/>
  <c r="K320" i="15" a="1"/>
  <c r="N314" i="15" a="1"/>
  <c r="D324" i="15" a="1"/>
  <c r="E316" i="15" a="1"/>
  <c r="M332" i="15" a="1"/>
  <c r="H316" i="15" a="1"/>
  <c r="M326" i="15" a="1"/>
  <c r="J332" i="15" a="1"/>
  <c r="E318" i="15" a="1"/>
  <c r="P316" i="15" a="1"/>
  <c r="P318" i="15" a="1"/>
  <c r="R320" i="15" a="1"/>
  <c r="J334" i="15" a="1"/>
  <c r="L330" i="15" a="1"/>
  <c r="P334" i="15" a="1"/>
  <c r="D326" i="15" a="1"/>
  <c r="E312" i="15" a="1"/>
  <c r="F332" i="15" a="1"/>
  <c r="F324" i="15" a="1"/>
  <c r="E330" i="15" a="1"/>
  <c r="R330" i="15" a="1"/>
  <c r="K312" i="15" a="1"/>
  <c r="H310" i="15" a="1"/>
  <c r="F312" i="15" a="1"/>
  <c r="J310" i="15" a="1"/>
  <c r="K318" i="15" a="1"/>
  <c r="R326" i="15" a="1"/>
  <c r="L334" i="15" a="1"/>
  <c r="K324" i="15" a="1"/>
  <c r="N334" i="15" a="1"/>
  <c r="R332" i="15" a="1"/>
  <c r="N318" i="15" a="1"/>
  <c r="F314" i="15" a="1"/>
  <c r="L318" i="15" a="1"/>
  <c r="J318" i="15" a="1"/>
  <c r="H314" i="15" a="1"/>
  <c r="H333" i="15" a="1"/>
  <c r="H325" i="15" a="1"/>
  <c r="M320" i="15" a="1"/>
  <c r="F310" i="15" a="1"/>
  <c r="L324" i="15" a="1"/>
  <c r="H312" i="15" a="1"/>
  <c r="P314" i="15" a="1"/>
  <c r="H315" i="15" a="1"/>
  <c r="E310" i="15" a="1"/>
  <c r="K330" i="15" a="1"/>
  <c r="F328" i="15" a="1"/>
  <c r="F326" i="15" a="1"/>
  <c r="L326" i="15" a="1"/>
  <c r="E334" i="15" a="1"/>
  <c r="D332" i="15" a="1"/>
  <c r="E314" i="15" a="1"/>
  <c r="K310" i="15" a="1"/>
  <c r="K332" i="15" a="1"/>
  <c r="J312" i="15" a="1"/>
  <c r="M330" i="15" a="1"/>
  <c r="D330" i="15" a="1"/>
  <c r="R328" i="15" a="1"/>
  <c r="D312" i="15" a="1"/>
  <c r="L332" i="15" a="1"/>
  <c r="N326" i="15" a="1"/>
  <c r="N324" i="15" a="1"/>
  <c r="E328" i="15" a="1"/>
  <c r="N332" i="15" a="1"/>
  <c r="L312" i="15" a="1"/>
  <c r="M334" i="15" a="1"/>
  <c r="H320" i="15" a="1"/>
  <c r="L328" i="15" a="1"/>
  <c r="H313" i="15" a="1"/>
  <c r="P326" i="15" a="1"/>
  <c r="L314" i="15" a="1"/>
  <c r="H335" i="15" a="1"/>
  <c r="K334" i="15" a="1"/>
  <c r="K326" i="15" a="1"/>
  <c r="R314" i="15" a="1"/>
  <c r="N328" i="15" a="1"/>
  <c r="H317" i="15" a="1"/>
  <c r="M312" i="15" a="1"/>
  <c r="H332" i="15" a="1"/>
  <c r="H327" i="15" a="1"/>
  <c r="P332" i="15" a="1"/>
  <c r="H334" i="15" a="1"/>
  <c r="H321" i="15" a="1"/>
  <c r="F316" i="15" a="1"/>
  <c r="M318" i="15" a="1"/>
  <c r="M314" i="15" a="1"/>
  <c r="R318" i="15" a="1"/>
  <c r="D320" i="15" a="1"/>
  <c r="J324" i="15" a="1"/>
  <c r="H326" i="15" a="1"/>
  <c r="N312" i="15" a="1"/>
  <c r="M328" i="15" a="1"/>
  <c r="J328" i="15" a="1"/>
  <c r="J326" i="15" a="1"/>
  <c r="R312" i="15" a="1"/>
  <c r="P330" i="15" a="1"/>
  <c r="P310" i="15" a="1"/>
  <c r="F330" i="15" a="1"/>
  <c r="L316" i="15" a="1"/>
  <c r="E324" i="15" a="1"/>
  <c r="D334" i="15" a="1"/>
  <c r="E326" i="15" a="1"/>
  <c r="H311" i="15" a="1"/>
  <c r="R316" i="15" a="1"/>
  <c r="J316" i="15" a="1"/>
  <c r="E320" i="15" a="1"/>
  <c r="F334" i="15" a="1"/>
  <c r="D316" i="15" a="1"/>
  <c r="H319" i="15" a="1"/>
  <c r="P328" i="15" a="1"/>
  <c r="P324" i="15" a="1"/>
  <c r="N330" i="15" a="1"/>
  <c r="J320" i="15" a="1"/>
  <c r="D310" i="15" a="1"/>
  <c r="R310" i="15" a="1"/>
  <c r="M324" i="15" a="1"/>
  <c r="F320" i="15" a="1"/>
  <c r="N310" i="15" a="1"/>
  <c r="D314" i="15" a="1"/>
  <c r="K316" i="15" a="1"/>
  <c r="F318" i="15" a="1"/>
  <c r="P312" i="15" a="1"/>
  <c r="R295" i="15" a="1"/>
  <c r="P289" i="15" a="1"/>
  <c r="P281" i="15" a="1"/>
  <c r="J293" i="15" a="1"/>
  <c r="M273" i="15" a="1"/>
  <c r="P297" i="15" a="1"/>
  <c r="H280" i="15" a="1"/>
  <c r="R293" i="15" a="1"/>
  <c r="P273" i="15" a="1"/>
  <c r="P291" i="15" a="1"/>
  <c r="M289" i="15" a="1"/>
  <c r="F297" i="15" a="1"/>
  <c r="J277" i="15" a="1"/>
  <c r="F275" i="15" a="1"/>
  <c r="D279" i="15" a="1"/>
  <c r="H288" i="15" a="1"/>
  <c r="K287" i="15" a="1"/>
  <c r="M277" i="15" a="1"/>
  <c r="E291" i="15" a="1"/>
  <c r="H281" i="15" a="1"/>
  <c r="J289" i="15" a="1"/>
  <c r="K293" i="15" a="1"/>
  <c r="M297" i="15" a="1"/>
  <c r="L279" i="15" a="1"/>
  <c r="L277" i="15" a="1"/>
  <c r="N295" i="15" a="1"/>
  <c r="L289" i="15" a="1"/>
  <c r="M279" i="15" a="1"/>
  <c r="P295" i="15" a="1"/>
  <c r="H277" i="15" a="1"/>
  <c r="L287" i="15" a="1"/>
  <c r="H284" i="15" a="1"/>
  <c r="F283" i="15" a="1"/>
  <c r="N293" i="15" a="1"/>
  <c r="P277" i="15" a="1"/>
  <c r="F281" i="15" a="1"/>
  <c r="J297" i="15" a="1"/>
  <c r="R289" i="15" a="1"/>
  <c r="M291" i="15" a="1"/>
  <c r="L281" i="15" a="1"/>
  <c r="L295" i="15" a="1"/>
  <c r="H287" i="15" a="1"/>
  <c r="H290" i="15" a="1"/>
  <c r="D287" i="15" a="1"/>
  <c r="D295" i="15" a="1"/>
  <c r="P283" i="15" a="1"/>
  <c r="J273" i="15" a="1"/>
  <c r="N279" i="15" a="1"/>
  <c r="F279" i="15" a="1"/>
  <c r="E293" i="15" a="1"/>
  <c r="K297" i="15" a="1"/>
  <c r="K289" i="15" a="1"/>
  <c r="J295" i="15" a="1"/>
  <c r="H291" i="15" a="1"/>
  <c r="E275" i="15" a="1"/>
  <c r="J279" i="15" a="1"/>
  <c r="D283" i="15" a="1"/>
  <c r="R273" i="15" a="1"/>
  <c r="H282" i="15" a="1"/>
  <c r="P275" i="15" a="1"/>
  <c r="M283" i="15" a="1"/>
  <c r="J283" i="15" a="1"/>
  <c r="J287" i="15" a="1"/>
  <c r="J291" i="15" a="1"/>
  <c r="N283" i="15" a="1"/>
  <c r="N281" i="15" a="1"/>
  <c r="K275" i="15" a="1"/>
  <c r="D275" i="15" a="1"/>
  <c r="L283" i="15" a="1"/>
  <c r="H278" i="15" a="1"/>
  <c r="J275" i="15" a="1"/>
  <c r="E287" i="15" a="1"/>
  <c r="R277" i="15" a="1"/>
  <c r="N297" i="15" a="1"/>
  <c r="H276" i="15" a="1"/>
  <c r="H298" i="15" a="1"/>
  <c r="E295" i="15" a="1"/>
  <c r="N291" i="15" a="1"/>
  <c r="R275" i="15" a="1"/>
  <c r="P279" i="15" a="1"/>
  <c r="N289" i="15" a="1"/>
  <c r="H273" i="15" a="1"/>
  <c r="M281" i="15" a="1"/>
  <c r="L291" i="15" a="1"/>
  <c r="H289" i="15" a="1"/>
  <c r="L297" i="15" a="1"/>
  <c r="N287" i="15" a="1"/>
  <c r="E281" i="15" a="1"/>
  <c r="F295" i="15" a="1"/>
  <c r="M293" i="15" a="1"/>
  <c r="K295" i="15" a="1"/>
  <c r="R279" i="15" a="1"/>
  <c r="D273" i="15" a="1"/>
  <c r="H296" i="15" a="1"/>
  <c r="F273" i="15" a="1"/>
  <c r="H297" i="15" a="1"/>
  <c r="L275" i="15" a="1"/>
  <c r="N273" i="15" a="1"/>
  <c r="K273" i="15" a="1"/>
  <c r="L273" i="15" a="1"/>
  <c r="R283" i="15" a="1"/>
  <c r="D281" i="15" a="1"/>
  <c r="D293" i="15" a="1"/>
  <c r="P287" i="15" a="1"/>
  <c r="E297" i="15" a="1"/>
  <c r="L293" i="15" a="1"/>
  <c r="R281" i="15" a="1"/>
  <c r="K277" i="15" a="1"/>
  <c r="R291" i="15" a="1"/>
  <c r="D289" i="15" a="1"/>
  <c r="F293" i="15" a="1"/>
  <c r="N277" i="15" a="1"/>
  <c r="H292" i="15" a="1"/>
  <c r="D277" i="15" a="1"/>
  <c r="K279" i="15" a="1"/>
  <c r="J281" i="15" a="1"/>
  <c r="H275" i="15" a="1"/>
  <c r="H283" i="15" a="1"/>
  <c r="F277" i="15" a="1"/>
  <c r="H293" i="15" a="1"/>
  <c r="D297" i="15" a="1"/>
  <c r="N275" i="15" a="1"/>
  <c r="E279" i="15" a="1"/>
  <c r="K283" i="15" a="1"/>
  <c r="M287" i="15" a="1"/>
  <c r="M275" i="15" a="1"/>
  <c r="H274" i="15" a="1"/>
  <c r="D291" i="15" a="1"/>
  <c r="P293" i="15" a="1"/>
  <c r="F287" i="15" a="1"/>
  <c r="H294" i="15" a="1"/>
  <c r="E277" i="15" a="1"/>
  <c r="R287" i="15" a="1"/>
  <c r="R297" i="15" a="1"/>
  <c r="E273" i="15" a="1"/>
  <c r="K291" i="15" a="1"/>
  <c r="H295" i="15" a="1"/>
  <c r="F291" i="15" a="1"/>
  <c r="E289" i="15" a="1"/>
  <c r="H279" i="15" a="1"/>
  <c r="K281" i="15" a="1"/>
  <c r="M295" i="15" a="1"/>
  <c r="F289" i="15" a="1"/>
  <c r="M250" i="15" a="1"/>
  <c r="E260" i="15" a="1"/>
  <c r="E242" i="15" a="1"/>
  <c r="E250" i="15" a="1"/>
  <c r="H259" i="15" a="1"/>
  <c r="J254" i="15" a="1"/>
  <c r="P238" i="15" a="1"/>
  <c r="P256" i="15" a="1"/>
  <c r="N258" i="15" a="1"/>
  <c r="R256" i="15" a="1"/>
  <c r="L258" i="15" a="1"/>
  <c r="E254" i="15" a="1"/>
  <c r="F254" i="15" a="1"/>
  <c r="E246" i="15" a="1"/>
  <c r="R236" i="15" a="1"/>
  <c r="K242" i="15" a="1"/>
  <c r="J260" i="15" a="1"/>
  <c r="P254" i="15" a="1"/>
  <c r="F236" i="15" a="1"/>
  <c r="R240" i="15" a="1"/>
  <c r="D254" i="15" a="1"/>
  <c r="R242" i="15" a="1"/>
  <c r="E256" i="15" a="1"/>
  <c r="N246" i="15" a="1"/>
  <c r="F242" i="15" a="1"/>
  <c r="H243" i="15" a="1"/>
  <c r="P252" i="15" a="1"/>
  <c r="K250" i="15" a="1"/>
  <c r="J258" i="15" a="1"/>
  <c r="D252" i="15" a="1"/>
  <c r="N254" i="15" a="1"/>
  <c r="H258" i="15" a="1"/>
  <c r="K260" i="15" a="1"/>
  <c r="E238" i="15" a="1"/>
  <c r="P240" i="15" a="1"/>
  <c r="R244" i="15" a="1"/>
  <c r="H242" i="15" a="1"/>
  <c r="N242" i="15" a="1"/>
  <c r="H260" i="15" a="1"/>
  <c r="H247" i="15" a="1"/>
  <c r="F260" i="15" a="1"/>
  <c r="F240" i="15" a="1"/>
  <c r="D238" i="15" a="1"/>
  <c r="F252" i="15" a="1"/>
  <c r="P260" i="15" a="1"/>
  <c r="H250" i="15" a="1"/>
  <c r="H257" i="15" a="1"/>
  <c r="J238" i="15" a="1"/>
  <c r="H256" i="15" a="1"/>
  <c r="N250" i="15" a="1"/>
  <c r="H240" i="15" a="1"/>
  <c r="N260" i="15" a="1"/>
  <c r="H253" i="15" a="1"/>
  <c r="H238" i="15" a="1"/>
  <c r="H239" i="15" a="1"/>
  <c r="K254" i="15" a="1"/>
  <c r="E244" i="15" a="1"/>
  <c r="M260" i="15" a="1"/>
  <c r="R258" i="15" a="1"/>
  <c r="P246" i="15" a="1"/>
  <c r="F244" i="15" a="1"/>
  <c r="F238" i="15" a="1"/>
  <c r="L254" i="15" a="1"/>
  <c r="M236" i="15" a="1"/>
  <c r="D240" i="15" a="1"/>
  <c r="E252" i="15" a="1"/>
  <c r="L256" i="15" a="1"/>
  <c r="M254" i="15" a="1"/>
  <c r="F250" i="15" a="1"/>
  <c r="F256" i="15" a="1"/>
  <c r="D244" i="15" a="1"/>
  <c r="H255" i="15" a="1"/>
  <c r="N240" i="15" a="1"/>
  <c r="D250" i="15" a="1"/>
  <c r="M252" i="15" a="1"/>
  <c r="K246" i="15" a="1"/>
  <c r="P250" i="15" a="1"/>
  <c r="F246" i="15" a="1"/>
  <c r="K236" i="15" a="1"/>
  <c r="K258" i="15" a="1"/>
  <c r="J246" i="15" a="1"/>
  <c r="D258" i="15" a="1"/>
  <c r="L260" i="15" a="1"/>
  <c r="M246" i="15" a="1"/>
  <c r="H241" i="15" a="1"/>
  <c r="L238" i="15" a="1"/>
  <c r="L252" i="15" a="1"/>
  <c r="F258" i="15" a="1"/>
  <c r="L246" i="15" a="1"/>
  <c r="E258" i="15" a="1"/>
  <c r="K256" i="15" a="1"/>
  <c r="R252" i="15" a="1"/>
  <c r="P236" i="15" a="1"/>
  <c r="E240" i="15" a="1"/>
  <c r="H261" i="15" a="1"/>
  <c r="P244" i="15" a="1"/>
  <c r="J240" i="15" a="1"/>
  <c r="D260" i="15" a="1"/>
  <c r="N244" i="15" a="1"/>
  <c r="P258" i="15" a="1"/>
  <c r="N236" i="15" a="1"/>
  <c r="L244" i="15" a="1"/>
  <c r="H244" i="15" a="1"/>
  <c r="M244" i="15" a="1"/>
  <c r="L236" i="15" a="1"/>
  <c r="J252" i="15" a="1"/>
  <c r="R260" i="15" a="1"/>
  <c r="K244" i="15" a="1"/>
  <c r="M240" i="15" a="1"/>
  <c r="L240" i="15" a="1"/>
  <c r="J250" i="15" a="1"/>
  <c r="D236" i="15" a="1"/>
  <c r="D256" i="15" a="1"/>
  <c r="L250" i="15" a="1"/>
  <c r="R250" i="15" a="1"/>
  <c r="H252" i="15" a="1"/>
  <c r="J256" i="15" a="1"/>
  <c r="H251" i="15" a="1"/>
  <c r="M256" i="15" a="1"/>
  <c r="H246" i="15" a="1"/>
  <c r="L242" i="15" a="1"/>
  <c r="J242" i="15" a="1"/>
  <c r="N252" i="15" a="1"/>
  <c r="J236" i="15" a="1"/>
  <c r="K252" i="15" a="1"/>
  <c r="N256" i="15" a="1"/>
  <c r="N238" i="15" a="1"/>
  <c r="H245" i="15" a="1"/>
  <c r="R246" i="15" a="1"/>
  <c r="R254" i="15" a="1"/>
  <c r="H236" i="15" a="1"/>
  <c r="E236" i="15" a="1"/>
  <c r="M238" i="15" a="1"/>
  <c r="D246" i="15" a="1"/>
  <c r="K240" i="15" a="1"/>
  <c r="P242" i="15" a="1"/>
  <c r="H237" i="15" a="1"/>
  <c r="R238" i="15" a="1"/>
  <c r="M242" i="15" a="1"/>
  <c r="K238" i="15" a="1"/>
  <c r="M258" i="15" a="1"/>
  <c r="H254" i="15" a="1"/>
  <c r="J244" i="15" a="1"/>
  <c r="J221" i="15" a="1"/>
  <c r="D215" i="15" a="1"/>
  <c r="K209" i="15" a="1"/>
  <c r="F207" i="15" a="1"/>
  <c r="R203" i="15" a="1"/>
  <c r="D201" i="15" a="1"/>
  <c r="D213" i="15" a="1"/>
  <c r="H204" i="15" a="1"/>
  <c r="F203" i="15" a="1"/>
  <c r="H208" i="15" a="1"/>
  <c r="N209" i="15" a="1"/>
  <c r="H207" i="15" a="1"/>
  <c r="D209" i="15" a="1"/>
  <c r="H219" i="15" a="1"/>
  <c r="H202" i="15" a="1"/>
  <c r="D221" i="15" a="1"/>
  <c r="P223" i="15" a="1"/>
  <c r="E201" i="15" a="1"/>
  <c r="L203" i="15" a="1"/>
  <c r="E221" i="15" a="1"/>
  <c r="F205" i="15" a="1"/>
  <c r="M201" i="15" a="1"/>
  <c r="M217" i="15" a="1"/>
  <c r="K221" i="15" a="1"/>
  <c r="F213" i="15" a="1"/>
  <c r="L199" i="15" a="1"/>
  <c r="R205" i="15" a="1"/>
  <c r="L209" i="15" a="1"/>
  <c r="H206" i="15" a="1"/>
  <c r="E215" i="15" a="1"/>
  <c r="L217" i="15" a="1"/>
  <c r="F215" i="15" a="1"/>
  <c r="N205" i="15" a="1"/>
  <c r="H205" i="15" a="1"/>
  <c r="P219" i="15" a="1"/>
  <c r="E205" i="15" a="1"/>
  <c r="D217" i="15" a="1"/>
  <c r="P205" i="15" a="1"/>
  <c r="P221" i="15" a="1"/>
  <c r="M215" i="15" a="1"/>
  <c r="L207" i="15" a="1"/>
  <c r="H210" i="15" a="1"/>
  <c r="H221" i="15" a="1"/>
  <c r="R217" i="15" a="1"/>
  <c r="E207" i="15" a="1"/>
  <c r="N213" i="15" a="1"/>
  <c r="R213" i="15" a="1"/>
  <c r="L201" i="15" a="1"/>
  <c r="F199" i="15" a="1"/>
  <c r="F209" i="15" a="1"/>
  <c r="H214" i="15" a="1"/>
  <c r="M205" i="15" a="1"/>
  <c r="N219" i="15" a="1"/>
  <c r="F219" i="15" a="1"/>
  <c r="K201" i="15" a="1"/>
  <c r="R221" i="15" a="1"/>
  <c r="K223" i="15" a="1"/>
  <c r="J201" i="15" a="1"/>
  <c r="M209" i="15" a="1"/>
  <c r="L223" i="15" a="1"/>
  <c r="R209" i="15" a="1"/>
  <c r="E213" i="15" a="1"/>
  <c r="E199" i="15" a="1"/>
  <c r="D219" i="15" a="1"/>
  <c r="J217" i="15" a="1"/>
  <c r="H203" i="15" a="1"/>
  <c r="N207" i="15" a="1"/>
  <c r="M207" i="15" a="1"/>
  <c r="R223" i="15" a="1"/>
  <c r="D223" i="15" a="1"/>
  <c r="H216" i="15" a="1"/>
  <c r="K205" i="15" a="1"/>
  <c r="H222" i="15" a="1"/>
  <c r="D199" i="15" a="1"/>
  <c r="J213" i="15" a="1"/>
  <c r="P203" i="15" a="1"/>
  <c r="M199" i="15" a="1"/>
  <c r="H220" i="15" a="1"/>
  <c r="M203" i="15" a="1"/>
  <c r="J215" i="15" a="1"/>
  <c r="M223" i="15" a="1"/>
  <c r="H218" i="15" a="1"/>
  <c r="P207" i="15" a="1"/>
  <c r="P201" i="15" a="1"/>
  <c r="R207" i="15" a="1"/>
  <c r="E203" i="15" a="1"/>
  <c r="N215" i="15" a="1"/>
  <c r="F223" i="15" a="1"/>
  <c r="J199" i="15" a="1"/>
  <c r="F201" i="15" a="1"/>
  <c r="K203" i="15" a="1"/>
  <c r="E223" i="15" a="1"/>
  <c r="J207" i="15" a="1"/>
  <c r="H223" i="15" a="1"/>
  <c r="H201" i="15" a="1"/>
  <c r="L215" i="15" a="1"/>
  <c r="P215" i="15" a="1"/>
  <c r="F217" i="15" a="1"/>
  <c r="J205" i="15" a="1"/>
  <c r="K215" i="15" a="1"/>
  <c r="P213" i="15" a="1"/>
  <c r="H224" i="15" a="1"/>
  <c r="J209" i="15" a="1"/>
  <c r="L205" i="15" a="1"/>
  <c r="P209" i="15" a="1"/>
  <c r="N199" i="15" a="1"/>
  <c r="J203" i="15" a="1"/>
  <c r="R219" i="15" a="1"/>
  <c r="E209" i="15" a="1"/>
  <c r="H209" i="15" a="1"/>
  <c r="F221" i="15" a="1"/>
  <c r="N203" i="15" a="1"/>
  <c r="N217" i="15" a="1"/>
  <c r="E219" i="15" a="1"/>
  <c r="K207" i="15" a="1"/>
  <c r="J223" i="15" a="1"/>
  <c r="M221" i="15" a="1"/>
  <c r="R201" i="15" a="1"/>
  <c r="H215" i="15" a="1"/>
  <c r="P199" i="15" a="1"/>
  <c r="R199" i="15" a="1"/>
  <c r="M213" i="15" a="1"/>
  <c r="H217" i="15" a="1"/>
  <c r="E217" i="15" a="1"/>
  <c r="K217" i="15" a="1"/>
  <c r="D207" i="15" a="1"/>
  <c r="D205" i="15" a="1"/>
  <c r="N221" i="15" a="1"/>
  <c r="K213" i="15" a="1"/>
  <c r="D203" i="15" a="1"/>
  <c r="L213" i="15" a="1"/>
  <c r="M219" i="15" a="1"/>
  <c r="R215" i="15" a="1"/>
  <c r="H213" i="15" a="1"/>
  <c r="H199" i="15" a="1"/>
  <c r="P217" i="15" a="1"/>
  <c r="L221" i="15" a="1"/>
  <c r="N201" i="15" a="1"/>
  <c r="J219" i="15" a="1"/>
  <c r="L219" i="15" a="1"/>
  <c r="N223" i="15" a="1"/>
  <c r="K199" i="15" a="1"/>
  <c r="H200" i="15" a="1"/>
  <c r="H173" i="15" a="1"/>
  <c r="F168" i="15" a="1"/>
  <c r="M176" i="15" a="1"/>
  <c r="F178" i="15" a="1"/>
  <c r="H162" i="15" a="1"/>
  <c r="L172" i="15" a="1"/>
  <c r="N172" i="15" a="1"/>
  <c r="L168" i="15" a="1"/>
  <c r="E162" i="15" a="1"/>
  <c r="K172" i="15" a="1"/>
  <c r="F170" i="15" a="1"/>
  <c r="P178" i="15" a="1"/>
  <c r="N184" i="15" a="1"/>
  <c r="P166" i="15" a="1"/>
  <c r="F180" i="15" a="1"/>
  <c r="H179" i="15" a="1"/>
  <c r="M170" i="15" a="1"/>
  <c r="K170" i="15" a="1"/>
  <c r="M180" i="15" a="1"/>
  <c r="D168" i="15" a="1"/>
  <c r="N170" i="15" a="1"/>
  <c r="P182" i="15" a="1"/>
  <c r="H177" i="15" a="1"/>
  <c r="N162" i="15" a="1"/>
  <c r="J176" i="15" a="1"/>
  <c r="P170" i="15" a="1"/>
  <c r="K176" i="15" a="1"/>
  <c r="L178" i="15" a="1"/>
  <c r="P184" i="15" a="1"/>
  <c r="N186" i="15" a="1"/>
  <c r="R178" i="15" a="1"/>
  <c r="E164" i="15" a="1"/>
  <c r="D164" i="15" a="1"/>
  <c r="H186" i="15" a="1"/>
  <c r="M166" i="15" a="1"/>
  <c r="R184" i="15" a="1"/>
  <c r="D176" i="15" a="1"/>
  <c r="D170" i="15" a="1"/>
  <c r="L186" i="15" a="1"/>
  <c r="H184" i="15" a="1"/>
  <c r="J186" i="15" a="1"/>
  <c r="L162" i="15" a="1"/>
  <c r="N178" i="15" a="1"/>
  <c r="H185" i="15" a="1"/>
  <c r="F182" i="15" a="1"/>
  <c r="J182" i="15" a="1"/>
  <c r="H170" i="15" a="1"/>
  <c r="J168" i="15" a="1"/>
  <c r="E178" i="15" a="1"/>
  <c r="F172" i="15" a="1"/>
  <c r="P164" i="15" a="1"/>
  <c r="M162" i="15" a="1"/>
  <c r="J172" i="15" a="1"/>
  <c r="H183" i="15" a="1"/>
  <c r="K180" i="15" a="1"/>
  <c r="H169" i="15" a="1"/>
  <c r="K166" i="15" a="1"/>
  <c r="D166" i="15" a="1"/>
  <c r="J170" i="15" a="1"/>
  <c r="P176" i="15" a="1"/>
  <c r="H166" i="15" a="1"/>
  <c r="H180" i="15" a="1"/>
  <c r="P172" i="15" a="1"/>
  <c r="R180" i="15" a="1"/>
  <c r="J178" i="15" a="1"/>
  <c r="R182" i="15" a="1"/>
  <c r="P168" i="15" a="1"/>
  <c r="H168" i="15" a="1"/>
  <c r="L164" i="15" a="1"/>
  <c r="E184" i="15" a="1"/>
  <c r="L184" i="15" a="1"/>
  <c r="D162" i="15" a="1"/>
  <c r="L182" i="15" a="1"/>
  <c r="R176" i="15" a="1"/>
  <c r="J162" i="15" a="1"/>
  <c r="M182" i="15" a="1"/>
  <c r="E176" i="15" a="1"/>
  <c r="E186" i="15" a="1"/>
  <c r="D172" i="15" a="1"/>
  <c r="F186" i="15" a="1"/>
  <c r="F164" i="15" a="1"/>
  <c r="H171" i="15" a="1"/>
  <c r="N176" i="15" a="1"/>
  <c r="E166" i="15" a="1"/>
  <c r="M172" i="15" a="1"/>
  <c r="E170" i="15" a="1"/>
  <c r="J166" i="15" a="1"/>
  <c r="L180" i="15" a="1"/>
  <c r="F166" i="15" a="1"/>
  <c r="E172" i="15" a="1"/>
  <c r="E182" i="15" a="1"/>
  <c r="P180" i="15" a="1"/>
  <c r="L170" i="15" a="1"/>
  <c r="N182" i="15" a="1"/>
  <c r="R170" i="15" a="1"/>
  <c r="N168" i="15" a="1"/>
  <c r="R166" i="15" a="1"/>
  <c r="J180" i="15" a="1"/>
  <c r="K178" i="15" a="1"/>
  <c r="H165" i="15" a="1"/>
  <c r="N166" i="15" a="1"/>
  <c r="N180" i="15" a="1"/>
  <c r="D184" i="15" a="1"/>
  <c r="H182" i="15" a="1"/>
  <c r="P186" i="15" a="1"/>
  <c r="K168" i="15" a="1"/>
  <c r="D186" i="15" a="1"/>
  <c r="K164" i="15" a="1"/>
  <c r="M164" i="15" a="1"/>
  <c r="D180" i="15" a="1"/>
  <c r="R164" i="15" a="1"/>
  <c r="M186" i="15" a="1"/>
  <c r="J184" i="15" a="1"/>
  <c r="H181" i="15" a="1"/>
  <c r="L166" i="15" a="1"/>
  <c r="M168" i="15" a="1"/>
  <c r="N164" i="15" a="1"/>
  <c r="F176" i="15" a="1"/>
  <c r="K186" i="15" a="1"/>
  <c r="P162" i="15" a="1"/>
  <c r="H164" i="15" a="1"/>
  <c r="K182" i="15" a="1"/>
  <c r="L176" i="15" a="1"/>
  <c r="J164" i="15" a="1"/>
  <c r="R186" i="15" a="1"/>
  <c r="D178" i="15" a="1"/>
  <c r="F184" i="15" a="1"/>
  <c r="K184" i="15" a="1"/>
  <c r="M184" i="15" a="1"/>
  <c r="M178" i="15" a="1"/>
  <c r="H187" i="15" a="1"/>
  <c r="R172" i="15" a="1"/>
  <c r="H163" i="15" a="1"/>
  <c r="R168" i="15" a="1"/>
  <c r="R162" i="15" a="1"/>
  <c r="H176" i="15" a="1"/>
  <c r="K162" i="15" a="1"/>
  <c r="H172" i="15" a="1"/>
  <c r="E168" i="15" a="1"/>
  <c r="E180" i="15" a="1"/>
  <c r="H178" i="15" a="1"/>
  <c r="H167" i="15" a="1"/>
  <c r="D182" i="15" a="1"/>
  <c r="R139" i="15" a="1"/>
  <c r="N127" i="15" a="1"/>
  <c r="F141" i="15" a="1"/>
  <c r="P145" i="15" a="1"/>
  <c r="J127" i="15" a="1"/>
  <c r="J149" i="15" a="1"/>
  <c r="K133" i="15" a="1"/>
  <c r="F149" i="15" a="1"/>
  <c r="N131" i="15" a="1"/>
  <c r="K147" i="15" a="1"/>
  <c r="F145" i="15" a="1"/>
  <c r="D143" i="15" a="1"/>
  <c r="D149" i="15" a="1"/>
  <c r="M125" i="15" a="1"/>
  <c r="D135" i="15" a="1"/>
  <c r="J131" i="15" a="1"/>
  <c r="F147" i="15" a="1"/>
  <c r="N145" i="15" a="1"/>
  <c r="L133" i="15" a="1"/>
  <c r="L149" i="15" a="1"/>
  <c r="L127" i="15" a="1"/>
  <c r="L129" i="15" a="1"/>
  <c r="N141" i="15" a="1"/>
  <c r="M135" i="15" a="1"/>
  <c r="D147" i="15" a="1"/>
  <c r="J129" i="15" a="1"/>
  <c r="J141" i="15" a="1"/>
  <c r="M141" i="15" a="1"/>
  <c r="E125" i="15" a="1"/>
  <c r="E139" i="15" a="1"/>
  <c r="E135" i="15" a="1"/>
  <c r="F135" i="15" a="1"/>
  <c r="L139" i="15" a="1"/>
  <c r="D125" i="15" a="1"/>
  <c r="J135" i="15" a="1"/>
  <c r="F143" i="15" a="1"/>
  <c r="P135" i="15" a="1"/>
  <c r="M133" i="15" a="1"/>
  <c r="F127" i="15" a="1"/>
  <c r="D131" i="15" a="1"/>
  <c r="N143" i="15" a="1"/>
  <c r="J133" i="15" a="1"/>
  <c r="P147" i="15" a="1"/>
  <c r="E141" i="15" a="1"/>
  <c r="L125" i="15" a="1"/>
  <c r="R125" i="15" a="1"/>
  <c r="N147" i="15" a="1"/>
  <c r="E143" i="15" a="1"/>
  <c r="J125" i="15" a="1"/>
  <c r="E147" i="15" a="1"/>
  <c r="R145" i="15" a="1"/>
  <c r="F133" i="15" a="1"/>
  <c r="R143" i="15" a="1"/>
  <c r="D129" i="15" a="1"/>
  <c r="N139" i="15" a="1"/>
  <c r="M129" i="15" a="1"/>
  <c r="L147" i="15" a="1"/>
  <c r="E145" i="15" a="1"/>
  <c r="R147" i="15" a="1"/>
  <c r="M149" i="15" a="1"/>
  <c r="M145" i="15" a="1"/>
  <c r="L135" i="15" a="1"/>
  <c r="K135" i="15" a="1"/>
  <c r="R129" i="15" a="1"/>
  <c r="E129" i="15" a="1"/>
  <c r="D139" i="15" a="1"/>
  <c r="M127" i="15" a="1"/>
  <c r="R131" i="15" a="1"/>
  <c r="N125" i="15" a="1"/>
  <c r="F129" i="15" a="1"/>
  <c r="F139" i="15" a="1"/>
  <c r="J139" i="15" a="1"/>
  <c r="K149" i="15" a="1"/>
  <c r="J145" i="15" a="1"/>
  <c r="L141" i="15" a="1"/>
  <c r="K127" i="15" a="1"/>
  <c r="E127" i="15" a="1"/>
  <c r="K139" i="15" a="1"/>
  <c r="K125" i="15" a="1"/>
  <c r="P131" i="15" a="1"/>
  <c r="E133" i="15" a="1"/>
  <c r="R149" i="15" a="1"/>
  <c r="P143" i="15" a="1"/>
  <c r="N135" i="15" a="1"/>
  <c r="M147" i="15" a="1"/>
  <c r="L131" i="15" a="1"/>
  <c r="D141" i="15" a="1"/>
  <c r="M131" i="15" a="1"/>
  <c r="N133" i="15" a="1"/>
  <c r="K143" i="15" a="1"/>
  <c r="D127" i="15" a="1"/>
  <c r="D145" i="15" a="1"/>
  <c r="K145" i="15" a="1"/>
  <c r="P127" i="15" a="1"/>
  <c r="E131" i="15" a="1"/>
  <c r="J143" i="15" a="1"/>
  <c r="L145" i="15" a="1"/>
  <c r="K129" i="15" a="1"/>
  <c r="P129" i="15" a="1"/>
  <c r="R127" i="15" a="1"/>
  <c r="N129" i="15" a="1"/>
  <c r="P149" i="15" a="1"/>
  <c r="M143" i="15" a="1"/>
  <c r="R141" i="15" a="1"/>
  <c r="D133" i="15" a="1"/>
  <c r="L143" i="15" a="1"/>
  <c r="M139" i="15" a="1"/>
  <c r="K141" i="15" a="1"/>
  <c r="N149" i="15" a="1"/>
  <c r="P139" i="15" a="1"/>
  <c r="P125" i="15" a="1"/>
  <c r="R133" i="15" a="1"/>
  <c r="R135" i="15" a="1"/>
  <c r="P141" i="15" a="1"/>
  <c r="K131" i="15" a="1"/>
  <c r="E149" i="15" a="1"/>
  <c r="F131" i="15" a="1"/>
  <c r="F125" i="15" a="1"/>
  <c r="P133" i="15" a="1"/>
  <c r="J147" i="15" a="1"/>
  <c r="F94" i="15" a="1"/>
  <c r="J96" i="15" a="1"/>
  <c r="K104" i="15" a="1"/>
  <c r="L102" i="15" a="1"/>
  <c r="P88" i="15" a="1"/>
  <c r="M90" i="15" a="1"/>
  <c r="R88" i="15" a="1"/>
  <c r="D110" i="15" a="1"/>
  <c r="K88" i="15" a="1"/>
  <c r="L88" i="15" a="1"/>
  <c r="L104" i="15" a="1"/>
  <c r="P104" i="15" a="1"/>
  <c r="R110" i="15" a="1"/>
  <c r="J102" i="15" a="1"/>
  <c r="L106" i="15" a="1"/>
  <c r="D98" i="15" a="1"/>
  <c r="F102" i="15" a="1"/>
  <c r="J98" i="15" a="1"/>
  <c r="E102" i="15" a="1"/>
  <c r="N98" i="15" a="1"/>
  <c r="K102" i="15" a="1"/>
  <c r="D102" i="15" a="1"/>
  <c r="E108" i="15" a="1"/>
  <c r="J94" i="15" a="1"/>
  <c r="D104" i="15" a="1"/>
  <c r="L94" i="15" a="1"/>
  <c r="N106" i="15" a="1"/>
  <c r="N88" i="15" a="1"/>
  <c r="R102" i="15" a="1"/>
  <c r="F110" i="15" a="1"/>
  <c r="J104" i="15" a="1"/>
  <c r="L90" i="15" a="1"/>
  <c r="K110" i="15" a="1"/>
  <c r="M104" i="15" a="1"/>
  <c r="L92" i="15" a="1"/>
  <c r="N108" i="15" a="1"/>
  <c r="N94" i="15" a="1"/>
  <c r="N90" i="15" a="1"/>
  <c r="J88" i="15" a="1"/>
  <c r="E110" i="15" a="1"/>
  <c r="D106" i="15" a="1"/>
  <c r="M106" i="15" a="1"/>
  <c r="J112" i="15" a="1"/>
  <c r="J92" i="15" a="1"/>
  <c r="E112" i="15" a="1"/>
  <c r="F104" i="15" a="1"/>
  <c r="K108" i="15" a="1"/>
  <c r="M94" i="15" a="1"/>
  <c r="K112" i="15" a="1"/>
  <c r="R106" i="15" a="1"/>
  <c r="M92" i="15" a="1"/>
  <c r="F106" i="15" a="1"/>
  <c r="R104" i="15" a="1"/>
  <c r="F98" i="15" a="1"/>
  <c r="F108" i="15" a="1"/>
  <c r="R112" i="15" a="1"/>
  <c r="R94" i="15" a="1"/>
  <c r="R96" i="15" a="1"/>
  <c r="K92" i="15" a="1"/>
  <c r="M102" i="15" a="1"/>
  <c r="D112" i="15" a="1"/>
  <c r="E94" i="15" a="1"/>
  <c r="P98" i="15" a="1"/>
  <c r="P90" i="15" a="1"/>
  <c r="M96" i="15" a="1"/>
  <c r="R90" i="15" a="1"/>
  <c r="E106" i="15" a="1"/>
  <c r="D96" i="15" a="1"/>
  <c r="K94" i="15" a="1"/>
  <c r="M108" i="15" a="1"/>
  <c r="K96" i="15" a="1"/>
  <c r="F96" i="15" a="1"/>
  <c r="E92" i="15" a="1"/>
  <c r="N96" i="15" a="1"/>
  <c r="P106" i="15" a="1"/>
  <c r="D88" i="15" a="1"/>
  <c r="N92" i="15" a="1"/>
  <c r="M88" i="15" a="1"/>
  <c r="F112" i="15" a="1"/>
  <c r="M112" i="15" a="1"/>
  <c r="P108" i="15" a="1"/>
  <c r="D108" i="15" a="1"/>
  <c r="E88" i="15" a="1"/>
  <c r="J90" i="15" a="1"/>
  <c r="R92" i="15" a="1"/>
  <c r="P94" i="15" a="1"/>
  <c r="E98" i="15" a="1"/>
  <c r="P102" i="15" a="1"/>
  <c r="N102" i="15" a="1"/>
  <c r="E90" i="15" a="1"/>
  <c r="D94" i="15" a="1"/>
  <c r="F88" i="15" a="1"/>
  <c r="L108" i="15" a="1"/>
  <c r="K90" i="15" a="1"/>
  <c r="D92" i="15" a="1"/>
  <c r="F92" i="15" a="1"/>
  <c r="P112" i="15" a="1"/>
  <c r="R98" i="15" a="1"/>
  <c r="J106" i="15" a="1"/>
  <c r="L98" i="15" a="1"/>
  <c r="F90" i="15" a="1"/>
  <c r="N112" i="15" a="1"/>
  <c r="P92" i="15" a="1"/>
  <c r="N110" i="15" a="1"/>
  <c r="L112" i="15" a="1"/>
  <c r="K106" i="15" a="1"/>
  <c r="M98" i="15" a="1"/>
  <c r="M110" i="15" a="1"/>
  <c r="E96" i="15" a="1"/>
  <c r="K98" i="15" a="1"/>
  <c r="J110" i="15" a="1"/>
  <c r="E104" i="15" a="1"/>
  <c r="J108" i="15" a="1"/>
  <c r="D90" i="15" a="1"/>
  <c r="P96" i="15" a="1"/>
  <c r="R108" i="15" a="1"/>
  <c r="N104" i="15" a="1"/>
  <c r="L96" i="15" a="1"/>
  <c r="L110" i="15" a="1"/>
  <c r="K75" i="15" a="1"/>
  <c r="J55" i="15" a="1"/>
  <c r="D51" i="15" a="1"/>
  <c r="N59" i="15" a="1"/>
  <c r="E75" i="15" a="1"/>
  <c r="J69" i="15" a="1"/>
  <c r="K71" i="15" a="1"/>
  <c r="P59" i="15" a="1"/>
  <c r="K73" i="15" a="1"/>
  <c r="R67" i="15" a="1"/>
  <c r="M65" i="15" a="1"/>
  <c r="M73" i="15" a="1"/>
  <c r="N67" i="15" a="1"/>
  <c r="M69" i="15" a="1"/>
  <c r="E69" i="15" a="1"/>
  <c r="J75" i="15" a="1"/>
  <c r="E59" i="15" a="1"/>
  <c r="K51" i="15" a="1"/>
  <c r="J59" i="15" a="1"/>
  <c r="K67" i="15" a="1"/>
  <c r="R53" i="15" a="1"/>
  <c r="R69" i="15" a="1"/>
  <c r="M59" i="15" a="1"/>
  <c r="K53" i="15" a="1"/>
  <c r="L65" i="15" a="1"/>
  <c r="P55" i="15" a="1"/>
  <c r="P61" i="15" a="1"/>
  <c r="R51" i="15" a="1"/>
  <c r="D67" i="15" a="1"/>
  <c r="K61" i="15" a="1"/>
  <c r="E67" i="15" a="1"/>
  <c r="E57" i="15" a="1"/>
  <c r="D65" i="15" a="1"/>
  <c r="E51" i="15" a="1"/>
  <c r="F53" i="15" a="1"/>
  <c r="L57" i="15" a="1"/>
  <c r="L69" i="15" a="1"/>
  <c r="J73" i="15" a="1"/>
  <c r="N65" i="15" a="1"/>
  <c r="N53" i="15" a="1"/>
  <c r="N57" i="15" a="1"/>
  <c r="L51" i="15" a="1"/>
  <c r="R71" i="15" a="1"/>
  <c r="J65" i="15" a="1"/>
  <c r="M71" i="15" a="1"/>
  <c r="D57" i="15" a="1"/>
  <c r="E53" i="15" a="1"/>
  <c r="D75" i="15" a="1"/>
  <c r="L55" i="15" a="1"/>
  <c r="N61" i="15" a="1"/>
  <c r="F75" i="15" a="1"/>
  <c r="F67" i="15" a="1"/>
  <c r="M57" i="15" a="1"/>
  <c r="M51" i="15" a="1"/>
  <c r="P73" i="15" a="1"/>
  <c r="J61" i="15" a="1"/>
  <c r="D61" i="15" a="1"/>
  <c r="P69" i="15" a="1"/>
  <c r="F51" i="15" a="1"/>
  <c r="F69" i="15" a="1"/>
  <c r="R73" i="15" a="1"/>
  <c r="N69" i="15" a="1"/>
  <c r="E73" i="15" a="1"/>
  <c r="L61" i="15" a="1"/>
  <c r="E65" i="15" a="1"/>
  <c r="J67" i="15" a="1"/>
  <c r="F73" i="15" a="1"/>
  <c r="F55" i="15" a="1"/>
  <c r="P67" i="15" a="1"/>
  <c r="K65" i="15" a="1"/>
  <c r="M75" i="15" a="1"/>
  <c r="D59" i="15" a="1"/>
  <c r="F57" i="15" a="1"/>
  <c r="F59" i="15" a="1"/>
  <c r="N75" i="15" a="1"/>
  <c r="L73" i="15" a="1"/>
  <c r="N51" i="15" a="1"/>
  <c r="N55" i="15" a="1"/>
  <c r="R55" i="15" a="1"/>
  <c r="E61" i="15" a="1"/>
  <c r="N73" i="15" a="1"/>
  <c r="F71" i="15" a="1"/>
  <c r="R61" i="15" a="1"/>
  <c r="F65" i="15" a="1"/>
  <c r="D73" i="15" a="1"/>
  <c r="J71" i="15" a="1"/>
  <c r="P75" i="15" a="1"/>
  <c r="L71" i="15" a="1"/>
  <c r="M61" i="15" a="1"/>
  <c r="R57" i="15" a="1"/>
  <c r="R75" i="15" a="1"/>
  <c r="P57" i="15" a="1"/>
  <c r="M53" i="15" a="1"/>
  <c r="D71" i="15" a="1"/>
  <c r="K69" i="15" a="1"/>
  <c r="K57" i="15" a="1"/>
  <c r="N71" i="15" a="1"/>
  <c r="K59" i="15" a="1"/>
  <c r="E55" i="15" a="1"/>
  <c r="R59" i="15" a="1"/>
  <c r="J51" i="15" a="1"/>
  <c r="M67" i="15" a="1"/>
  <c r="L67" i="15" a="1"/>
  <c r="E71" i="15" a="1"/>
  <c r="J53" i="15" a="1"/>
  <c r="D53" i="15" a="1"/>
  <c r="P65" i="15" a="1"/>
  <c r="K55" i="15" a="1"/>
  <c r="R65" i="15" a="1"/>
  <c r="P53" i="15" a="1"/>
  <c r="M55" i="15" a="1"/>
  <c r="L59" i="15" a="1"/>
  <c r="D55" i="15" a="1"/>
  <c r="D69" i="15" a="1"/>
  <c r="L75" i="15" a="1"/>
  <c r="J57" i="15" a="1"/>
  <c r="L53" i="15" a="1"/>
  <c r="P71" i="15" a="1"/>
  <c r="F61" i="15" a="1"/>
  <c r="P51" i="15" a="1"/>
  <c r="K16" i="15" a="1"/>
  <c r="J16" i="15" a="1"/>
  <c r="M18" i="15" a="1"/>
  <c r="R38" i="15" a="1"/>
  <c r="R24" i="15" a="1"/>
  <c r="E30" i="15" a="1"/>
  <c r="P34" i="15" a="1"/>
  <c r="F28" i="15" a="1"/>
  <c r="N36" i="15" a="1"/>
  <c r="D28" i="15" a="1"/>
  <c r="P30" i="15" a="1"/>
  <c r="P18" i="15" a="1"/>
  <c r="D22" i="15" a="1"/>
  <c r="L20" i="15" a="1"/>
  <c r="K22" i="15" a="1"/>
  <c r="K14" i="15" a="1"/>
  <c r="N16" i="15" a="1"/>
  <c r="R20" i="15" a="1"/>
  <c r="D32" i="15" a="1"/>
  <c r="F30" i="15" a="1"/>
  <c r="R32" i="15" a="1"/>
  <c r="R16" i="15" a="1"/>
  <c r="R22" i="15" a="1"/>
  <c r="D14" i="15" a="1"/>
  <c r="L16" i="15" a="1"/>
  <c r="D24" i="15" a="1"/>
  <c r="M36" i="15" a="1"/>
  <c r="F18" i="15" a="1"/>
  <c r="J14" i="15" a="1"/>
  <c r="R34" i="15" a="1"/>
  <c r="F20" i="15" a="1"/>
  <c r="J36" i="15" a="1"/>
  <c r="K18" i="15" a="1"/>
  <c r="E16" i="15" a="1"/>
  <c r="L32" i="15" a="1"/>
  <c r="R36" i="15" a="1"/>
  <c r="F36" i="15" a="1"/>
  <c r="E28" i="15" a="1"/>
  <c r="F22" i="15" a="1"/>
  <c r="L18" i="15" a="1"/>
  <c r="M38" i="15" a="1"/>
  <c r="P16" i="15" a="1"/>
  <c r="J34" i="15" a="1"/>
  <c r="M24" i="15" a="1"/>
  <c r="D20" i="15" a="1"/>
  <c r="P24" i="15" a="1"/>
  <c r="K36" i="15" a="1"/>
  <c r="N18" i="15" a="1"/>
  <c r="F38" i="15" a="1"/>
  <c r="F24" i="15" a="1"/>
  <c r="L34" i="15" a="1"/>
  <c r="K38" i="15" a="1"/>
  <c r="N28" i="15" a="1"/>
  <c r="J38" i="15" a="1"/>
  <c r="N20" i="15" a="1"/>
  <c r="D38" i="15" a="1"/>
  <c r="J18" i="15" a="1"/>
  <c r="N14" i="15" a="1"/>
  <c r="J32" i="15" a="1"/>
  <c r="M16" i="15" a="1"/>
  <c r="F32" i="15" a="1"/>
  <c r="R30" i="15" a="1"/>
  <c r="L38" i="15" a="1"/>
  <c r="N32" i="15" a="1"/>
  <c r="K34" i="15" a="1"/>
  <c r="R18" i="15" a="1"/>
  <c r="E36" i="15" a="1"/>
  <c r="J28" i="15" a="1"/>
  <c r="E14" i="15" a="1"/>
  <c r="F14" i="15" a="1"/>
  <c r="K30" i="15" a="1"/>
  <c r="E18" i="15" a="1"/>
  <c r="D18" i="15" a="1"/>
  <c r="F16" i="15" a="1"/>
  <c r="M22" i="15" a="1"/>
  <c r="P32" i="15" a="1"/>
  <c r="P20" i="15" a="1"/>
  <c r="N34" i="15" a="1"/>
  <c r="K28" i="15" a="1"/>
  <c r="R14" i="15" a="1"/>
  <c r="P36" i="15" a="1"/>
  <c r="N24" i="15" a="1"/>
  <c r="R28" i="15" a="1"/>
  <c r="D30" i="15" a="1"/>
  <c r="E32" i="15" a="1"/>
  <c r="E22" i="15" a="1"/>
  <c r="E24" i="15" a="1"/>
  <c r="N30" i="15" a="1"/>
  <c r="L30" i="15" a="1"/>
  <c r="M34" i="15" a="1"/>
  <c r="P14" i="15" a="1"/>
  <c r="J20" i="15" a="1"/>
  <c r="M30" i="15" a="1"/>
  <c r="M14" i="15" a="1"/>
  <c r="L22" i="15" a="1"/>
  <c r="K24" i="15" a="1"/>
  <c r="M28" i="15" a="1"/>
  <c r="E20" i="15" a="1"/>
  <c r="E38" i="15" a="1"/>
  <c r="D16" i="15" a="1"/>
  <c r="F34" i="15" a="1"/>
  <c r="P38" i="15" a="1"/>
  <c r="M32" i="15" a="1"/>
  <c r="J22" i="15" a="1"/>
  <c r="E34" i="15" a="1"/>
  <c r="D34" i="15" a="1"/>
  <c r="N38" i="15" a="1"/>
  <c r="N22" i="15" a="1"/>
  <c r="P28" i="15" a="1"/>
  <c r="L28" i="15" a="1"/>
  <c r="M20" i="15" a="1"/>
  <c r="J24" i="15" a="1"/>
  <c r="L36" i="15" a="1"/>
  <c r="D36" i="15" a="1"/>
  <c r="P22" i="15" a="1"/>
  <c r="K32" i="15" a="1"/>
  <c r="L24" i="15" a="1"/>
  <c r="K20" i="15" a="1"/>
  <c r="L14" i="15" a="1"/>
  <c r="J30" i="15" a="1"/>
  <c r="H10" i="15" l="1"/>
  <c r="A74" i="14"/>
  <c r="C74" i="14" s="1"/>
  <c r="K47" i="15"/>
  <c r="P27" i="16"/>
  <c r="E182" i="15"/>
  <c r="E117" i="14"/>
  <c r="F117" i="14"/>
  <c r="G117" i="14"/>
  <c r="H117" i="14"/>
  <c r="I117" i="14"/>
  <c r="J117" i="14"/>
  <c r="C117" i="14"/>
  <c r="K117" i="14"/>
  <c r="L117" i="14"/>
  <c r="M117" i="14"/>
  <c r="N117" i="14"/>
  <c r="D117" i="14"/>
  <c r="D116" i="14"/>
  <c r="E116" i="14"/>
  <c r="F116" i="14"/>
  <c r="G116" i="14"/>
  <c r="H116" i="14"/>
  <c r="I116" i="14"/>
  <c r="J116" i="14"/>
  <c r="K116" i="14"/>
  <c r="L116" i="14"/>
  <c r="N116" i="14"/>
  <c r="M116" i="14"/>
  <c r="C116" i="14"/>
  <c r="D95" i="14"/>
  <c r="E95" i="14"/>
  <c r="F95" i="14"/>
  <c r="G95" i="14"/>
  <c r="H95" i="14"/>
  <c r="I95" i="14"/>
  <c r="J95" i="14"/>
  <c r="K95" i="14"/>
  <c r="L95" i="14"/>
  <c r="M95" i="14"/>
  <c r="N95" i="14"/>
  <c r="E96" i="14"/>
  <c r="F96" i="14"/>
  <c r="G96" i="14"/>
  <c r="H96" i="14"/>
  <c r="I96" i="14"/>
  <c r="M96" i="14"/>
  <c r="J96" i="14"/>
  <c r="K96" i="14"/>
  <c r="L96" i="14"/>
  <c r="N96" i="14"/>
  <c r="C96" i="14"/>
  <c r="D96" i="14"/>
  <c r="D74" i="14"/>
  <c r="E74" i="14"/>
  <c r="F74" i="14"/>
  <c r="G74" i="14"/>
  <c r="H74" i="14"/>
  <c r="I74" i="14"/>
  <c r="J74" i="14"/>
  <c r="K74" i="14"/>
  <c r="L74" i="14"/>
  <c r="M74" i="14"/>
  <c r="N74" i="14"/>
  <c r="E75" i="14"/>
  <c r="F75" i="14"/>
  <c r="G75" i="14"/>
  <c r="H75" i="14"/>
  <c r="I75" i="14"/>
  <c r="J75" i="14"/>
  <c r="K75" i="14"/>
  <c r="L75" i="14"/>
  <c r="M75" i="14"/>
  <c r="N75" i="14"/>
  <c r="D75" i="14"/>
  <c r="C75" i="14"/>
  <c r="D53" i="14"/>
  <c r="N53" i="14"/>
  <c r="E53" i="14"/>
  <c r="F53" i="14"/>
  <c r="G53" i="14"/>
  <c r="H53" i="14"/>
  <c r="I53" i="14"/>
  <c r="J53" i="14"/>
  <c r="K53" i="14"/>
  <c r="L53" i="14"/>
  <c r="M53" i="14"/>
  <c r="E297" i="15"/>
  <c r="K295" i="15"/>
  <c r="L289" i="15"/>
  <c r="L275" i="15"/>
  <c r="K275" i="15"/>
  <c r="H283" i="15"/>
  <c r="J277" i="15"/>
  <c r="E275" i="15"/>
  <c r="M293" i="15"/>
  <c r="L295" i="15"/>
  <c r="J295" i="15"/>
  <c r="E291" i="15"/>
  <c r="N287" i="15"/>
  <c r="J291" i="15"/>
  <c r="J281" i="15"/>
  <c r="D297" i="15"/>
  <c r="K277" i="15"/>
  <c r="J293" i="15"/>
  <c r="R293" i="15"/>
  <c r="M283" i="15"/>
  <c r="R279" i="15"/>
  <c r="N273" i="15"/>
  <c r="E295" i="15"/>
  <c r="H291" i="15"/>
  <c r="H290" i="15"/>
  <c r="P279" i="15"/>
  <c r="P281" i="15"/>
  <c r="F289" i="15"/>
  <c r="H275" i="15"/>
  <c r="H293" i="15"/>
  <c r="J287" i="15"/>
  <c r="K289" i="15"/>
  <c r="K273" i="15"/>
  <c r="R275" i="15"/>
  <c r="D289" i="15"/>
  <c r="P273" i="15"/>
  <c r="H282" i="15"/>
  <c r="E279" i="15"/>
  <c r="M295" i="15"/>
  <c r="M287" i="15"/>
  <c r="N289" i="15"/>
  <c r="F279" i="15"/>
  <c r="N295" i="15"/>
  <c r="M281" i="15"/>
  <c r="H288" i="15"/>
  <c r="R295" i="15"/>
  <c r="N291" i="15"/>
  <c r="E277" i="15"/>
  <c r="L293" i="15"/>
  <c r="H289" i="15"/>
  <c r="N275" i="15"/>
  <c r="L273" i="15"/>
  <c r="M277" i="15"/>
  <c r="L279" i="15"/>
  <c r="F283" i="15"/>
  <c r="D279" i="15"/>
  <c r="R297" i="15"/>
  <c r="D277" i="15"/>
  <c r="R287" i="15"/>
  <c r="E287" i="15"/>
  <c r="M279" i="15"/>
  <c r="R277" i="15"/>
  <c r="H278" i="15"/>
  <c r="N279" i="15"/>
  <c r="P291" i="15"/>
  <c r="N293" i="15"/>
  <c r="H287" i="15"/>
  <c r="R283" i="15"/>
  <c r="R289" i="15"/>
  <c r="D281" i="15"/>
  <c r="M275" i="15"/>
  <c r="H284" i="15"/>
  <c r="M297" i="15"/>
  <c r="N297" i="15"/>
  <c r="F277" i="15"/>
  <c r="P277" i="15"/>
  <c r="D293" i="15"/>
  <c r="F275" i="15"/>
  <c r="P287" i="15"/>
  <c r="H276" i="15"/>
  <c r="H298" i="15"/>
  <c r="K281" i="15"/>
  <c r="E293" i="15"/>
  <c r="D273" i="15"/>
  <c r="K293" i="15"/>
  <c r="H280" i="15"/>
  <c r="F293" i="15"/>
  <c r="E273" i="15"/>
  <c r="M291" i="15"/>
  <c r="N277" i="15"/>
  <c r="L281" i="15"/>
  <c r="K279" i="15"/>
  <c r="H274" i="15"/>
  <c r="K297" i="15"/>
  <c r="H296" i="15"/>
  <c r="K291" i="15"/>
  <c r="P289" i="15"/>
  <c r="F295" i="15"/>
  <c r="D287" i="15"/>
  <c r="L287" i="15"/>
  <c r="L291" i="15"/>
  <c r="F287" i="15"/>
  <c r="N283" i="15"/>
  <c r="D291" i="15"/>
  <c r="J275" i="15"/>
  <c r="J297" i="15"/>
  <c r="F291" i="15"/>
  <c r="H281" i="15"/>
  <c r="K287" i="15"/>
  <c r="M273" i="15"/>
  <c r="H295" i="15"/>
  <c r="J289" i="15"/>
  <c r="F273" i="15"/>
  <c r="P275" i="15"/>
  <c r="N281" i="15"/>
  <c r="D283" i="15"/>
  <c r="P283" i="15"/>
  <c r="H277" i="15"/>
  <c r="K283" i="15"/>
  <c r="L297" i="15"/>
  <c r="L283" i="15"/>
  <c r="E289" i="15"/>
  <c r="E281" i="15"/>
  <c r="M289" i="15"/>
  <c r="H292" i="15"/>
  <c r="H279" i="15"/>
  <c r="J273" i="15"/>
  <c r="F297" i="15"/>
  <c r="L277" i="15"/>
  <c r="D295" i="15"/>
  <c r="H294" i="15"/>
  <c r="R291" i="15"/>
  <c r="J283" i="15"/>
  <c r="P297" i="15"/>
  <c r="R281" i="15"/>
  <c r="H273" i="15"/>
  <c r="J279" i="15"/>
  <c r="P293" i="15"/>
  <c r="H297" i="15"/>
  <c r="R273" i="15"/>
  <c r="F281" i="15"/>
  <c r="D275" i="15"/>
  <c r="P295" i="15"/>
  <c r="H256" i="15"/>
  <c r="F252" i="15"/>
  <c r="H245" i="15"/>
  <c r="N260" i="15"/>
  <c r="H239" i="15"/>
  <c r="E256" i="15"/>
  <c r="H261" i="15"/>
  <c r="D256" i="15"/>
  <c r="L252" i="15"/>
  <c r="P236" i="15"/>
  <c r="L256" i="15"/>
  <c r="D240" i="15"/>
  <c r="K244" i="15"/>
  <c r="J236" i="15"/>
  <c r="R252" i="15"/>
  <c r="H237" i="15"/>
  <c r="M252" i="15"/>
  <c r="N250" i="15"/>
  <c r="D260" i="15"/>
  <c r="H255" i="15"/>
  <c r="F240" i="15"/>
  <c r="H246" i="15"/>
  <c r="H250" i="15"/>
  <c r="P260" i="15"/>
  <c r="F238" i="15"/>
  <c r="L238" i="15"/>
  <c r="L260" i="15"/>
  <c r="J244" i="15"/>
  <c r="F246" i="15"/>
  <c r="M246" i="15"/>
  <c r="P250" i="15"/>
  <c r="K250" i="15"/>
  <c r="K252" i="15"/>
  <c r="H253" i="15"/>
  <c r="D246" i="15"/>
  <c r="P242" i="15"/>
  <c r="E240" i="15"/>
  <c r="J258" i="15"/>
  <c r="J238" i="15"/>
  <c r="J240" i="15"/>
  <c r="R250" i="15"/>
  <c r="N258" i="15"/>
  <c r="K258" i="15"/>
  <c r="L254" i="15"/>
  <c r="H244" i="15"/>
  <c r="L236" i="15"/>
  <c r="H242" i="15"/>
  <c r="H240" i="15"/>
  <c r="E242" i="15"/>
  <c r="E250" i="15"/>
  <c r="H259" i="15"/>
  <c r="E236" i="15"/>
  <c r="K242" i="15"/>
  <c r="F260" i="15"/>
  <c r="E252" i="15"/>
  <c r="M254" i="15"/>
  <c r="D258" i="15"/>
  <c r="J254" i="15"/>
  <c r="M240" i="15"/>
  <c r="K256" i="15"/>
  <c r="F254" i="15"/>
  <c r="F256" i="15"/>
  <c r="M238" i="15"/>
  <c r="H254" i="15"/>
  <c r="F236" i="15"/>
  <c r="N240" i="15"/>
  <c r="M260" i="15"/>
  <c r="J242" i="15"/>
  <c r="P238" i="15"/>
  <c r="R260" i="15"/>
  <c r="N254" i="15"/>
  <c r="K240" i="15"/>
  <c r="E246" i="15"/>
  <c r="E244" i="15"/>
  <c r="D250" i="15"/>
  <c r="K254" i="15"/>
  <c r="L244" i="15"/>
  <c r="H243" i="15"/>
  <c r="R240" i="15"/>
  <c r="R258" i="15"/>
  <c r="D236" i="15"/>
  <c r="M242" i="15"/>
  <c r="J252" i="15"/>
  <c r="E238" i="15"/>
  <c r="H258" i="15"/>
  <c r="F250" i="15"/>
  <c r="N236" i="15"/>
  <c r="L258" i="15"/>
  <c r="M258" i="15"/>
  <c r="D238" i="15"/>
  <c r="M236" i="15"/>
  <c r="N238" i="15"/>
  <c r="N242" i="15"/>
  <c r="M244" i="15"/>
  <c r="H260" i="15"/>
  <c r="F242" i="15"/>
  <c r="D254" i="15"/>
  <c r="J246" i="15"/>
  <c r="N246" i="15"/>
  <c r="P254" i="15"/>
  <c r="F244" i="15"/>
  <c r="D252" i="15"/>
  <c r="R242" i="15"/>
  <c r="H257" i="15"/>
  <c r="P258" i="15"/>
  <c r="J250" i="15"/>
  <c r="M250" i="15"/>
  <c r="R236" i="15"/>
  <c r="K238" i="15"/>
  <c r="P246" i="15"/>
  <c r="H252" i="15"/>
  <c r="J256" i="15"/>
  <c r="E258" i="15"/>
  <c r="P252" i="15"/>
  <c r="E260" i="15"/>
  <c r="N256" i="15"/>
  <c r="H241" i="15"/>
  <c r="L242" i="15"/>
  <c r="K246" i="15"/>
  <c r="L246" i="15"/>
  <c r="H238" i="15"/>
  <c r="N244" i="15"/>
  <c r="H236" i="15"/>
  <c r="K236" i="15"/>
  <c r="N252" i="15"/>
  <c r="L250" i="15"/>
  <c r="E254" i="15"/>
  <c r="D244" i="15"/>
  <c r="H251" i="15"/>
  <c r="M256" i="15"/>
  <c r="R256" i="15"/>
  <c r="P244" i="15"/>
  <c r="R246" i="15"/>
  <c r="R244" i="15"/>
  <c r="K260" i="15"/>
  <c r="R238" i="15"/>
  <c r="R254" i="15"/>
  <c r="L240" i="15"/>
  <c r="P256" i="15"/>
  <c r="H247" i="15"/>
  <c r="J260" i="15"/>
  <c r="F258" i="15"/>
  <c r="P240" i="15"/>
  <c r="R217" i="15"/>
  <c r="K199" i="15"/>
  <c r="J215" i="15"/>
  <c r="J207" i="15"/>
  <c r="H219" i="15"/>
  <c r="H203" i="15"/>
  <c r="M205" i="15"/>
  <c r="H215" i="15"/>
  <c r="J219" i="15"/>
  <c r="L201" i="15"/>
  <c r="M213" i="15"/>
  <c r="N207" i="15"/>
  <c r="P199" i="15"/>
  <c r="M219" i="15"/>
  <c r="R203" i="15"/>
  <c r="R221" i="15"/>
  <c r="P207" i="15"/>
  <c r="E223" i="15"/>
  <c r="R201" i="15"/>
  <c r="E207" i="15"/>
  <c r="H217" i="15"/>
  <c r="L221" i="15"/>
  <c r="R209" i="15"/>
  <c r="L219" i="15"/>
  <c r="H209" i="15"/>
  <c r="L223" i="15"/>
  <c r="K217" i="15"/>
  <c r="F203" i="15"/>
  <c r="P203" i="15"/>
  <c r="K205" i="15"/>
  <c r="N209" i="15"/>
  <c r="F213" i="15"/>
  <c r="E205" i="15"/>
  <c r="D223" i="15"/>
  <c r="H210" i="15"/>
  <c r="E201" i="15"/>
  <c r="J199" i="15"/>
  <c r="D207" i="15"/>
  <c r="L213" i="15"/>
  <c r="N205" i="15"/>
  <c r="R207" i="15"/>
  <c r="H204" i="15"/>
  <c r="J203" i="15"/>
  <c r="J217" i="15"/>
  <c r="F209" i="15"/>
  <c r="F215" i="15"/>
  <c r="F219" i="15"/>
  <c r="E203" i="15"/>
  <c r="K207" i="15"/>
  <c r="M215" i="15"/>
  <c r="F205" i="15"/>
  <c r="P219" i="15"/>
  <c r="J221" i="15"/>
  <c r="K223" i="15"/>
  <c r="H214" i="15"/>
  <c r="D213" i="15"/>
  <c r="E209" i="15"/>
  <c r="R223" i="15"/>
  <c r="E219" i="15"/>
  <c r="H200" i="15"/>
  <c r="D219" i="15"/>
  <c r="J205" i="15"/>
  <c r="N221" i="15"/>
  <c r="H201" i="15"/>
  <c r="M209" i="15"/>
  <c r="N217" i="15"/>
  <c r="N223" i="15"/>
  <c r="K215" i="15"/>
  <c r="D215" i="15"/>
  <c r="H205" i="15"/>
  <c r="P215" i="15"/>
  <c r="P213" i="15"/>
  <c r="J213" i="15"/>
  <c r="L209" i="15"/>
  <c r="E213" i="15"/>
  <c r="D221" i="15"/>
  <c r="H218" i="15"/>
  <c r="P217" i="15"/>
  <c r="P221" i="15"/>
  <c r="H202" i="15"/>
  <c r="J209" i="15"/>
  <c r="F207" i="15"/>
  <c r="N199" i="15"/>
  <c r="M199" i="15"/>
  <c r="F201" i="15"/>
  <c r="P205" i="15"/>
  <c r="E215" i="15"/>
  <c r="N203" i="15"/>
  <c r="M203" i="15"/>
  <c r="N213" i="15"/>
  <c r="D199" i="15"/>
  <c r="J201" i="15"/>
  <c r="M217" i="15"/>
  <c r="L217" i="15"/>
  <c r="L207" i="15"/>
  <c r="H199" i="15"/>
  <c r="L205" i="15"/>
  <c r="R199" i="15"/>
  <c r="R213" i="15"/>
  <c r="J223" i="15"/>
  <c r="D203" i="15"/>
  <c r="H206" i="15"/>
  <c r="M223" i="15"/>
  <c r="E217" i="15"/>
  <c r="F199" i="15"/>
  <c r="D205" i="15"/>
  <c r="F217" i="15"/>
  <c r="F221" i="15"/>
  <c r="K213" i="15"/>
  <c r="E221" i="15"/>
  <c r="H221" i="15"/>
  <c r="E199" i="15"/>
  <c r="N215" i="15"/>
  <c r="M201" i="15"/>
  <c r="H208" i="15"/>
  <c r="P209" i="15"/>
  <c r="D201" i="15"/>
  <c r="F223" i="15"/>
  <c r="M207" i="15"/>
  <c r="R205" i="15"/>
  <c r="K203" i="15"/>
  <c r="K221" i="15"/>
  <c r="R219" i="15"/>
  <c r="H224" i="15"/>
  <c r="K209" i="15"/>
  <c r="L199" i="15"/>
  <c r="P223" i="15"/>
  <c r="R215" i="15"/>
  <c r="L203" i="15"/>
  <c r="H220" i="15"/>
  <c r="M221" i="15"/>
  <c r="H222" i="15"/>
  <c r="H207" i="15"/>
  <c r="K201" i="15"/>
  <c r="L215" i="15"/>
  <c r="N219" i="15"/>
  <c r="D217" i="15"/>
  <c r="H213" i="15"/>
  <c r="N201" i="15"/>
  <c r="H216" i="15"/>
  <c r="P201" i="15"/>
  <c r="H223" i="15"/>
  <c r="D209" i="15"/>
  <c r="R166" i="15"/>
  <c r="H165" i="15"/>
  <c r="L170" i="15"/>
  <c r="N164" i="15"/>
  <c r="F172" i="15"/>
  <c r="R170" i="15"/>
  <c r="N176" i="15"/>
  <c r="N182" i="15"/>
  <c r="J162" i="15"/>
  <c r="H184" i="15"/>
  <c r="E180" i="15"/>
  <c r="R172" i="15"/>
  <c r="P170" i="15"/>
  <c r="F170" i="15"/>
  <c r="H182" i="15"/>
  <c r="E176" i="15"/>
  <c r="M176" i="15"/>
  <c r="H185" i="15"/>
  <c r="H187" i="15"/>
  <c r="H166" i="15"/>
  <c r="R178" i="15"/>
  <c r="P176" i="15"/>
  <c r="D182" i="15"/>
  <c r="K186" i="15"/>
  <c r="H186" i="15"/>
  <c r="L172" i="15"/>
  <c r="P164" i="15"/>
  <c r="F178" i="15"/>
  <c r="M172" i="15"/>
  <c r="M184" i="15"/>
  <c r="H168" i="15"/>
  <c r="R164" i="15"/>
  <c r="D168" i="15"/>
  <c r="N166" i="15"/>
  <c r="P172" i="15"/>
  <c r="D178" i="15"/>
  <c r="R162" i="15"/>
  <c r="F182" i="15"/>
  <c r="E162" i="15"/>
  <c r="P162" i="15"/>
  <c r="M178" i="15"/>
  <c r="J170" i="15"/>
  <c r="F186" i="15"/>
  <c r="H178" i="15"/>
  <c r="L186" i="15"/>
  <c r="D172" i="15"/>
  <c r="F184" i="15"/>
  <c r="J168" i="15"/>
  <c r="L164" i="15"/>
  <c r="H163" i="15"/>
  <c r="D186" i="15"/>
  <c r="M182" i="15"/>
  <c r="M164" i="15"/>
  <c r="J178" i="15"/>
  <c r="J166" i="15"/>
  <c r="F180" i="15"/>
  <c r="K166" i="15"/>
  <c r="D166" i="15"/>
  <c r="K184" i="15"/>
  <c r="M180" i="15"/>
  <c r="P184" i="15"/>
  <c r="N172" i="15"/>
  <c r="M162" i="15"/>
  <c r="F166" i="15"/>
  <c r="J182" i="15"/>
  <c r="D164" i="15"/>
  <c r="E170" i="15"/>
  <c r="J172" i="15"/>
  <c r="H172" i="15"/>
  <c r="D162" i="15"/>
  <c r="E166" i="15"/>
  <c r="H176" i="15"/>
  <c r="L178" i="15"/>
  <c r="E186" i="15"/>
  <c r="F176" i="15"/>
  <c r="L168" i="15"/>
  <c r="P182" i="15"/>
  <c r="K164" i="15"/>
  <c r="M170" i="15"/>
  <c r="D170" i="15"/>
  <c r="K178" i="15"/>
  <c r="H179" i="15"/>
  <c r="H180" i="15"/>
  <c r="L180" i="15"/>
  <c r="H164" i="15"/>
  <c r="R186" i="15"/>
  <c r="K182" i="15"/>
  <c r="R182" i="15"/>
  <c r="H173" i="15"/>
  <c r="J186" i="15"/>
  <c r="E184" i="15"/>
  <c r="K180" i="15"/>
  <c r="H181" i="15"/>
  <c r="P168" i="15"/>
  <c r="K168" i="15"/>
  <c r="N162" i="15"/>
  <c r="R184" i="15"/>
  <c r="H177" i="15"/>
  <c r="K170" i="15"/>
  <c r="H169" i="15"/>
  <c r="N168" i="15"/>
  <c r="H171" i="15"/>
  <c r="R180" i="15"/>
  <c r="J180" i="15"/>
  <c r="J184" i="15"/>
  <c r="L182" i="15"/>
  <c r="D176" i="15"/>
  <c r="P180" i="15"/>
  <c r="N170" i="15"/>
  <c r="K172" i="15"/>
  <c r="P166" i="15"/>
  <c r="H170" i="15"/>
  <c r="M186" i="15"/>
  <c r="F164" i="15"/>
  <c r="E164" i="15"/>
  <c r="L184" i="15"/>
  <c r="J164" i="15"/>
  <c r="K162" i="15"/>
  <c r="R176" i="15"/>
  <c r="J176" i="15"/>
  <c r="R168" i="15"/>
  <c r="L162" i="15"/>
  <c r="D184" i="15"/>
  <c r="P178" i="15"/>
  <c r="H162" i="15"/>
  <c r="E178" i="15"/>
  <c r="N186" i="15"/>
  <c r="E172" i="15"/>
  <c r="L166" i="15"/>
  <c r="M168" i="15"/>
  <c r="N178" i="15"/>
  <c r="E168" i="15"/>
  <c r="F168" i="15"/>
  <c r="M166" i="15"/>
  <c r="N184" i="15"/>
  <c r="P186" i="15"/>
  <c r="H167" i="15"/>
  <c r="H183" i="15"/>
  <c r="K176" i="15"/>
  <c r="L176" i="15"/>
  <c r="N180" i="15"/>
  <c r="D180" i="15"/>
  <c r="L147" i="15"/>
  <c r="E129" i="15"/>
  <c r="K145" i="15"/>
  <c r="P131" i="15"/>
  <c r="E145" i="15"/>
  <c r="N127" i="15"/>
  <c r="R135" i="15"/>
  <c r="L149" i="15"/>
  <c r="J135" i="15"/>
  <c r="J133" i="15"/>
  <c r="F135" i="15"/>
  <c r="P143" i="15"/>
  <c r="N149" i="15"/>
  <c r="L135" i="15"/>
  <c r="K129" i="15"/>
  <c r="F141" i="15"/>
  <c r="N125" i="15"/>
  <c r="F143" i="15"/>
  <c r="R127" i="15"/>
  <c r="M141" i="15"/>
  <c r="K143" i="15"/>
  <c r="P147" i="15"/>
  <c r="P127" i="15"/>
  <c r="R143" i="15"/>
  <c r="F139" i="15"/>
  <c r="E139" i="15"/>
  <c r="F131" i="15"/>
  <c r="N135" i="15"/>
  <c r="D145" i="15"/>
  <c r="J145" i="15"/>
  <c r="M125" i="15"/>
  <c r="E127" i="15"/>
  <c r="N133" i="15"/>
  <c r="M145" i="15"/>
  <c r="K127" i="15"/>
  <c r="L131" i="15"/>
  <c r="F125" i="15"/>
  <c r="D141" i="15"/>
  <c r="R133" i="15"/>
  <c r="R145" i="15"/>
  <c r="P139" i="15"/>
  <c r="P133" i="15"/>
  <c r="M149" i="15"/>
  <c r="D129" i="15"/>
  <c r="R139" i="15"/>
  <c r="K149" i="15"/>
  <c r="K147" i="15"/>
  <c r="P129" i="15"/>
  <c r="P125" i="15"/>
  <c r="F149" i="15"/>
  <c r="N147" i="15"/>
  <c r="L129" i="15"/>
  <c r="F147" i="15"/>
  <c r="L143" i="15"/>
  <c r="J141" i="15"/>
  <c r="K125" i="15"/>
  <c r="D135" i="15"/>
  <c r="F133" i="15"/>
  <c r="E149" i="15"/>
  <c r="E131" i="15"/>
  <c r="E133" i="15"/>
  <c r="R131" i="15"/>
  <c r="R125" i="15"/>
  <c r="M131" i="15"/>
  <c r="L125" i="15"/>
  <c r="P145" i="15"/>
  <c r="N131" i="15"/>
  <c r="R141" i="15"/>
  <c r="M139" i="15"/>
  <c r="E135" i="15"/>
  <c r="D125" i="15"/>
  <c r="J131" i="15"/>
  <c r="F127" i="15"/>
  <c r="D147" i="15"/>
  <c r="P135" i="15"/>
  <c r="J127" i="15"/>
  <c r="E141" i="15"/>
  <c r="R149" i="15"/>
  <c r="J129" i="15"/>
  <c r="J149" i="15"/>
  <c r="E143" i="15"/>
  <c r="N143" i="15"/>
  <c r="M127" i="15"/>
  <c r="J139" i="15"/>
  <c r="R129" i="15"/>
  <c r="M135" i="15"/>
  <c r="M147" i="15"/>
  <c r="N141" i="15"/>
  <c r="M129" i="15"/>
  <c r="D149" i="15"/>
  <c r="D139" i="15"/>
  <c r="F145" i="15"/>
  <c r="N145" i="15"/>
  <c r="D127" i="15"/>
  <c r="P141" i="15"/>
  <c r="D131" i="15"/>
  <c r="K133" i="15"/>
  <c r="L139" i="15"/>
  <c r="F129" i="15"/>
  <c r="N129" i="15"/>
  <c r="L141" i="15"/>
  <c r="J147" i="15"/>
  <c r="L145" i="15"/>
  <c r="E125" i="15"/>
  <c r="M143" i="15"/>
  <c r="D143" i="15"/>
  <c r="J125" i="15"/>
  <c r="K135" i="15"/>
  <c r="L127" i="15"/>
  <c r="K141" i="15"/>
  <c r="M133" i="15"/>
  <c r="K131" i="15"/>
  <c r="N139" i="15"/>
  <c r="E147" i="15"/>
  <c r="D133" i="15"/>
  <c r="K139" i="15"/>
  <c r="R147" i="15"/>
  <c r="P149" i="15"/>
  <c r="J143" i="15"/>
  <c r="L133" i="15"/>
  <c r="D108" i="15"/>
  <c r="M108" i="15"/>
  <c r="R94" i="15"/>
  <c r="F112" i="15"/>
  <c r="N106" i="15"/>
  <c r="M104" i="15"/>
  <c r="M102" i="15"/>
  <c r="D94" i="15"/>
  <c r="R110" i="15"/>
  <c r="F108" i="15"/>
  <c r="L92" i="15"/>
  <c r="K108" i="15"/>
  <c r="D102" i="15"/>
  <c r="M96" i="15"/>
  <c r="J88" i="15"/>
  <c r="P98" i="15"/>
  <c r="M106" i="15"/>
  <c r="L108" i="15"/>
  <c r="M98" i="15"/>
  <c r="D104" i="15"/>
  <c r="E102" i="15"/>
  <c r="J104" i="15"/>
  <c r="L112" i="15"/>
  <c r="N104" i="15"/>
  <c r="N98" i="15"/>
  <c r="D96" i="15"/>
  <c r="E112" i="15"/>
  <c r="J106" i="15"/>
  <c r="J102" i="15"/>
  <c r="M94" i="15"/>
  <c r="N92" i="15"/>
  <c r="J94" i="15"/>
  <c r="E110" i="15"/>
  <c r="P96" i="15"/>
  <c r="R102" i="15"/>
  <c r="F104" i="15"/>
  <c r="J92" i="15"/>
  <c r="M88" i="15"/>
  <c r="K96" i="15"/>
  <c r="K92" i="15"/>
  <c r="N88" i="15"/>
  <c r="K112" i="15"/>
  <c r="L90" i="15"/>
  <c r="R106" i="15"/>
  <c r="E108" i="15"/>
  <c r="K102" i="15"/>
  <c r="L106" i="15"/>
  <c r="E94" i="15"/>
  <c r="R112" i="15"/>
  <c r="F92" i="15"/>
  <c r="N102" i="15"/>
  <c r="K106" i="15"/>
  <c r="L110" i="15"/>
  <c r="D112" i="15"/>
  <c r="K110" i="15"/>
  <c r="J98" i="15"/>
  <c r="K90" i="15"/>
  <c r="P90" i="15"/>
  <c r="F90" i="15"/>
  <c r="F98" i="15"/>
  <c r="N110" i="15"/>
  <c r="R92" i="15"/>
  <c r="P104" i="15"/>
  <c r="J108" i="15"/>
  <c r="L104" i="15"/>
  <c r="N90" i="15"/>
  <c r="P92" i="15"/>
  <c r="L88" i="15"/>
  <c r="E92" i="15"/>
  <c r="F106" i="15"/>
  <c r="K88" i="15"/>
  <c r="P112" i="15"/>
  <c r="N112" i="15"/>
  <c r="J112" i="15"/>
  <c r="M90" i="15"/>
  <c r="L102" i="15"/>
  <c r="R90" i="15"/>
  <c r="R88" i="15"/>
  <c r="L96" i="15"/>
  <c r="M92" i="15"/>
  <c r="F94" i="15"/>
  <c r="L94" i="15"/>
  <c r="F96" i="15"/>
  <c r="R108" i="15"/>
  <c r="P108" i="15"/>
  <c r="K98" i="15"/>
  <c r="D88" i="15"/>
  <c r="P106" i="15"/>
  <c r="E104" i="15"/>
  <c r="J110" i="15"/>
  <c r="D110" i="15"/>
  <c r="R96" i="15"/>
  <c r="E106" i="15"/>
  <c r="R104" i="15"/>
  <c r="M110" i="15"/>
  <c r="D106" i="15"/>
  <c r="E98" i="15"/>
  <c r="J96" i="15"/>
  <c r="P94" i="15"/>
  <c r="D90" i="15"/>
  <c r="K94" i="15"/>
  <c r="N96" i="15"/>
  <c r="N94" i="15"/>
  <c r="F102" i="15"/>
  <c r="P102" i="15"/>
  <c r="F88" i="15"/>
  <c r="K104" i="15"/>
  <c r="M112" i="15"/>
  <c r="N108" i="15"/>
  <c r="F110" i="15"/>
  <c r="R98" i="15"/>
  <c r="L98" i="15"/>
  <c r="P88" i="15"/>
  <c r="J90" i="15"/>
  <c r="D98" i="15"/>
  <c r="D92" i="15"/>
  <c r="E96" i="15"/>
  <c r="E90" i="15"/>
  <c r="E88" i="15"/>
  <c r="J69" i="15"/>
  <c r="M71" i="15"/>
  <c r="F75" i="15"/>
  <c r="K55" i="15"/>
  <c r="F51" i="15"/>
  <c r="M73" i="15"/>
  <c r="D69" i="15"/>
  <c r="F61" i="15"/>
  <c r="M75" i="15"/>
  <c r="L61" i="15"/>
  <c r="M61" i="15"/>
  <c r="E57" i="15"/>
  <c r="D61" i="15"/>
  <c r="F65" i="15"/>
  <c r="L73" i="15"/>
  <c r="M67" i="15"/>
  <c r="K75" i="15"/>
  <c r="E67" i="15"/>
  <c r="J57" i="15"/>
  <c r="J75" i="15"/>
  <c r="K53" i="15"/>
  <c r="M57" i="15"/>
  <c r="N57" i="15"/>
  <c r="F71" i="15"/>
  <c r="E75" i="15"/>
  <c r="J53" i="15"/>
  <c r="R73" i="15"/>
  <c r="N75" i="15"/>
  <c r="D59" i="15"/>
  <c r="P53" i="15"/>
  <c r="M65" i="15"/>
  <c r="R59" i="15"/>
  <c r="J71" i="15"/>
  <c r="J51" i="15"/>
  <c r="N53" i="15"/>
  <c r="N73" i="15"/>
  <c r="L71" i="15"/>
  <c r="R65" i="15"/>
  <c r="P73" i="15"/>
  <c r="N51" i="15"/>
  <c r="J65" i="15"/>
  <c r="N55" i="15"/>
  <c r="D73" i="15"/>
  <c r="P51" i="15"/>
  <c r="R61" i="15"/>
  <c r="K59" i="15"/>
  <c r="P65" i="15"/>
  <c r="J55" i="15"/>
  <c r="P55" i="15"/>
  <c r="E55" i="15"/>
  <c r="L59" i="15"/>
  <c r="J61" i="15"/>
  <c r="L75" i="15"/>
  <c r="F67" i="15"/>
  <c r="L67" i="15"/>
  <c r="K65" i="15"/>
  <c r="P59" i="15"/>
  <c r="P61" i="15"/>
  <c r="E61" i="15"/>
  <c r="P57" i="15"/>
  <c r="L55" i="15"/>
  <c r="R71" i="15"/>
  <c r="R69" i="15"/>
  <c r="E53" i="15"/>
  <c r="E65" i="15"/>
  <c r="R75" i="15"/>
  <c r="K73" i="15"/>
  <c r="F69" i="15"/>
  <c r="R57" i="15"/>
  <c r="P67" i="15"/>
  <c r="F73" i="15"/>
  <c r="K51" i="15"/>
  <c r="F53" i="15"/>
  <c r="N71" i="15"/>
  <c r="J67" i="15"/>
  <c r="L57" i="15"/>
  <c r="F59" i="15"/>
  <c r="K57" i="15"/>
  <c r="D71" i="15"/>
  <c r="N65" i="15"/>
  <c r="E51" i="15"/>
  <c r="P69" i="15"/>
  <c r="P75" i="15"/>
  <c r="D65" i="15"/>
  <c r="N69" i="15"/>
  <c r="M53" i="15"/>
  <c r="N67" i="15"/>
  <c r="R51" i="15"/>
  <c r="M59" i="15"/>
  <c r="K69" i="15"/>
  <c r="K61" i="15"/>
  <c r="N61" i="15"/>
  <c r="K67" i="15"/>
  <c r="J73" i="15"/>
  <c r="M69" i="15"/>
  <c r="E69" i="15"/>
  <c r="D67" i="15"/>
  <c r="R67" i="15"/>
  <c r="E71" i="15"/>
  <c r="D51" i="15"/>
  <c r="E73" i="15"/>
  <c r="M55" i="15"/>
  <c r="R53" i="15"/>
  <c r="D57" i="15"/>
  <c r="D53" i="15"/>
  <c r="L65" i="15"/>
  <c r="L53" i="15"/>
  <c r="K71" i="15"/>
  <c r="R55" i="15"/>
  <c r="F55" i="15"/>
  <c r="F57" i="15"/>
  <c r="L51" i="15"/>
  <c r="P71" i="15"/>
  <c r="J59" i="15"/>
  <c r="L69" i="15"/>
  <c r="M51" i="15"/>
  <c r="E59" i="15"/>
  <c r="D55" i="15"/>
  <c r="D75" i="15"/>
  <c r="N59" i="15"/>
  <c r="K24" i="15"/>
  <c r="R22" i="15"/>
  <c r="F18" i="15"/>
  <c r="P32" i="15"/>
  <c r="D36" i="15"/>
  <c r="K30" i="15"/>
  <c r="D16" i="15"/>
  <c r="R18" i="15"/>
  <c r="L32" i="15"/>
  <c r="F28" i="15"/>
  <c r="E22" i="15"/>
  <c r="J34" i="15"/>
  <c r="F32" i="15"/>
  <c r="D34" i="15"/>
  <c r="E28" i="15"/>
  <c r="J28" i="15"/>
  <c r="E36" i="15"/>
  <c r="K36" i="15"/>
  <c r="E16" i="15"/>
  <c r="M18" i="15"/>
  <c r="D20" i="15"/>
  <c r="L38" i="15"/>
  <c r="M14" i="15"/>
  <c r="K14" i="15"/>
  <c r="K16" i="15"/>
  <c r="E34" i="15"/>
  <c r="F16" i="15"/>
  <c r="M16" i="15"/>
  <c r="J24" i="15"/>
  <c r="N32" i="15"/>
  <c r="E38" i="15"/>
  <c r="M30" i="15"/>
  <c r="F20" i="15"/>
  <c r="P16" i="15"/>
  <c r="K28" i="15"/>
  <c r="L16" i="15"/>
  <c r="M20" i="15"/>
  <c r="M22" i="15"/>
  <c r="L18" i="15"/>
  <c r="J18" i="15"/>
  <c r="M36" i="15"/>
  <c r="J14" i="15"/>
  <c r="K20" i="15"/>
  <c r="P36" i="15"/>
  <c r="M32" i="15"/>
  <c r="R28" i="15"/>
  <c r="K34" i="15"/>
  <c r="L22" i="15"/>
  <c r="R38" i="15"/>
  <c r="M24" i="15"/>
  <c r="M28" i="15"/>
  <c r="R20" i="15"/>
  <c r="L24" i="15"/>
  <c r="J36" i="15"/>
  <c r="J20" i="15"/>
  <c r="R30" i="15"/>
  <c r="M38" i="15"/>
  <c r="R34" i="15"/>
  <c r="L28" i="15"/>
  <c r="F36" i="15"/>
  <c r="K22" i="15"/>
  <c r="M34" i="15"/>
  <c r="D14" i="15"/>
  <c r="L30" i="15"/>
  <c r="N30" i="15"/>
  <c r="N36" i="15"/>
  <c r="D24" i="15"/>
  <c r="N20" i="15"/>
  <c r="D30" i="15"/>
  <c r="N24" i="15"/>
  <c r="L34" i="15"/>
  <c r="N18" i="15"/>
  <c r="E14" i="15"/>
  <c r="L36" i="15"/>
  <c r="P24" i="15"/>
  <c r="P30" i="15"/>
  <c r="J32" i="15"/>
  <c r="E24" i="15"/>
  <c r="P14" i="15"/>
  <c r="E30" i="15"/>
  <c r="P18" i="15"/>
  <c r="E20" i="15"/>
  <c r="F34" i="15"/>
  <c r="F22" i="15"/>
  <c r="N28" i="15"/>
  <c r="F14" i="15"/>
  <c r="R24" i="15"/>
  <c r="J38" i="15"/>
  <c r="F24" i="15"/>
  <c r="P38" i="15"/>
  <c r="F30" i="15"/>
  <c r="D22" i="15"/>
  <c r="F38" i="15"/>
  <c r="K32" i="15"/>
  <c r="P22" i="15"/>
  <c r="D38" i="15"/>
  <c r="N34" i="15"/>
  <c r="D18" i="15"/>
  <c r="N14" i="15"/>
  <c r="L14" i="15"/>
  <c r="K38" i="15"/>
  <c r="R32" i="15"/>
  <c r="J16" i="15"/>
  <c r="P34" i="15"/>
  <c r="R36" i="15"/>
  <c r="P20" i="15"/>
  <c r="E32" i="15"/>
  <c r="N22" i="15"/>
  <c r="N16" i="15"/>
  <c r="R16" i="15"/>
  <c r="K18" i="15"/>
  <c r="J30" i="15"/>
  <c r="P28" i="15"/>
  <c r="E18" i="15"/>
  <c r="N38" i="15"/>
  <c r="L20" i="15"/>
  <c r="D28" i="15"/>
  <c r="J22" i="15"/>
  <c r="D32" i="15"/>
  <c r="R14" i="15"/>
  <c r="R26" i="16"/>
  <c r="R27" i="16" s="1"/>
  <c r="I27" i="16"/>
  <c r="M27" i="16"/>
  <c r="H27" i="16"/>
  <c r="N27" i="16"/>
  <c r="L27" i="16"/>
  <c r="K27" i="16"/>
  <c r="J27" i="16"/>
  <c r="K314" i="15"/>
  <c r="J318" i="15"/>
  <c r="E334" i="15"/>
  <c r="F312" i="15"/>
  <c r="D328" i="15"/>
  <c r="L316" i="15"/>
  <c r="H332" i="15"/>
  <c r="H319" i="15"/>
  <c r="R332" i="15"/>
  <c r="N334" i="15"/>
  <c r="M310" i="15"/>
  <c r="L312" i="15"/>
  <c r="L314" i="15"/>
  <c r="K318" i="15"/>
  <c r="J320" i="15"/>
  <c r="F324" i="15"/>
  <c r="F314" i="15"/>
  <c r="D330" i="15"/>
  <c r="J316" i="15"/>
  <c r="H333" i="15"/>
  <c r="H320" i="15"/>
  <c r="P334" i="15"/>
  <c r="N310" i="15"/>
  <c r="M312" i="15"/>
  <c r="M314" i="15"/>
  <c r="L318" i="15"/>
  <c r="K320" i="15"/>
  <c r="J324" i="15"/>
  <c r="F326" i="15"/>
  <c r="F316" i="15"/>
  <c r="D332" i="15"/>
  <c r="K316" i="15"/>
  <c r="H334" i="15"/>
  <c r="R334" i="15"/>
  <c r="P310" i="15"/>
  <c r="N312" i="15"/>
  <c r="N314" i="15"/>
  <c r="M318" i="15"/>
  <c r="L320" i="15"/>
  <c r="K324" i="15"/>
  <c r="J326" i="15"/>
  <c r="F328" i="15"/>
  <c r="F318" i="15"/>
  <c r="D334" i="15"/>
  <c r="D316" i="15"/>
  <c r="H321" i="15"/>
  <c r="R310" i="15"/>
  <c r="P312" i="15"/>
  <c r="P314" i="15"/>
  <c r="N318" i="15"/>
  <c r="M320" i="15"/>
  <c r="L324" i="15"/>
  <c r="K326" i="15"/>
  <c r="J328" i="15"/>
  <c r="F330" i="15"/>
  <c r="F320" i="15"/>
  <c r="E330" i="15"/>
  <c r="H335" i="15"/>
  <c r="H310" i="15"/>
  <c r="R312" i="15"/>
  <c r="R314" i="15"/>
  <c r="P318" i="15"/>
  <c r="N320" i="15"/>
  <c r="M324" i="15"/>
  <c r="L326" i="15"/>
  <c r="K328" i="15"/>
  <c r="J330" i="15"/>
  <c r="F332" i="15"/>
  <c r="E310" i="15"/>
  <c r="E318" i="15"/>
  <c r="H324" i="15"/>
  <c r="H311" i="15"/>
  <c r="H312" i="15"/>
  <c r="R318" i="15"/>
  <c r="P320" i="15"/>
  <c r="N324" i="15"/>
  <c r="M326" i="15"/>
  <c r="L328" i="15"/>
  <c r="K330" i="15"/>
  <c r="J332" i="15"/>
  <c r="D324" i="15"/>
  <c r="D310" i="15"/>
  <c r="M316" i="15"/>
  <c r="H325" i="15"/>
  <c r="H313" i="15"/>
  <c r="H326" i="15"/>
  <c r="H314" i="15"/>
  <c r="R320" i="15"/>
  <c r="P324" i="15"/>
  <c r="N326" i="15"/>
  <c r="M328" i="15"/>
  <c r="L330" i="15"/>
  <c r="K332" i="15"/>
  <c r="F334" i="15"/>
  <c r="E312" i="15"/>
  <c r="D312" i="15"/>
  <c r="D314" i="15"/>
  <c r="H327" i="15"/>
  <c r="H328" i="15"/>
  <c r="H315" i="15"/>
  <c r="R324" i="15"/>
  <c r="P326" i="15"/>
  <c r="N328" i="15"/>
  <c r="M330" i="15"/>
  <c r="L332" i="15"/>
  <c r="J334" i="15"/>
  <c r="E324" i="15"/>
  <c r="E314" i="15"/>
  <c r="E316" i="15"/>
  <c r="D318" i="15"/>
  <c r="R316" i="15"/>
  <c r="H329" i="15"/>
  <c r="H316" i="15"/>
  <c r="R326" i="15"/>
  <c r="P328" i="15"/>
  <c r="N330" i="15"/>
  <c r="M332" i="15"/>
  <c r="K334" i="15"/>
  <c r="J310" i="15"/>
  <c r="E326" i="15"/>
  <c r="E328" i="15"/>
  <c r="E320" i="15"/>
  <c r="D320" i="15"/>
  <c r="P316" i="15"/>
  <c r="H330" i="15"/>
  <c r="H317" i="15"/>
  <c r="R328" i="15"/>
  <c r="P330" i="15"/>
  <c r="N332" i="15"/>
  <c r="L334" i="15"/>
  <c r="K310" i="15"/>
  <c r="J312" i="15"/>
  <c r="J314" i="15"/>
  <c r="E332" i="15"/>
  <c r="F310" i="15"/>
  <c r="D326" i="15"/>
  <c r="N316" i="15"/>
  <c r="H331" i="15"/>
  <c r="H318" i="15"/>
  <c r="R330" i="15"/>
  <c r="P332" i="15"/>
  <c r="M334" i="15"/>
  <c r="L310" i="15"/>
  <c r="K312" i="15"/>
  <c r="H47" i="15"/>
  <c r="H84" i="15"/>
  <c r="H130" i="15" a="1"/>
  <c r="H141" i="15" a="1"/>
  <c r="H136" i="15" a="1"/>
  <c r="H135" i="15" a="1"/>
  <c r="H129" i="15" a="1"/>
  <c r="H131" i="15" a="1"/>
  <c r="H126" i="15" a="1"/>
  <c r="H143" i="15" a="1"/>
  <c r="H125" i="15" a="1"/>
  <c r="H145" i="15" a="1"/>
  <c r="H127" i="15" a="1"/>
  <c r="H142" i="15" a="1"/>
  <c r="H133" i="15" a="1"/>
  <c r="H132" i="15" a="1"/>
  <c r="H140" i="15" a="1"/>
  <c r="H128" i="15" a="1"/>
  <c r="H150" i="15" a="1"/>
  <c r="H134" i="15" a="1"/>
  <c r="H148" i="15" a="1"/>
  <c r="H147" i="15" a="1"/>
  <c r="H144" i="15" a="1"/>
  <c r="H146" i="15" a="1"/>
  <c r="H139" i="15" a="1"/>
  <c r="H149" i="15" a="1"/>
  <c r="H104" i="15" a="1"/>
  <c r="H94" i="15" a="1"/>
  <c r="H112" i="15" a="1"/>
  <c r="H91" i="15" a="1"/>
  <c r="H103" i="15" a="1"/>
  <c r="H93" i="15" a="1"/>
  <c r="H109" i="15" a="1"/>
  <c r="H95" i="15" a="1"/>
  <c r="H113" i="15" a="1"/>
  <c r="H102" i="15" a="1"/>
  <c r="H107" i="15" a="1"/>
  <c r="H99" i="15" a="1"/>
  <c r="H96" i="15" a="1"/>
  <c r="H98" i="15" a="1"/>
  <c r="H111" i="15" a="1"/>
  <c r="H108" i="15" a="1"/>
  <c r="H89" i="15" a="1"/>
  <c r="H110" i="15" a="1"/>
  <c r="H97" i="15" a="1"/>
  <c r="H106" i="15" a="1"/>
  <c r="H88" i="15" a="1"/>
  <c r="H90" i="15" a="1"/>
  <c r="H105" i="15" a="1"/>
  <c r="H92" i="15" a="1"/>
  <c r="H76" i="15" a="1"/>
  <c r="H67" i="15" a="1"/>
  <c r="H55" i="15" a="1"/>
  <c r="H54" i="15" a="1"/>
  <c r="H56" i="15" a="1"/>
  <c r="H52" i="15" a="1"/>
  <c r="H72" i="15" a="1"/>
  <c r="H58" i="15" a="1"/>
  <c r="H71" i="15" a="1"/>
  <c r="H59" i="15" a="1"/>
  <c r="H51" i="15" a="1"/>
  <c r="H75" i="15" a="1"/>
  <c r="H69" i="15" a="1"/>
  <c r="H65" i="15" a="1"/>
  <c r="H68" i="15" a="1"/>
  <c r="H53" i="15" a="1"/>
  <c r="H66" i="15" a="1"/>
  <c r="H70" i="15" a="1"/>
  <c r="H74" i="15" a="1"/>
  <c r="H57" i="15" a="1"/>
  <c r="H62" i="15" a="1"/>
  <c r="H60" i="15" a="1"/>
  <c r="H61" i="15" a="1"/>
  <c r="H73" i="15" a="1"/>
  <c r="H38" i="15" a="1"/>
  <c r="H36" i="15" a="1"/>
  <c r="H18" i="15" a="1"/>
  <c r="H24" i="15" a="1"/>
  <c r="H14" i="15" a="1"/>
  <c r="H20" i="15" a="1"/>
  <c r="H22" i="15" a="1"/>
  <c r="H34" i="15" a="1"/>
  <c r="H28" i="15" a="1"/>
  <c r="H30" i="15" a="1"/>
  <c r="H16" i="15" a="1"/>
  <c r="H32" i="15" a="1"/>
  <c r="H125" i="15" l="1"/>
  <c r="H128" i="15"/>
  <c r="H150" i="15"/>
  <c r="H149" i="15"/>
  <c r="H148" i="15"/>
  <c r="H147" i="15"/>
  <c r="H145" i="15"/>
  <c r="H146" i="15"/>
  <c r="H143" i="15"/>
  <c r="H144" i="15"/>
  <c r="H141" i="15"/>
  <c r="H126" i="15"/>
  <c r="H139" i="15"/>
  <c r="H142" i="15"/>
  <c r="H135" i="15"/>
  <c r="H140" i="15"/>
  <c r="H133" i="15"/>
  <c r="H136" i="15"/>
  <c r="H131" i="15"/>
  <c r="H134" i="15"/>
  <c r="H129" i="15"/>
  <c r="H132" i="15"/>
  <c r="H127" i="15"/>
  <c r="H130" i="15"/>
  <c r="H91" i="15"/>
  <c r="H88" i="15"/>
  <c r="H112" i="15"/>
  <c r="H113" i="15"/>
  <c r="H110" i="15"/>
  <c r="H89" i="15"/>
  <c r="H109" i="15"/>
  <c r="H108" i="15"/>
  <c r="H107" i="15"/>
  <c r="H106" i="15"/>
  <c r="H105" i="15"/>
  <c r="H104" i="15"/>
  <c r="H111" i="15"/>
  <c r="H102" i="15"/>
  <c r="H103" i="15"/>
  <c r="H98" i="15"/>
  <c r="H99" i="15"/>
  <c r="H96" i="15"/>
  <c r="H97" i="15"/>
  <c r="H94" i="15"/>
  <c r="H95" i="15"/>
  <c r="H92" i="15"/>
  <c r="H93" i="15"/>
  <c r="H90" i="15"/>
  <c r="H52" i="15"/>
  <c r="H75" i="15"/>
  <c r="H54" i="15"/>
  <c r="H73" i="15"/>
  <c r="H76" i="15"/>
  <c r="H71" i="15"/>
  <c r="H74" i="15"/>
  <c r="H69" i="15"/>
  <c r="H72" i="15"/>
  <c r="H67" i="15"/>
  <c r="H70" i="15"/>
  <c r="H51" i="15"/>
  <c r="H68" i="15"/>
  <c r="H65" i="15"/>
  <c r="H66" i="15"/>
  <c r="H61" i="15"/>
  <c r="H62" i="15"/>
  <c r="H59" i="15"/>
  <c r="H60" i="15"/>
  <c r="H57" i="15"/>
  <c r="H58" i="15"/>
  <c r="H55" i="15"/>
  <c r="H56" i="15"/>
  <c r="H53" i="15"/>
  <c r="J248" i="15"/>
  <c r="H175" i="15"/>
  <c r="J225" i="15"/>
  <c r="P299" i="15"/>
  <c r="N299" i="15"/>
  <c r="H14" i="15"/>
  <c r="H36" i="15"/>
  <c r="H34" i="15"/>
  <c r="H32" i="15"/>
  <c r="H30" i="15"/>
  <c r="H28" i="15"/>
  <c r="H24" i="15"/>
  <c r="H22" i="15"/>
  <c r="H20" i="15"/>
  <c r="H18" i="15"/>
  <c r="H16" i="15"/>
  <c r="M188" i="15"/>
  <c r="N262" i="15"/>
  <c r="J285" i="15"/>
  <c r="N248" i="15"/>
  <c r="H189" i="15"/>
  <c r="L285" i="15"/>
  <c r="H225" i="15"/>
  <c r="H249" i="15"/>
  <c r="H299" i="15"/>
  <c r="H38" i="15"/>
  <c r="R262" i="15"/>
  <c r="M262" i="15"/>
  <c r="L262" i="15"/>
  <c r="N285" i="15"/>
  <c r="F211" i="15"/>
  <c r="R225" i="15"/>
  <c r="K262" i="15"/>
  <c r="P262" i="15"/>
  <c r="K285" i="15"/>
  <c r="F299" i="15"/>
  <c r="M285" i="15"/>
  <c r="R285" i="15"/>
  <c r="H262" i="15"/>
  <c r="K299" i="15"/>
  <c r="J262" i="15"/>
  <c r="H263" i="15"/>
  <c r="L248" i="15"/>
  <c r="J299" i="15"/>
  <c r="N225" i="15"/>
  <c r="L299" i="15"/>
  <c r="H285" i="15"/>
  <c r="H174" i="15"/>
  <c r="H226" i="15"/>
  <c r="J188" i="15"/>
  <c r="M248" i="15"/>
  <c r="F285" i="15"/>
  <c r="M299" i="15"/>
  <c r="F262" i="15"/>
  <c r="H286" i="15"/>
  <c r="P285" i="15"/>
  <c r="H300" i="15"/>
  <c r="L188" i="15"/>
  <c r="M174" i="15"/>
  <c r="R299" i="15"/>
  <c r="F225" i="15"/>
  <c r="K211" i="15"/>
  <c r="K225" i="15"/>
  <c r="J211" i="15"/>
  <c r="P211" i="15"/>
  <c r="R248" i="15"/>
  <c r="F248" i="15"/>
  <c r="K248" i="15"/>
  <c r="H248" i="15"/>
  <c r="L225" i="15"/>
  <c r="F137" i="15"/>
  <c r="N188" i="15"/>
  <c r="P248" i="15"/>
  <c r="J174" i="15"/>
  <c r="F174" i="15"/>
  <c r="L174" i="15"/>
  <c r="H211" i="15"/>
  <c r="M225" i="15"/>
  <c r="L211" i="15"/>
  <c r="J100" i="15"/>
  <c r="F151" i="15"/>
  <c r="K174" i="15"/>
  <c r="F188" i="15"/>
  <c r="N151" i="15"/>
  <c r="P188" i="15"/>
  <c r="N174" i="15"/>
  <c r="R174" i="15"/>
  <c r="M211" i="15"/>
  <c r="N211" i="15"/>
  <c r="P225" i="15"/>
  <c r="H212" i="15"/>
  <c r="R211" i="15"/>
  <c r="K151" i="15"/>
  <c r="R188" i="15"/>
  <c r="P174" i="15"/>
  <c r="K137" i="15"/>
  <c r="P100" i="15"/>
  <c r="R114" i="15"/>
  <c r="L114" i="15"/>
  <c r="M114" i="15"/>
  <c r="H188" i="15"/>
  <c r="K188" i="15"/>
  <c r="P151" i="15"/>
  <c r="M151" i="15"/>
  <c r="M137" i="15"/>
  <c r="J151" i="15"/>
  <c r="F100" i="15"/>
  <c r="R151" i="15"/>
  <c r="L151" i="15"/>
  <c r="R100" i="15"/>
  <c r="N114" i="15"/>
  <c r="L100" i="15"/>
  <c r="L137" i="15"/>
  <c r="J137" i="15"/>
  <c r="N137" i="15"/>
  <c r="P137" i="15"/>
  <c r="R137" i="15"/>
  <c r="P114" i="15"/>
  <c r="K114" i="15"/>
  <c r="K100" i="15"/>
  <c r="N100" i="15"/>
  <c r="J114" i="15"/>
  <c r="F114" i="15"/>
  <c r="M100" i="15"/>
  <c r="M63" i="15"/>
  <c r="M77" i="15"/>
  <c r="P26" i="15"/>
  <c r="N77" i="15"/>
  <c r="J77" i="15"/>
  <c r="R63" i="15"/>
  <c r="L63" i="15"/>
  <c r="N63" i="15"/>
  <c r="K77" i="15"/>
  <c r="K63" i="15"/>
  <c r="F77" i="15"/>
  <c r="P77" i="15"/>
  <c r="P63" i="15"/>
  <c r="J63" i="15"/>
  <c r="R77" i="15"/>
  <c r="K40" i="15"/>
  <c r="L77" i="15"/>
  <c r="F63" i="15"/>
  <c r="L40" i="15"/>
  <c r="N26" i="15"/>
  <c r="R26" i="15"/>
  <c r="J40" i="15"/>
  <c r="R40" i="15"/>
  <c r="K26" i="15"/>
  <c r="F26" i="15"/>
  <c r="M26" i="15"/>
  <c r="J26" i="15"/>
  <c r="N40" i="15"/>
  <c r="P40" i="15"/>
  <c r="M40" i="15"/>
  <c r="F40" i="15"/>
  <c r="L26" i="15"/>
  <c r="H337" i="15"/>
  <c r="H323" i="15"/>
  <c r="H336" i="15"/>
  <c r="H322" i="15"/>
  <c r="L322" i="15"/>
  <c r="K322" i="15"/>
  <c r="J322" i="15"/>
  <c r="R322" i="15"/>
  <c r="P322" i="15"/>
  <c r="N322" i="15"/>
  <c r="M322" i="15"/>
  <c r="R336" i="15"/>
  <c r="P336" i="15"/>
  <c r="N336" i="15"/>
  <c r="M336" i="15"/>
  <c r="L336" i="15"/>
  <c r="K336" i="15"/>
  <c r="J336" i="15"/>
  <c r="F336" i="15"/>
  <c r="F322" i="15"/>
  <c r="H25" i="15" a="1"/>
  <c r="H33" i="15" a="1"/>
  <c r="H29" i="15" a="1"/>
  <c r="H19" i="15" a="1"/>
  <c r="H31" i="15" a="1"/>
  <c r="H17" i="15" a="1"/>
  <c r="H37" i="15" a="1"/>
  <c r="H35" i="15" a="1"/>
  <c r="H23" i="15" a="1"/>
  <c r="H21" i="15" a="1"/>
  <c r="H39" i="15" a="1"/>
  <c r="H15" i="15" a="1"/>
  <c r="J264" i="15" l="1"/>
  <c r="H152" i="15"/>
  <c r="H151" i="15"/>
  <c r="J301" i="15"/>
  <c r="H137" i="15"/>
  <c r="H138" i="15"/>
  <c r="H191" i="15"/>
  <c r="H77" i="15"/>
  <c r="H101" i="15"/>
  <c r="H115" i="15"/>
  <c r="H100" i="15"/>
  <c r="H114" i="15"/>
  <c r="M227" i="15"/>
  <c r="H78" i="15"/>
  <c r="J227" i="15"/>
  <c r="H63" i="15"/>
  <c r="H64" i="15"/>
  <c r="N301" i="15"/>
  <c r="P301" i="15"/>
  <c r="N264" i="15"/>
  <c r="F301" i="15"/>
  <c r="M264" i="15"/>
  <c r="M301" i="15"/>
  <c r="H265" i="15"/>
  <c r="L301" i="15"/>
  <c r="H301" i="15"/>
  <c r="H40" i="15"/>
  <c r="H26" i="15"/>
  <c r="H15" i="15"/>
  <c r="H19" i="15"/>
  <c r="H21" i="15"/>
  <c r="H23" i="15"/>
  <c r="H25" i="15"/>
  <c r="H17" i="15"/>
  <c r="H29" i="15"/>
  <c r="H31" i="15"/>
  <c r="H33" i="15"/>
  <c r="H35" i="15"/>
  <c r="H37" i="15"/>
  <c r="M190" i="15"/>
  <c r="K301" i="15"/>
  <c r="N153" i="15"/>
  <c r="H227" i="15"/>
  <c r="F264" i="15"/>
  <c r="L79" i="15"/>
  <c r="R227" i="15"/>
  <c r="R264" i="15"/>
  <c r="L190" i="15"/>
  <c r="H264" i="15"/>
  <c r="L264" i="15"/>
  <c r="K227" i="15"/>
  <c r="H39" i="15"/>
  <c r="N227" i="15"/>
  <c r="K264" i="15"/>
  <c r="P264" i="15"/>
  <c r="F227" i="15"/>
  <c r="K153" i="15"/>
  <c r="R301" i="15"/>
  <c r="H190" i="15"/>
  <c r="P116" i="15"/>
  <c r="H228" i="15"/>
  <c r="P190" i="15"/>
  <c r="F153" i="15"/>
  <c r="H302" i="15"/>
  <c r="J190" i="15"/>
  <c r="K190" i="15"/>
  <c r="P227" i="15"/>
  <c r="R153" i="15"/>
  <c r="L227" i="15"/>
  <c r="F116" i="15"/>
  <c r="R116" i="15"/>
  <c r="J116" i="15"/>
  <c r="K116" i="15"/>
  <c r="R190" i="15"/>
  <c r="F190" i="15"/>
  <c r="N190" i="15"/>
  <c r="L153" i="15"/>
  <c r="M116" i="15"/>
  <c r="L116" i="15"/>
  <c r="M79" i="15"/>
  <c r="M153" i="15"/>
  <c r="P153" i="15"/>
  <c r="J153" i="15"/>
  <c r="P42" i="15"/>
  <c r="N116" i="15"/>
  <c r="P79" i="15"/>
  <c r="N79" i="15"/>
  <c r="K79" i="15"/>
  <c r="J79" i="15"/>
  <c r="R79" i="15"/>
  <c r="F79" i="15"/>
  <c r="L42" i="15"/>
  <c r="F42" i="15"/>
  <c r="K42" i="15"/>
  <c r="R42" i="15"/>
  <c r="J42" i="15"/>
  <c r="M42" i="15"/>
  <c r="N42" i="15"/>
  <c r="H339" i="15"/>
  <c r="N338" i="15"/>
  <c r="H338" i="15"/>
  <c r="M338" i="15"/>
  <c r="F338" i="15"/>
  <c r="P338" i="15"/>
  <c r="R338" i="15"/>
  <c r="J338" i="15"/>
  <c r="K338" i="15"/>
  <c r="L338" i="15"/>
  <c r="H153" i="15" l="1"/>
  <c r="H154" i="15"/>
  <c r="H79" i="15"/>
  <c r="H117" i="15"/>
  <c r="H80" i="15"/>
  <c r="H116" i="15"/>
  <c r="H42" i="15"/>
  <c r="H41" i="15"/>
  <c r="H27" i="15"/>
  <c r="H43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<sst xmlns="http://schemas.openxmlformats.org/spreadsheetml/2006/main" count="1781" uniqueCount="243">
  <si>
    <t>様式第９（第２条関係）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3"/>
  </si>
  <si>
    <t>自家用発電所運転半期報</t>
    <rPh sb="0" eb="3">
      <t>ジカヨウ</t>
    </rPh>
    <rPh sb="3" eb="5">
      <t>ハツデン</t>
    </rPh>
    <rPh sb="5" eb="6">
      <t>ジョ</t>
    </rPh>
    <rPh sb="6" eb="8">
      <t>ウンテン</t>
    </rPh>
    <rPh sb="8" eb="10">
      <t>ハンキ</t>
    </rPh>
    <rPh sb="10" eb="11">
      <t>ホウ</t>
    </rPh>
    <phoneticPr fontId="3"/>
  </si>
  <si>
    <t>事業者名</t>
    <rPh sb="0" eb="3">
      <t>ジギョウシャ</t>
    </rPh>
    <rPh sb="3" eb="4">
      <t>メイ</t>
    </rPh>
    <phoneticPr fontId="3"/>
  </si>
  <si>
    <t>住所</t>
    <rPh sb="0" eb="2">
      <t>ジュウショ</t>
    </rPh>
    <phoneticPr fontId="5"/>
  </si>
  <si>
    <t>発電所名</t>
    <rPh sb="0" eb="3">
      <t>ハツデンショ</t>
    </rPh>
    <rPh sb="3" eb="4">
      <t>メイ</t>
    </rPh>
    <phoneticPr fontId="3"/>
  </si>
  <si>
    <t>連絡先担当者氏名</t>
    <rPh sb="0" eb="3">
      <t>レンラクサキ</t>
    </rPh>
    <rPh sb="3" eb="6">
      <t>タントウシャ</t>
    </rPh>
    <rPh sb="6" eb="8">
      <t>シメイ</t>
    </rPh>
    <phoneticPr fontId="5"/>
  </si>
  <si>
    <t>電話番号</t>
    <rPh sb="0" eb="2">
      <t>デンワ</t>
    </rPh>
    <rPh sb="2" eb="4">
      <t>バンゴウ</t>
    </rPh>
    <phoneticPr fontId="5"/>
  </si>
  <si>
    <t>電子メールアドレス</t>
  </si>
  <si>
    <t>原動力の種類</t>
    <rPh sb="0" eb="3">
      <t>ゲンドウリョク</t>
    </rPh>
    <rPh sb="4" eb="6">
      <t>シュルイ</t>
    </rPh>
    <phoneticPr fontId="3"/>
  </si>
  <si>
    <t>[</t>
    <phoneticPr fontId="2"/>
  </si>
  <si>
    <t>]</t>
    <phoneticPr fontId="2"/>
  </si>
  <si>
    <t>燃料の種類</t>
    <rPh sb="0" eb="2">
      <t>ネンリョウ</t>
    </rPh>
    <rPh sb="3" eb="5">
      <t>シュルイ</t>
    </rPh>
    <phoneticPr fontId="2"/>
  </si>
  <si>
    <t>蓄電池の有無</t>
    <rPh sb="0" eb="3">
      <t>チクデンチ</t>
    </rPh>
    <rPh sb="4" eb="6">
      <t>ウム</t>
    </rPh>
    <phoneticPr fontId="2"/>
  </si>
  <si>
    <t>月別</t>
    <rPh sb="0" eb="2">
      <t>ツキベツ</t>
    </rPh>
    <phoneticPr fontId="2"/>
  </si>
  <si>
    <t>最大出力</t>
    <rPh sb="0" eb="2">
      <t>サイダイ</t>
    </rPh>
    <rPh sb="2" eb="4">
      <t>シュツリョク</t>
    </rPh>
    <phoneticPr fontId="2"/>
  </si>
  <si>
    <t>変更出力</t>
    <rPh sb="0" eb="2">
      <t>ヘンコウ</t>
    </rPh>
    <rPh sb="2" eb="4">
      <t>シュツリョク</t>
    </rPh>
    <phoneticPr fontId="3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</si>
  <si>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</si>
  <si>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所内及び損失電力量</t>
    <rPh sb="0" eb="2">
      <t>ショナイ</t>
    </rPh>
    <rPh sb="2" eb="3">
      <t>オヨ</t>
    </rPh>
    <rPh sb="4" eb="6">
      <t>ソンシツ</t>
    </rPh>
    <rPh sb="6" eb="9">
      <t>デンリョクリョウ</t>
    </rPh>
    <phoneticPr fontId="3"/>
  </si>
  <si>
    <t>電気事業者等への送電電力量（kWh）</t>
  </si>
  <si>
    <t>自家消費電力量</t>
    <rPh sb="0" eb="2">
      <t>ジカ</t>
    </rPh>
    <rPh sb="2" eb="4">
      <t>ショウヒ</t>
    </rPh>
    <rPh sb="4" eb="6">
      <t>デンリョク</t>
    </rPh>
    <rPh sb="6" eb="7">
      <t>リョウ</t>
    </rPh>
    <phoneticPr fontId="3"/>
  </si>
  <si>
    <t>（kW）</t>
  </si>
  <si>
    <t>（kWh）</t>
    <phoneticPr fontId="2"/>
  </si>
  <si>
    <t>（kWh）</t>
  </si>
  <si>
    <t>電気事業者</t>
    <rPh sb="0" eb="2">
      <t>デンキ</t>
    </rPh>
    <phoneticPr fontId="2"/>
  </si>
  <si>
    <t>特定供給の相手方</t>
  </si>
  <si>
    <t>その他事業者</t>
    <rPh sb="2" eb="3">
      <t>ホカ</t>
    </rPh>
    <rPh sb="3" eb="6">
      <t>ジギョウシャ</t>
    </rPh>
    <phoneticPr fontId="3"/>
  </si>
  <si>
    <t>合計</t>
    <rPh sb="0" eb="2">
      <t>ゴウケイ</t>
    </rPh>
    <phoneticPr fontId="2"/>
  </si>
  <si>
    <t>４月</t>
    <rPh sb="1" eb="2">
      <t>ガツ</t>
    </rPh>
    <phoneticPr fontId="2"/>
  </si>
  <si>
    <t>&lt;</t>
    <phoneticPr fontId="2"/>
  </si>
  <si>
    <t>&gt;</t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</si>
  <si>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</si>
  <si>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</si>
  <si>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</si>
  <si>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</si>
  <si>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</si>
  <si>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計</t>
    <rPh sb="0" eb="1">
      <t>ケイ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</si>
  <si>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</si>
  <si>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</si>
  <si>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</si>
  <si>
    <t>１月</t>
  </si>
  <si>
    <t>２月</t>
  </si>
  <si>
    <t>３月</t>
  </si>
  <si>
    <t>出力変更の要因</t>
    <rPh sb="0" eb="2">
      <t>シュツリョク</t>
    </rPh>
    <rPh sb="2" eb="4">
      <t>ヘンコウ</t>
    </rPh>
    <rPh sb="5" eb="7">
      <t>ヨウイン</t>
    </rPh>
    <phoneticPr fontId="2"/>
  </si>
  <si>
    <t>運転停止期間及び停止理由</t>
    <rPh sb="0" eb="2">
      <t>ウンテン</t>
    </rPh>
    <rPh sb="2" eb="4">
      <t>テイシ</t>
    </rPh>
    <rPh sb="4" eb="6">
      <t>キカン</t>
    </rPh>
    <rPh sb="6" eb="7">
      <t>オヨ</t>
    </rPh>
    <rPh sb="8" eb="10">
      <t>テイシ</t>
    </rPh>
    <rPh sb="10" eb="12">
      <t>リユウ</t>
    </rPh>
    <phoneticPr fontId="3"/>
  </si>
  <si>
    <t>水力</t>
    <rPh sb="0" eb="2">
      <t>スイリョク</t>
    </rPh>
    <phoneticPr fontId="2"/>
  </si>
  <si>
    <t>石炭</t>
    <rPh sb="0" eb="2">
      <t>セキタン</t>
    </rPh>
    <phoneticPr fontId="2"/>
  </si>
  <si>
    <t>汽力</t>
    <rPh sb="0" eb="2">
      <t>キリョク</t>
    </rPh>
    <phoneticPr fontId="2"/>
  </si>
  <si>
    <t>ガスタービン</t>
    <phoneticPr fontId="2"/>
  </si>
  <si>
    <t>内燃力</t>
    <rPh sb="0" eb="2">
      <t>ナイネン</t>
    </rPh>
    <rPh sb="2" eb="3">
      <t>リョク</t>
    </rPh>
    <phoneticPr fontId="2"/>
  </si>
  <si>
    <t>原子力</t>
    <rPh sb="0" eb="3">
      <t>ゲンシリョク</t>
    </rPh>
    <phoneticPr fontId="2"/>
  </si>
  <si>
    <t>風力</t>
    <rPh sb="0" eb="2">
      <t>フウリョク</t>
    </rPh>
    <phoneticPr fontId="2"/>
  </si>
  <si>
    <t>太陽光</t>
    <rPh sb="0" eb="3">
      <t>タイヨウコウ</t>
    </rPh>
    <phoneticPr fontId="2"/>
  </si>
  <si>
    <t>地熱</t>
    <rPh sb="0" eb="2">
      <t>チネツ</t>
    </rPh>
    <phoneticPr fontId="2"/>
  </si>
  <si>
    <t>天然ガス</t>
    <rPh sb="0" eb="2">
      <t>テンネン</t>
    </rPh>
    <phoneticPr fontId="2"/>
  </si>
  <si>
    <t>その他</t>
    <rPh sb="2" eb="3">
      <t>タ</t>
    </rPh>
    <phoneticPr fontId="2"/>
  </si>
  <si>
    <t>第２表　自家用発電所等運転半期報（蓄電池）</t>
    <rPh sb="0" eb="1">
      <t>ダイ</t>
    </rPh>
    <rPh sb="2" eb="3">
      <t>ヒョウ</t>
    </rPh>
    <rPh sb="4" eb="7">
      <t>ジカヨウ</t>
    </rPh>
    <rPh sb="7" eb="10">
      <t>ハツデンショ</t>
    </rPh>
    <rPh sb="10" eb="11">
      <t>ナド</t>
    </rPh>
    <rPh sb="11" eb="13">
      <t>ウンテン</t>
    </rPh>
    <rPh sb="13" eb="15">
      <t>ハンキ</t>
    </rPh>
    <rPh sb="15" eb="16">
      <t>ホウ</t>
    </rPh>
    <rPh sb="17" eb="20">
      <t>チクデンチ</t>
    </rPh>
    <phoneticPr fontId="3"/>
  </si>
  <si>
    <t>蓄電池名</t>
    <rPh sb="0" eb="2">
      <t>チクデン</t>
    </rPh>
    <rPh sb="2" eb="3">
      <t>チ</t>
    </rPh>
    <rPh sb="3" eb="4">
      <t>メイ</t>
    </rPh>
    <phoneticPr fontId="3"/>
  </si>
  <si>
    <t>月別</t>
    <rPh sb="0" eb="1">
      <t>ツキ</t>
    </rPh>
    <rPh sb="1" eb="2">
      <t>ベツ</t>
    </rPh>
    <phoneticPr fontId="3"/>
  </si>
  <si>
    <t>最大出力</t>
    <rPh sb="0" eb="2">
      <t>サイダイ</t>
    </rPh>
    <rPh sb="2" eb="4">
      <t>シュツリョク</t>
    </rPh>
    <phoneticPr fontId="3"/>
  </si>
  <si>
    <t>容量</t>
    <rPh sb="0" eb="2">
      <t>ヨウリョウ</t>
    </rPh>
    <phoneticPr fontId="2"/>
  </si>
  <si>
    <t>変更容量</t>
    <rPh sb="0" eb="2">
      <t>ヘンコウ</t>
    </rPh>
    <rPh sb="2" eb="4">
      <t>ヨウリョウ</t>
    </rPh>
    <phoneticPr fontId="3"/>
  </si>
  <si>
    <t>充電電力量</t>
    <rPh sb="0" eb="2">
      <t>ジュウデン</t>
    </rPh>
    <rPh sb="2" eb="5">
      <t>デンリョクリョウ</t>
    </rPh>
    <phoneticPr fontId="3"/>
  </si>
  <si>
    <t>放電電力量</t>
    <rPh sb="0" eb="2">
      <t>ホウデン</t>
    </rPh>
    <rPh sb="2" eb="5">
      <t>デンリョクリョウ</t>
    </rPh>
    <phoneticPr fontId="3"/>
  </si>
  <si>
    <t>蓄電池内及び損失電力量</t>
    <rPh sb="0" eb="3">
      <t>チクデンチ</t>
    </rPh>
    <rPh sb="3" eb="4">
      <t>ナイ</t>
    </rPh>
    <rPh sb="4" eb="5">
      <t>オヨ</t>
    </rPh>
    <rPh sb="6" eb="8">
      <t>ソンシツ</t>
    </rPh>
    <rPh sb="8" eb="11">
      <t>デンリョクリョウ</t>
    </rPh>
    <phoneticPr fontId="3"/>
  </si>
  <si>
    <t>電気事業者等への送電電力量（kWh）</t>
    <rPh sb="0" eb="2">
      <t>デンキ</t>
    </rPh>
    <rPh sb="2" eb="5">
      <t>ジギョウシャ</t>
    </rPh>
    <rPh sb="5" eb="6">
      <t>ナド</t>
    </rPh>
    <rPh sb="8" eb="10">
      <t>ソウデン</t>
    </rPh>
    <rPh sb="10" eb="13">
      <t>デンリョクリョウ</t>
    </rPh>
    <phoneticPr fontId="3"/>
  </si>
  <si>
    <t>電気事業者</t>
    <rPh sb="0" eb="2">
      <t>デンキ</t>
    </rPh>
    <rPh sb="2" eb="5">
      <t>ジギョウシャ</t>
    </rPh>
    <phoneticPr fontId="3"/>
  </si>
  <si>
    <t>特定供給の相手方</t>
    <rPh sb="0" eb="2">
      <t>トクテイ</t>
    </rPh>
    <rPh sb="2" eb="4">
      <t>キョウキュウ</t>
    </rPh>
    <rPh sb="5" eb="8">
      <t>アイテカタ</t>
    </rPh>
    <phoneticPr fontId="3"/>
  </si>
  <si>
    <t>合　計</t>
    <rPh sb="0" eb="1">
      <t>ゴウ</t>
    </rPh>
    <rPh sb="2" eb="3">
      <t>ケイ</t>
    </rPh>
    <phoneticPr fontId="3"/>
  </si>
  <si>
    <t>（kW）</t>
    <phoneticPr fontId="3"/>
  </si>
  <si>
    <t>（kWh）</t>
    <phoneticPr fontId="3"/>
  </si>
  <si>
    <t xml:space="preserve"> （kWh）</t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</si>
  <si>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</si>
  <si>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</si>
  <si>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</si>
  <si>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</si>
  <si>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</si>
  <si>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</si>
  <si>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計</t>
    <rPh sb="0" eb="1">
      <t>ケイ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</si>
  <si>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</si>
  <si>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</si>
  <si>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</si>
  <si>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</si>
  <si>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</si>
  <si>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</si>
  <si>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出力又は容量の変更の要因</t>
    <rPh sb="0" eb="2">
      <t>シュツリョク</t>
    </rPh>
    <rPh sb="2" eb="3">
      <t>マタ</t>
    </rPh>
    <rPh sb="4" eb="6">
      <t>ヨウリョウ</t>
    </rPh>
    <rPh sb="7" eb="9">
      <t>ヘンコウ</t>
    </rPh>
    <rPh sb="10" eb="12">
      <t>ヨウイン</t>
    </rPh>
    <phoneticPr fontId="3"/>
  </si>
  <si>
    <t>＜</t>
    <phoneticPr fontId="3"/>
  </si>
  <si>
    <t>＞</t>
    <phoneticPr fontId="3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</si>
  <si>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</si>
  <si>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</si>
  <si>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以下住所</t>
    <rPh sb="0" eb="2">
      <t>イカ</t>
    </rPh>
    <rPh sb="2" eb="4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</si>
  <si>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</si>
  <si>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</si>
  <si>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発電所名</t>
    <rPh sb="0" eb="3">
      <t>ハツデンショ</t>
    </rPh>
    <rPh sb="3" eb="4">
      <t>メイ</t>
    </rPh>
    <phoneticPr fontId="2"/>
  </si>
  <si>
    <t>原動力の種類</t>
    <rPh sb="0" eb="3">
      <t>ゲンドウリョク</t>
    </rPh>
    <rPh sb="4" eb="6">
      <t>シュルイ</t>
    </rPh>
    <phoneticPr fontId="2"/>
  </si>
  <si>
    <t>最大出力（kW）</t>
    <rPh sb="0" eb="2">
      <t>サイダイ</t>
    </rPh>
    <rPh sb="2" eb="4">
      <t>シュツリョク</t>
    </rPh>
    <phoneticPr fontId="2"/>
  </si>
  <si>
    <t>変更出力（kW）</t>
    <rPh sb="0" eb="2">
      <t>ヘンコウ</t>
    </rPh>
    <rPh sb="2" eb="4">
      <t>シュツリョク</t>
    </rPh>
    <phoneticPr fontId="2"/>
  </si>
  <si>
    <t>発電電力量（kWh）</t>
    <rPh sb="0" eb="2">
      <t>ハツデン</t>
    </rPh>
    <rPh sb="2" eb="5">
      <t>デンリョクリョウ</t>
    </rPh>
    <phoneticPr fontId="2"/>
  </si>
  <si>
    <t>　うち、バイオマス発電の電力量</t>
    <rPh sb="9" eb="11">
      <t>ハツデン</t>
    </rPh>
    <rPh sb="12" eb="15">
      <t>デンリョクリョウ</t>
    </rPh>
    <phoneticPr fontId="2"/>
  </si>
  <si>
    <t>　うち、廃棄物発電の電力量</t>
    <rPh sb="4" eb="7">
      <t>ハイキブツ</t>
    </rPh>
    <rPh sb="7" eb="9">
      <t>ハツデン</t>
    </rPh>
    <rPh sb="10" eb="13">
      <t>デンリョクリョウ</t>
    </rPh>
    <phoneticPr fontId="2"/>
  </si>
  <si>
    <t>所内及び損失電力量（kWh）</t>
    <rPh sb="0" eb="2">
      <t>ショナイ</t>
    </rPh>
    <rPh sb="2" eb="3">
      <t>オヨ</t>
    </rPh>
    <rPh sb="4" eb="6">
      <t>ソンシツ</t>
    </rPh>
    <rPh sb="6" eb="9">
      <t>デンリョクリョウ</t>
    </rPh>
    <phoneticPr fontId="2"/>
  </si>
  <si>
    <t>電気事業者への送電</t>
    <rPh sb="0" eb="2">
      <t>デンキ</t>
    </rPh>
    <rPh sb="2" eb="5">
      <t>ジギョウシャ</t>
    </rPh>
    <rPh sb="7" eb="9">
      <t>ソウデン</t>
    </rPh>
    <phoneticPr fontId="2"/>
  </si>
  <si>
    <t>特定供給の相手方への送電</t>
    <rPh sb="0" eb="2">
      <t>トクテイ</t>
    </rPh>
    <rPh sb="2" eb="4">
      <t>キョウキュウ</t>
    </rPh>
    <rPh sb="5" eb="8">
      <t>アイテカタ</t>
    </rPh>
    <rPh sb="10" eb="12">
      <t>ソウデン</t>
    </rPh>
    <phoneticPr fontId="2"/>
  </si>
  <si>
    <t>その他事業者への送電</t>
    <rPh sb="2" eb="3">
      <t>タ</t>
    </rPh>
    <rPh sb="3" eb="6">
      <t>ジギョウシャ</t>
    </rPh>
    <rPh sb="8" eb="10">
      <t>ソウデン</t>
    </rPh>
    <phoneticPr fontId="2"/>
  </si>
  <si>
    <t>　送電電力のうち、卸電力取引所を通じた送電</t>
    <rPh sb="1" eb="3">
      <t>ソウデン</t>
    </rPh>
    <rPh sb="3" eb="5">
      <t>デンリョク</t>
    </rPh>
    <rPh sb="9" eb="10">
      <t>オロシ</t>
    </rPh>
    <rPh sb="10" eb="12">
      <t>デンリョク</t>
    </rPh>
    <rPh sb="12" eb="15">
      <t>トリヒキジョ</t>
    </rPh>
    <rPh sb="16" eb="17">
      <t>ツウ</t>
    </rPh>
    <rPh sb="19" eb="21">
      <t>ソウデン</t>
    </rPh>
    <phoneticPr fontId="2"/>
  </si>
  <si>
    <t>4月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</si>
  <si>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</si>
  <si>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</si>
  <si>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</si>
  <si>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</si>
  <si>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</si>
  <si>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</si>
  <si>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</si>
  <si>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</si>
  <si>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</si>
  <si>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</si>
  <si>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年度</t>
    <rPh sb="0" eb="2">
      <t>ネンド</t>
    </rPh>
    <phoneticPr fontId="2"/>
  </si>
  <si>
    <t>上期・下期</t>
    <rPh sb="0" eb="2">
      <t>カミキ</t>
    </rPh>
    <rPh sb="3" eb="5">
      <t>シモキ</t>
    </rPh>
    <phoneticPr fontId="2"/>
  </si>
  <si>
    <t>燃料電池等</t>
    <rPh sb="0" eb="2">
      <t>ネンリョウ</t>
    </rPh>
    <rPh sb="2" eb="4">
      <t>デンチ</t>
    </rPh>
    <rPh sb="4" eb="5">
      <t>トウ</t>
    </rPh>
    <phoneticPr fontId="2"/>
  </si>
  <si>
    <t>電気事業者等への送電電力量合計</t>
    <rPh sb="0" eb="2">
      <t>デンキ</t>
    </rPh>
    <rPh sb="2" eb="5">
      <t>ジギョウシャ</t>
    </rPh>
    <rPh sb="5" eb="6">
      <t>トウ</t>
    </rPh>
    <rPh sb="8" eb="10">
      <t>ソウデン</t>
    </rPh>
    <rPh sb="10" eb="13">
      <t>デンリョクリョウ</t>
    </rPh>
    <rPh sb="13" eb="15">
      <t>ゴウケイ</t>
    </rPh>
    <phoneticPr fontId="2"/>
  </si>
  <si>
    <t>自家消費電力量（kWh）</t>
    <rPh sb="0" eb="2">
      <t>ジカ</t>
    </rPh>
    <rPh sb="2" eb="4">
      <t>ショウヒ</t>
    </rPh>
    <rPh sb="4" eb="7">
      <t>デンリョクリョウ</t>
    </rPh>
    <phoneticPr fontId="2"/>
  </si>
  <si>
    <t>法人番号</t>
    <rPh sb="0" eb="2">
      <t>ホウジン</t>
    </rPh>
    <rPh sb="2" eb="4">
      <t>バンゴウ</t>
    </rPh>
    <phoneticPr fontId="2"/>
  </si>
  <si>
    <t>有無</t>
    <rPh sb="0" eb="2">
      <t>ウム</t>
    </rPh>
    <phoneticPr fontId="2"/>
  </si>
  <si>
    <t>蓄電池名</t>
    <rPh sb="0" eb="3">
      <t>チクデンチ</t>
    </rPh>
    <rPh sb="3" eb="4">
      <t>メイ</t>
    </rPh>
    <phoneticPr fontId="2"/>
  </si>
  <si>
    <t>容量（kWh）</t>
    <rPh sb="0" eb="2">
      <t>ヨウリョウ</t>
    </rPh>
    <phoneticPr fontId="2"/>
  </si>
  <si>
    <t>変更容量（kWh）</t>
    <rPh sb="0" eb="2">
      <t>ヘンコウ</t>
    </rPh>
    <rPh sb="2" eb="4">
      <t>ヨウリョウ</t>
    </rPh>
    <phoneticPr fontId="2"/>
  </si>
  <si>
    <t>充電電力量（kWh）</t>
    <rPh sb="0" eb="2">
      <t>ジュウデン</t>
    </rPh>
    <rPh sb="2" eb="5">
      <t>デンリョクリョウ</t>
    </rPh>
    <phoneticPr fontId="2"/>
  </si>
  <si>
    <t>放電電力量（kWh）</t>
    <rPh sb="0" eb="2">
      <t>ホウデン</t>
    </rPh>
    <rPh sb="2" eb="5">
      <t>デンリョクリョウ</t>
    </rPh>
    <phoneticPr fontId="2"/>
  </si>
  <si>
    <t>蓄電池内及び損失電力量（kWh）</t>
    <rPh sb="0" eb="3">
      <t>チクデンチ</t>
    </rPh>
    <rPh sb="3" eb="4">
      <t>ナイ</t>
    </rPh>
    <rPh sb="4" eb="5">
      <t>オヨ</t>
    </rPh>
    <rPh sb="6" eb="8">
      <t>ソンシツ</t>
    </rPh>
    <rPh sb="8" eb="11">
      <t>デンリョクリョウ</t>
    </rPh>
    <phoneticPr fontId="2"/>
  </si>
  <si>
    <t>事業者情報</t>
    <rPh sb="0" eb="3">
      <t>ジギョウシャ</t>
    </rPh>
    <rPh sb="3" eb="5">
      <t>ジョウホウ</t>
    </rPh>
    <phoneticPr fontId="2"/>
  </si>
  <si>
    <t>発電所情報</t>
    <rPh sb="0" eb="3">
      <t>ハツデンショ</t>
    </rPh>
    <rPh sb="3" eb="5">
      <t>ジョウホウ</t>
    </rPh>
    <phoneticPr fontId="2"/>
  </si>
  <si>
    <t>出力又は容量の変更の要因</t>
    <rPh sb="0" eb="2">
      <t>シュツリョク</t>
    </rPh>
    <rPh sb="2" eb="3">
      <t>マタ</t>
    </rPh>
    <rPh sb="4" eb="6">
      <t>ヨウリョウ</t>
    </rPh>
    <rPh sb="7" eb="9">
      <t>ヘンコウ</t>
    </rPh>
    <rPh sb="10" eb="12">
      <t>ヨウイン</t>
    </rPh>
    <phoneticPr fontId="2"/>
  </si>
  <si>
    <t>運転停止期間及び停止理由</t>
    <rPh sb="0" eb="2">
      <t>ウンテン</t>
    </rPh>
    <rPh sb="2" eb="4">
      <t>テイシ</t>
    </rPh>
    <rPh sb="4" eb="6">
      <t>キカン</t>
    </rPh>
    <rPh sb="6" eb="7">
      <t>オヨ</t>
    </rPh>
    <rPh sb="8" eb="10">
      <t>テイシ</t>
    </rPh>
    <rPh sb="10" eb="12">
      <t>リユウ</t>
    </rPh>
    <phoneticPr fontId="2"/>
  </si>
  <si>
    <t>発電所の所在地</t>
    <rPh sb="0" eb="3">
      <t>ハツデンショ</t>
    </rPh>
    <rPh sb="4" eb="7">
      <t>ショザイチ</t>
    </rPh>
    <phoneticPr fontId="2"/>
  </si>
  <si>
    <t>報告対象時期</t>
    <rPh sb="0" eb="2">
      <t>ホウコク</t>
    </rPh>
    <rPh sb="2" eb="4">
      <t>タイショウ</t>
    </rPh>
    <rPh sb="4" eb="6">
      <t>ジキ</t>
    </rPh>
    <phoneticPr fontId="2"/>
  </si>
  <si>
    <t>【電気事業者等への送電電力量】</t>
    <rPh sb="1" eb="3">
      <t>デンキ</t>
    </rPh>
    <rPh sb="3" eb="6">
      <t>ジギョウシャ</t>
    </rPh>
    <rPh sb="6" eb="7">
      <t>トウ</t>
    </rPh>
    <rPh sb="9" eb="11">
      <t>ソウデン</t>
    </rPh>
    <rPh sb="11" eb="14">
      <t>デンリョクリョウ</t>
    </rPh>
    <phoneticPr fontId="2"/>
  </si>
  <si>
    <t>【自家消費電力量】</t>
    <rPh sb="1" eb="3">
      <t>ジカ</t>
    </rPh>
    <rPh sb="3" eb="5">
      <t>ショウヒ</t>
    </rPh>
    <rPh sb="5" eb="8">
      <t>デンリョクリョウ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</si>
  <si>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</si>
  <si>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</si>
  <si>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</si>
  <si>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</si>
  <si>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</si>
  <si>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</si>
  <si>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</si>
  <si>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</si>
  <si>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</si>
  <si>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</si>
  <si>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</si>
  <si>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</si>
  <si>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</si>
  <si>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</si>
  <si>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</si>
  <si>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</si>
  <si>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</si>
  <si>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</si>
  <si>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</si>
  <si>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</si>
  <si>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</si>
  <si>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</si>
  <si>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</si>
  <si>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</si>
  <si>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</si>
  <si>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</si>
  <si>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</si>
  <si>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</si>
  <si>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</si>
  <si>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</si>
  <si>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</si>
  <si>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</si>
  <si>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</si>
  <si>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</si>
  <si>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</si>
  <si>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</si>
  <si>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</si>
  <si>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</si>
  <si>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</si>
  <si>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</si>
  <si>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</si>
  <si>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</si>
  <si>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</si>
  <si>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</si>
  <si>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</si>
  <si>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</si>
  <si>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</si>
  <si>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</si>
  <si>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</si>
  <si>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</si>
  <si>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</si>
  <si>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</si>
  <si>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</si>
  <si>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</si>
  <si>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</si>
  <si>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</si>
  <si>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</si>
  <si>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</si>
  <si>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</si>
  <si>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</si>
  <si>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</si>
  <si>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</si>
  <si>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</si>
  <si>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</si>
  <si>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2"/>
  </si>
  <si>
    <t>原動力の種類（該当の場合：「○」）</t>
    <rPh sb="0" eb="3">
      <t>ゲンドウリョク</t>
    </rPh>
    <rPh sb="4" eb="6">
      <t>シュルイ</t>
    </rPh>
    <rPh sb="7" eb="9">
      <t>ガイトウ</t>
    </rPh>
    <rPh sb="10" eb="12">
      <t>バアイ</t>
    </rPh>
    <phoneticPr fontId="2"/>
  </si>
  <si>
    <t>コジェネであるか（該当の場合：「○」）</t>
    <rPh sb="9" eb="11">
      <t>ガイトウ</t>
    </rPh>
    <rPh sb="12" eb="14">
      <t>バアイ</t>
    </rPh>
    <phoneticPr fontId="2"/>
  </si>
  <si>
    <t>原動力の種類（検索用）</t>
    <rPh sb="0" eb="3">
      <t>ゲンドウリョク</t>
    </rPh>
    <rPh sb="4" eb="6">
      <t>シュルイ</t>
    </rPh>
    <rPh sb="7" eb="10">
      <t>ケンサクヨウ</t>
    </rPh>
    <phoneticPr fontId="2"/>
  </si>
  <si>
    <t>選択燃料</t>
    <rPh sb="0" eb="2">
      <t>センタク</t>
    </rPh>
    <rPh sb="2" eb="4">
      <t>ネンリョウ</t>
    </rPh>
    <phoneticPr fontId="2"/>
  </si>
  <si>
    <t>選択燃料（検索用）</t>
    <rPh sb="0" eb="2">
      <t>センタク</t>
    </rPh>
    <rPh sb="2" eb="4">
      <t>ネンリョウ</t>
    </rPh>
    <rPh sb="5" eb="7">
      <t>ケンサク</t>
    </rPh>
    <rPh sb="7" eb="8">
      <t>ヨウ</t>
    </rPh>
    <phoneticPr fontId="2"/>
  </si>
  <si>
    <t>選択燃料（抽出用）</t>
    <rPh sb="0" eb="2">
      <t>センタク</t>
    </rPh>
    <rPh sb="2" eb="4">
      <t>ネンリョウ</t>
    </rPh>
    <rPh sb="5" eb="7">
      <t>チュウシュツ</t>
    </rPh>
    <rPh sb="7" eb="8">
      <t>ヨウ</t>
    </rPh>
    <phoneticPr fontId="2"/>
  </si>
  <si>
    <t>コジェネ</t>
    <phoneticPr fontId="2"/>
  </si>
  <si>
    <t>コジェネ（検索用）</t>
    <rPh sb="5" eb="7">
      <t>ケンサク</t>
    </rPh>
    <rPh sb="7" eb="8">
      <t>ヨウ</t>
    </rPh>
    <phoneticPr fontId="2"/>
  </si>
  <si>
    <t>コジェネ（抽出用）</t>
    <rPh sb="5" eb="7">
      <t>チュウシュツ</t>
    </rPh>
    <rPh sb="7" eb="8">
      <t>ヨウ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</si>
  <si>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</si>
  <si>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</si>
  <si>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</si>
  <si>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</si>
  <si>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</si>
  <si>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</si>
  <si>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</si>
  <si>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</si>
  <si>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</si>
  <si>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</si>
  <si>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</si>
  <si>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</si>
  <si>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（燃料の種類</t>
    <rPh sb="1" eb="3">
      <t>ネンリョウ</t>
    </rPh>
    <rPh sb="4" eb="6">
      <t>シュルイ</t>
    </rPh>
    <phoneticPr fontId="2"/>
  </si>
  <si>
    <t>）</t>
    <phoneticPr fontId="2"/>
  </si>
  <si>
    <t>https://www.houjin-bangou.nta.go.jp/</t>
    <phoneticPr fontId="2"/>
  </si>
  <si>
    <t>※法人番号は以下のサイトから検索可能です。</t>
    <rPh sb="1" eb="3">
      <t>ホウジン</t>
    </rPh>
    <rPh sb="3" eb="5">
      <t>バンゴウ</t>
    </rPh>
    <rPh sb="6" eb="8">
      <t>イカ</t>
    </rPh>
    <rPh sb="14" eb="16">
      <t>ケンサク</t>
    </rPh>
    <rPh sb="16" eb="18">
      <t>カノウ</t>
    </rPh>
    <phoneticPr fontId="2"/>
  </si>
  <si>
    <t>事業者名（法人名）</t>
    <rPh sb="0" eb="4">
      <t>ジギョウシャメイ</t>
    </rPh>
    <rPh sb="5" eb="7">
      <t>ホウジン</t>
    </rPh>
    <rPh sb="7" eb="8">
      <t>メイ</t>
    </rPh>
    <phoneticPr fontId="2"/>
  </si>
  <si>
    <t>事業所名（工場名等）</t>
    <rPh sb="0" eb="3">
      <t>ジギョウショ</t>
    </rPh>
    <rPh sb="3" eb="4">
      <t>メイ</t>
    </rPh>
    <rPh sb="5" eb="8">
      <t>コウジョウメイ</t>
    </rPh>
    <rPh sb="8" eb="9">
      <t>トウ</t>
    </rPh>
    <phoneticPr fontId="2"/>
  </si>
  <si>
    <t>担当者情報</t>
    <rPh sb="0" eb="3">
      <t>タントウシャ</t>
    </rPh>
    <rPh sb="3" eb="5">
      <t>ジョウホウ</t>
    </rPh>
    <phoneticPr fontId="2"/>
  </si>
  <si>
    <t>メールアドレス①</t>
    <phoneticPr fontId="2"/>
  </si>
  <si>
    <t>メールアドレス②</t>
    <phoneticPr fontId="2"/>
  </si>
  <si>
    <t>メールアドレス③</t>
    <phoneticPr fontId="2"/>
  </si>
  <si>
    <t>メールアドレス④</t>
    <phoneticPr fontId="2"/>
  </si>
  <si>
    <t>メールアドレス⑤</t>
    <phoneticPr fontId="2"/>
  </si>
  <si>
    <t>※連絡先のメールドレスは最大５個まで登録可能（連絡用にメールアドレスは最低１つは登録してください）</t>
    <rPh sb="1" eb="4">
      <t>レンラクサキ</t>
    </rPh>
    <rPh sb="12" eb="14">
      <t>サイダイ</t>
    </rPh>
    <rPh sb="15" eb="16">
      <t>コ</t>
    </rPh>
    <rPh sb="18" eb="20">
      <t>トウロク</t>
    </rPh>
    <rPh sb="20" eb="22">
      <t>カノウ</t>
    </rPh>
    <rPh sb="23" eb="26">
      <t>レンラクヨウ</t>
    </rPh>
    <rPh sb="35" eb="37">
      <t>サイテイ</t>
    </rPh>
    <rPh sb="40" eb="42">
      <t>トウロク</t>
    </rPh>
    <phoneticPr fontId="2"/>
  </si>
  <si>
    <t>石油</t>
    <rPh sb="0" eb="2">
      <t>セキユ</t>
    </rPh>
    <phoneticPr fontId="2"/>
  </si>
  <si>
    <t>液化石油ガス</t>
    <rPh sb="0" eb="4">
      <t>エキカセキユ</t>
    </rPh>
    <phoneticPr fontId="2"/>
  </si>
  <si>
    <t>瀝青質混合物</t>
    <rPh sb="0" eb="2">
      <t>レキセイ</t>
    </rPh>
    <rPh sb="2" eb="3">
      <t>シツ</t>
    </rPh>
    <rPh sb="3" eb="6">
      <t>コンゴウブツ</t>
    </rPh>
    <phoneticPr fontId="2"/>
  </si>
  <si>
    <t>その他ガス</t>
    <rPh sb="2" eb="3">
      <t>タ</t>
    </rPh>
    <phoneticPr fontId="2"/>
  </si>
  <si>
    <t>バイオマス</t>
    <phoneticPr fontId="2"/>
  </si>
  <si>
    <t>廃棄物</t>
    <rPh sb="0" eb="3">
      <t>ハイキブツ</t>
    </rPh>
    <phoneticPr fontId="2"/>
  </si>
  <si>
    <t>発電電力量上限</t>
    <rPh sb="0" eb="2">
      <t>ハツデン</t>
    </rPh>
    <rPh sb="2" eb="5">
      <t>デンリョクリョウ</t>
    </rPh>
    <rPh sb="5" eb="7">
      <t>ジョウゲン</t>
    </rPh>
    <phoneticPr fontId="2"/>
  </si>
  <si>
    <t>※黄色セルの箇所を入力してください。（数値は、小数点以下は切り上げて、整数で入力してください）</t>
    <rPh sb="1" eb="3">
      <t>キイロ</t>
    </rPh>
    <rPh sb="6" eb="8">
      <t>カショ</t>
    </rPh>
    <rPh sb="9" eb="11">
      <t>ニュウリョク</t>
    </rPh>
    <rPh sb="19" eb="21">
      <t>スウチ</t>
    </rPh>
    <rPh sb="23" eb="26">
      <t>ショウスウテン</t>
    </rPh>
    <rPh sb="26" eb="28">
      <t>イカ</t>
    </rPh>
    <rPh sb="29" eb="30">
      <t>キ</t>
    </rPh>
    <rPh sb="31" eb="32">
      <t>ア</t>
    </rPh>
    <rPh sb="35" eb="37">
      <t>セイスウ</t>
    </rPh>
    <rPh sb="38" eb="4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</si>
</sst>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9" tint="0.59999389629810485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5" borderId="3" xfId="0" applyFill="1" applyBorder="1">
      <alignment vertical="center"/>
    </xf>
    <xf numFmtId="177" fontId="10" fillId="0" borderId="0" xfId="0" applyNumberFormat="1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0" fillId="2" borderId="24" xfId="0" applyNumberFormat="1" applyFill="1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8" fillId="6" borderId="34" xfId="0" applyFont="1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0" fontId="0" fillId="0" borderId="37" xfId="0" applyBorder="1">
      <alignment vertical="center"/>
    </xf>
    <xf numFmtId="177" fontId="0" fillId="2" borderId="38" xfId="0" applyNumberFormat="1" applyFill="1" applyBorder="1">
      <alignment vertical="center"/>
    </xf>
    <xf numFmtId="177" fontId="0" fillId="2" borderId="39" xfId="0" applyNumberFormat="1" applyFill="1" applyBorder="1">
      <alignment vertical="center"/>
    </xf>
    <xf numFmtId="177" fontId="0" fillId="2" borderId="40" xfId="0" applyNumberFormat="1" applyFill="1" applyBorder="1">
      <alignment vertical="center"/>
    </xf>
    <xf numFmtId="0" fontId="8" fillId="7" borderId="16" xfId="0" applyFont="1" applyFill="1" applyBorder="1">
      <alignment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177" fontId="0" fillId="4" borderId="11" xfId="0" applyNumberFormat="1" applyFill="1" applyBorder="1" applyProtection="1">
      <alignment vertical="center"/>
      <protection locked="0"/>
    </xf>
    <xf numFmtId="177" fontId="0" fillId="4" borderId="9" xfId="0" applyNumberFormat="1" applyFill="1" applyBorder="1" applyProtection="1">
      <alignment vertical="center"/>
      <protection locked="0"/>
    </xf>
    <xf numFmtId="177" fontId="0" fillId="4" borderId="18" xfId="0" applyNumberFormat="1" applyFill="1" applyBorder="1" applyProtection="1">
      <alignment vertical="center"/>
      <protection locked="0"/>
    </xf>
    <xf numFmtId="177" fontId="0" fillId="4" borderId="6" xfId="0" applyNumberFormat="1" applyFill="1" applyBorder="1" applyProtection="1">
      <alignment vertical="center"/>
      <protection locked="0"/>
    </xf>
    <xf numFmtId="177" fontId="0" fillId="4" borderId="2" xfId="0" applyNumberFormat="1" applyFill="1" applyBorder="1" applyProtection="1">
      <alignment vertical="center"/>
      <protection locked="0"/>
    </xf>
    <xf numFmtId="177" fontId="0" fillId="4" borderId="26" xfId="0" applyNumberFormat="1" applyFill="1" applyBorder="1" applyProtection="1">
      <alignment vertical="center"/>
      <protection locked="0"/>
    </xf>
    <xf numFmtId="177" fontId="0" fillId="4" borderId="28" xfId="0" applyNumberFormat="1" applyFill="1" applyBorder="1" applyProtection="1">
      <alignment vertical="center"/>
      <protection locked="0"/>
    </xf>
    <xf numFmtId="177" fontId="0" fillId="4" borderId="29" xfId="0" applyNumberFormat="1" applyFill="1" applyBorder="1" applyProtection="1">
      <alignment vertical="center"/>
      <protection locked="0"/>
    </xf>
    <xf numFmtId="177" fontId="0" fillId="4" borderId="30" xfId="0" applyNumberFormat="1" applyFill="1" applyBorder="1" applyProtection="1">
      <alignment vertical="center"/>
      <protection locked="0"/>
    </xf>
    <xf numFmtId="177" fontId="0" fillId="4" borderId="12" xfId="0" applyNumberFormat="1" applyFill="1" applyBorder="1" applyProtection="1">
      <alignment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177" fontId="0" fillId="4" borderId="17" xfId="0" applyNumberForma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8" fillId="7" borderId="16" xfId="0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7" fontId="0" fillId="2" borderId="42" xfId="0" applyNumberFormat="1" applyFill="1" applyBorder="1">
      <alignment vertical="center"/>
    </xf>
    <xf numFmtId="0" fontId="0" fillId="7" borderId="3" xfId="0" applyFill="1" applyBorder="1">
      <alignment vertical="center"/>
    </xf>
    <xf numFmtId="0" fontId="11" fillId="0" borderId="0" xfId="0" applyFont="1">
      <alignment vertical="center"/>
    </xf>
    <xf numFmtId="38" fontId="7" fillId="0" borderId="0" xfId="1" applyFont="1" applyFill="1" applyProtection="1">
      <alignment vertical="center"/>
    </xf>
    <xf numFmtId="38" fontId="7" fillId="0" borderId="0" xfId="1" applyFont="1" applyFill="1" applyBorder="1" applyProtection="1">
      <alignment vertical="center"/>
    </xf>
    <xf numFmtId="38" fontId="7" fillId="0" borderId="0" xfId="1" applyFont="1" applyFill="1" applyAlignment="1" applyProtection="1"/>
    <xf numFmtId="38" fontId="7" fillId="3" borderId="0" xfId="1" applyFont="1" applyFill="1" applyProtection="1">
      <alignment vertical="center"/>
    </xf>
    <xf numFmtId="38" fontId="7" fillId="3" borderId="0" xfId="1" applyFont="1" applyFill="1" applyAlignment="1" applyProtection="1">
      <alignment vertical="center"/>
    </xf>
    <xf numFmtId="38" fontId="7" fillId="3" borderId="0" xfId="1" applyFont="1" applyFill="1" applyAlignment="1" applyProtection="1">
      <alignment horizontal="right" vertical="center"/>
    </xf>
    <xf numFmtId="38" fontId="7" fillId="3" borderId="0" xfId="1" applyFont="1" applyFill="1" applyBorder="1" applyAlignment="1" applyProtection="1">
      <alignment horizontal="left" vertical="center"/>
    </xf>
    <xf numFmtId="38" fontId="7" fillId="3" borderId="1" xfId="1" applyFont="1" applyFill="1" applyBorder="1" applyAlignment="1" applyProtection="1">
      <alignment shrinkToFit="1"/>
    </xf>
    <xf numFmtId="38" fontId="7" fillId="3" borderId="0" xfId="1" applyFont="1" applyFill="1" applyBorder="1" applyAlignment="1" applyProtection="1"/>
    <xf numFmtId="38" fontId="7" fillId="3" borderId="1" xfId="1" applyFont="1" applyFill="1" applyBorder="1" applyAlignment="1" applyProtection="1"/>
    <xf numFmtId="38" fontId="7" fillId="3" borderId="1" xfId="1" applyFont="1" applyFill="1" applyBorder="1" applyAlignment="1" applyProtection="1">
      <alignment horizontal="center"/>
    </xf>
    <xf numFmtId="38" fontId="7" fillId="3" borderId="5" xfId="1" applyFont="1" applyFill="1" applyBorder="1" applyAlignment="1" applyProtection="1">
      <alignment shrinkToFit="1"/>
    </xf>
    <xf numFmtId="38" fontId="7" fillId="3" borderId="5" xfId="1" applyFont="1" applyFill="1" applyBorder="1" applyAlignment="1" applyProtection="1"/>
    <xf numFmtId="38" fontId="7" fillId="3" borderId="5" xfId="1" applyFont="1" applyFill="1" applyBorder="1" applyProtection="1">
      <alignment vertical="center"/>
    </xf>
    <xf numFmtId="38" fontId="7" fillId="3" borderId="5" xfId="1" applyFont="1" applyFill="1" applyBorder="1" applyAlignment="1" applyProtection="1">
      <alignment horizontal="center" vertical="center"/>
    </xf>
    <xf numFmtId="38" fontId="7" fillId="3" borderId="0" xfId="1" applyFont="1" applyFill="1" applyBorder="1" applyProtection="1">
      <alignment vertical="center"/>
    </xf>
    <xf numFmtId="38" fontId="7" fillId="3" borderId="5" xfId="1" applyFont="1" applyFill="1" applyBorder="1" applyAlignment="1" applyProtection="1">
      <alignment vertical="center" shrinkToFit="1"/>
    </xf>
    <xf numFmtId="38" fontId="7" fillId="3" borderId="5" xfId="1" applyFont="1" applyFill="1" applyBorder="1" applyAlignment="1" applyProtection="1">
      <alignment vertical="center"/>
    </xf>
    <xf numFmtId="38" fontId="7" fillId="3" borderId="0" xfId="1" applyFont="1" applyFill="1" applyAlignment="1" applyProtection="1"/>
    <xf numFmtId="38" fontId="7" fillId="3" borderId="1" xfId="1" applyFont="1" applyFill="1" applyBorder="1" applyAlignment="1" applyProtection="1">
      <alignment horizontal="center" shrinkToFit="1"/>
    </xf>
    <xf numFmtId="38" fontId="7" fillId="3" borderId="2" xfId="1" applyFont="1" applyFill="1" applyBorder="1" applyAlignment="1" applyProtection="1">
      <alignment horizontal="center" vertical="center"/>
    </xf>
    <xf numFmtId="38" fontId="7" fillId="3" borderId="4" xfId="1" applyFont="1" applyFill="1" applyBorder="1" applyAlignment="1" applyProtection="1">
      <alignment horizontal="centerContinuous" vertical="center"/>
    </xf>
    <xf numFmtId="38" fontId="7" fillId="3" borderId="5" xfId="1" applyFont="1" applyFill="1" applyBorder="1" applyAlignment="1" applyProtection="1">
      <alignment horizontal="centerContinuous" vertical="center"/>
    </xf>
    <xf numFmtId="38" fontId="7" fillId="3" borderId="6" xfId="1" applyFont="1" applyFill="1" applyBorder="1" applyAlignment="1" applyProtection="1">
      <alignment horizontal="centerContinuous" vertical="center"/>
    </xf>
    <xf numFmtId="38" fontId="7" fillId="3" borderId="2" xfId="1" applyFont="1" applyFill="1" applyBorder="1" applyAlignment="1" applyProtection="1">
      <alignment vertical="center" shrinkToFit="1"/>
    </xf>
    <xf numFmtId="38" fontId="7" fillId="3" borderId="7" xfId="1" applyFont="1" applyFill="1" applyBorder="1" applyAlignment="1" applyProtection="1">
      <alignment horizontal="centerContinuous" vertical="center"/>
    </xf>
    <xf numFmtId="38" fontId="7" fillId="3" borderId="8" xfId="1" applyFont="1" applyFill="1" applyBorder="1" applyAlignment="1" applyProtection="1">
      <alignment horizontal="centerContinuous" vertical="center"/>
    </xf>
    <xf numFmtId="38" fontId="7" fillId="3" borderId="9" xfId="1" applyFont="1" applyFill="1" applyBorder="1" applyAlignment="1" applyProtection="1">
      <alignment horizontal="center" vertical="center"/>
    </xf>
    <xf numFmtId="38" fontId="7" fillId="3" borderId="10" xfId="1" applyFont="1" applyFill="1" applyBorder="1" applyAlignment="1" applyProtection="1">
      <alignment horizontal="centerContinuous" vertical="center"/>
    </xf>
    <xf numFmtId="38" fontId="7" fillId="3" borderId="1" xfId="1" applyFont="1" applyFill="1" applyBorder="1" applyAlignment="1" applyProtection="1">
      <alignment horizontal="centerContinuous" vertical="center"/>
    </xf>
    <xf numFmtId="38" fontId="7" fillId="3" borderId="11" xfId="1" applyFont="1" applyFill="1" applyBorder="1" applyAlignment="1" applyProtection="1">
      <alignment horizontal="centerContinuous" vertical="center"/>
    </xf>
    <xf numFmtId="38" fontId="7" fillId="3" borderId="3" xfId="1" applyFont="1" applyFill="1" applyBorder="1" applyAlignment="1" applyProtection="1">
      <alignment horizontal="center" vertical="center"/>
    </xf>
    <xf numFmtId="38" fontId="7" fillId="3" borderId="3" xfId="1" applyFont="1" applyFill="1" applyBorder="1" applyAlignment="1" applyProtection="1">
      <alignment horizontal="center" vertical="center" shrinkToFit="1"/>
    </xf>
    <xf numFmtId="38" fontId="7" fillId="3" borderId="12" xfId="1" applyFont="1" applyFill="1" applyBorder="1" applyAlignment="1" applyProtection="1">
      <alignment horizontal="centerContinuous" vertical="center"/>
    </xf>
    <xf numFmtId="177" fontId="7" fillId="3" borderId="4" xfId="1" applyNumberFormat="1" applyFont="1" applyFill="1" applyBorder="1" applyAlignment="1" applyProtection="1">
      <alignment horizontal="center" vertical="center" shrinkToFit="1"/>
    </xf>
    <xf numFmtId="177" fontId="7" fillId="3" borderId="5" xfId="1" applyNumberFormat="1" applyFont="1" applyFill="1" applyBorder="1" applyAlignment="1" applyProtection="1">
      <alignment horizontal="right" vertical="center" shrinkToFit="1"/>
    </xf>
    <xf numFmtId="177" fontId="7" fillId="3" borderId="6" xfId="1" applyNumberFormat="1" applyFont="1" applyFill="1" applyBorder="1" applyAlignment="1" applyProtection="1">
      <alignment horizontal="center" vertical="center" shrinkToFit="1"/>
    </xf>
    <xf numFmtId="177" fontId="7" fillId="3" borderId="10" xfId="1" applyNumberFormat="1" applyFont="1" applyFill="1" applyBorder="1" applyAlignment="1" applyProtection="1">
      <alignment horizontal="center" vertical="center" shrinkToFit="1"/>
    </xf>
    <xf numFmtId="177" fontId="7" fillId="3" borderId="1" xfId="1" applyNumberFormat="1" applyFont="1" applyFill="1" applyBorder="1" applyAlignment="1" applyProtection="1">
      <alignment horizontal="right" vertical="center" shrinkToFit="1"/>
    </xf>
    <xf numFmtId="177" fontId="7" fillId="3" borderId="11" xfId="1" applyNumberFormat="1" applyFont="1" applyFill="1" applyBorder="1" applyAlignment="1" applyProtection="1">
      <alignment horizontal="center" vertical="center" shrinkToFit="1"/>
    </xf>
    <xf numFmtId="177" fontId="7" fillId="3" borderId="0" xfId="1" applyNumberFormat="1" applyFont="1" applyFill="1" applyBorder="1" applyAlignment="1" applyProtection="1">
      <alignment horizontal="right" vertical="center" shrinkToFit="1"/>
    </xf>
    <xf numFmtId="38" fontId="7" fillId="3" borderId="1" xfId="1" applyFont="1" applyFill="1" applyBorder="1" applyAlignment="1" applyProtection="1">
      <alignment horizontal="center" vertical="center"/>
    </xf>
    <xf numFmtId="38" fontId="7" fillId="3" borderId="8" xfId="1" applyFont="1" applyFill="1" applyBorder="1" applyAlignment="1" applyProtection="1">
      <alignment horizontal="center" vertical="center"/>
    </xf>
    <xf numFmtId="38" fontId="7" fillId="3" borderId="1" xfId="1" applyFont="1" applyFill="1" applyBorder="1" applyProtection="1">
      <alignment vertical="center"/>
    </xf>
    <xf numFmtId="38" fontId="14" fillId="3" borderId="0" xfId="1" applyFont="1" applyFill="1" applyProtection="1">
      <alignment vertical="center"/>
    </xf>
    <xf numFmtId="38" fontId="17" fillId="0" borderId="0" xfId="1" applyFont="1" applyFill="1" applyAlignment="1" applyProtection="1">
      <alignment horizontal="center" vertical="center"/>
    </xf>
    <xf numFmtId="38" fontId="17" fillId="0" borderId="0" xfId="1" applyFont="1" applyFill="1" applyProtection="1">
      <alignment vertical="center"/>
    </xf>
    <xf numFmtId="38" fontId="17" fillId="3" borderId="0" xfId="1" applyFont="1" applyFill="1" applyAlignment="1" applyProtection="1">
      <alignment horizontal="center" vertical="center"/>
    </xf>
    <xf numFmtId="38" fontId="17" fillId="3" borderId="0" xfId="1" applyFont="1" applyFill="1" applyAlignment="1" applyProtection="1">
      <alignment horizontal="center"/>
    </xf>
    <xf numFmtId="38" fontId="17" fillId="3" borderId="0" xfId="1" applyFont="1" applyFill="1" applyBorder="1" applyAlignment="1" applyProtection="1">
      <alignment horizontal="center" vertical="center"/>
    </xf>
    <xf numFmtId="38" fontId="17" fillId="3" borderId="0" xfId="1" applyFont="1" applyFill="1" applyProtection="1">
      <alignment vertical="center"/>
    </xf>
    <xf numFmtId="177" fontId="7" fillId="3" borderId="5" xfId="1" applyNumberFormat="1" applyFont="1" applyFill="1" applyBorder="1" applyAlignment="1" applyProtection="1">
      <alignment horizontal="right" vertical="center" shrinkToFit="1"/>
    </xf>
    <xf numFmtId="177" fontId="7" fillId="3" borderId="1" xfId="1" applyNumberFormat="1" applyFont="1" applyFill="1" applyBorder="1" applyAlignment="1" applyProtection="1">
      <alignment horizontal="right" vertical="center" shrinkToFit="1"/>
    </xf>
    <xf numFmtId="38" fontId="7" fillId="3" borderId="9" xfId="1" applyFont="1" applyFill="1" applyBorder="1" applyAlignment="1" applyProtection="1">
      <alignment horizontal="center" vertical="center"/>
    </xf>
    <xf numFmtId="177" fontId="13" fillId="0" borderId="0" xfId="1" applyNumberFormat="1" applyFont="1" applyFill="1" applyProtection="1">
      <alignment vertical="center"/>
    </xf>
    <xf numFmtId="177" fontId="13" fillId="0" borderId="0" xfId="1" applyNumberFormat="1" applyFont="1" applyFill="1" applyBorder="1" applyProtection="1">
      <alignment vertical="center"/>
    </xf>
    <xf numFmtId="177" fontId="13" fillId="3" borderId="0" xfId="1" applyNumberFormat="1" applyFont="1" applyFill="1" applyProtection="1">
      <alignment vertical="center"/>
    </xf>
    <xf numFmtId="177" fontId="13" fillId="3" borderId="0" xfId="1" applyNumberFormat="1" applyFont="1" applyFill="1" applyBorder="1" applyProtection="1">
      <alignment vertical="center"/>
    </xf>
    <xf numFmtId="177" fontId="13" fillId="3" borderId="0" xfId="1" applyNumberFormat="1" applyFont="1" applyFill="1" applyAlignment="1" applyProtection="1">
      <alignment vertical="center"/>
    </xf>
    <xf numFmtId="177" fontId="13" fillId="3" borderId="0" xfId="1" applyNumberFormat="1" applyFont="1" applyFill="1" applyAlignment="1" applyProtection="1">
      <alignment horizontal="centerContinuous" vertical="center"/>
    </xf>
    <xf numFmtId="177" fontId="7" fillId="3" borderId="0" xfId="1" applyNumberFormat="1" applyFont="1" applyFill="1" applyAlignment="1" applyProtection="1">
      <alignment horizontal="right" vertical="center"/>
    </xf>
    <xf numFmtId="177" fontId="7" fillId="3" borderId="0" xfId="1" applyNumberFormat="1" applyFont="1" applyFill="1" applyBorder="1" applyAlignment="1" applyProtection="1">
      <alignment horizontal="left" vertical="center"/>
    </xf>
    <xf numFmtId="177" fontId="13" fillId="3" borderId="1" xfId="1" applyNumberFormat="1" applyFont="1" applyFill="1" applyBorder="1" applyAlignment="1" applyProtection="1">
      <alignment horizontal="center" vertical="center"/>
    </xf>
    <xf numFmtId="177" fontId="13" fillId="3" borderId="0" xfId="1" applyNumberFormat="1" applyFont="1" applyFill="1" applyAlignment="1" applyProtection="1">
      <alignment vertical="center" shrinkToFit="1"/>
    </xf>
    <xf numFmtId="177" fontId="13" fillId="3" borderId="1" xfId="1" applyNumberFormat="1" applyFont="1" applyFill="1" applyBorder="1" applyAlignment="1" applyProtection="1">
      <alignment vertical="center" shrinkToFit="1"/>
    </xf>
    <xf numFmtId="177" fontId="13" fillId="3" borderId="5" xfId="1" applyNumberFormat="1" applyFont="1" applyFill="1" applyBorder="1" applyProtection="1">
      <alignment vertical="center"/>
    </xf>
    <xf numFmtId="177" fontId="13" fillId="3" borderId="2" xfId="1" applyNumberFormat="1" applyFont="1" applyFill="1" applyBorder="1" applyAlignment="1" applyProtection="1">
      <alignment horizontal="center" vertical="center"/>
    </xf>
    <xf numFmtId="177" fontId="7" fillId="3" borderId="4" xfId="1" applyNumberFormat="1" applyFont="1" applyFill="1" applyBorder="1" applyAlignment="1" applyProtection="1">
      <alignment horizontal="center" vertical="center"/>
    </xf>
    <xf numFmtId="177" fontId="7" fillId="3" borderId="2" xfId="1" applyNumberFormat="1" applyFont="1" applyFill="1" applyBorder="1" applyAlignment="1" applyProtection="1">
      <alignment horizontal="center" vertical="center"/>
    </xf>
    <xf numFmtId="177" fontId="13" fillId="3" borderId="6" xfId="1" applyNumberFormat="1" applyFont="1" applyFill="1" applyBorder="1" applyAlignment="1" applyProtection="1">
      <alignment horizontal="center" vertical="center"/>
    </xf>
    <xf numFmtId="177" fontId="13" fillId="3" borderId="2" xfId="1" applyNumberFormat="1" applyFont="1" applyFill="1" applyBorder="1" applyAlignment="1" applyProtection="1">
      <alignment vertical="center" shrinkToFit="1"/>
    </xf>
    <xf numFmtId="177" fontId="13" fillId="3" borderId="2" xfId="1" applyNumberFormat="1" applyFont="1" applyFill="1" applyBorder="1" applyAlignment="1" applyProtection="1">
      <alignment horizontal="center" vertical="center" wrapText="1"/>
    </xf>
    <xf numFmtId="177" fontId="13" fillId="3" borderId="0" xfId="1" applyNumberFormat="1" applyFont="1" applyFill="1" applyBorder="1" applyAlignment="1" applyProtection="1">
      <alignment horizontal="center" vertical="center" wrapText="1"/>
    </xf>
    <xf numFmtId="177" fontId="13" fillId="3" borderId="9" xfId="1" applyNumberFormat="1" applyFont="1" applyFill="1" applyBorder="1" applyAlignment="1" applyProtection="1">
      <alignment horizontal="center" vertical="center"/>
    </xf>
    <xf numFmtId="177" fontId="7" fillId="3" borderId="9" xfId="1" applyNumberFormat="1" applyFont="1" applyFill="1" applyBorder="1" applyAlignment="1" applyProtection="1">
      <alignment horizontal="center" vertical="center"/>
    </xf>
    <xf numFmtId="177" fontId="13" fillId="3" borderId="3" xfId="1" applyNumberFormat="1" applyFont="1" applyFill="1" applyBorder="1" applyAlignment="1" applyProtection="1">
      <alignment horizontal="center" vertical="center"/>
    </xf>
    <xf numFmtId="177" fontId="13" fillId="3" borderId="3" xfId="1" applyNumberFormat="1" applyFont="1" applyFill="1" applyBorder="1" applyProtection="1">
      <alignment vertical="center"/>
    </xf>
    <xf numFmtId="177" fontId="13" fillId="3" borderId="8" xfId="1" applyNumberFormat="1" applyFont="1" applyFill="1" applyBorder="1" applyProtection="1">
      <alignment vertical="center"/>
    </xf>
    <xf numFmtId="177" fontId="13" fillId="3" borderId="12" xfId="1" applyNumberFormat="1" applyFont="1" applyFill="1" applyBorder="1" applyAlignment="1" applyProtection="1">
      <alignment horizontal="distributed" vertical="center"/>
    </xf>
    <xf numFmtId="177" fontId="13" fillId="3" borderId="0" xfId="1" applyNumberFormat="1" applyFont="1" applyFill="1" applyBorder="1" applyAlignment="1" applyProtection="1">
      <alignment horizontal="center" vertical="center"/>
    </xf>
    <xf numFmtId="177" fontId="13" fillId="3" borderId="43" xfId="1" applyNumberFormat="1" applyFont="1" applyFill="1" applyBorder="1" applyProtection="1">
      <alignment vertical="center"/>
    </xf>
    <xf numFmtId="177" fontId="13" fillId="3" borderId="15" xfId="1" applyNumberFormat="1" applyFont="1" applyFill="1" applyBorder="1" applyProtection="1">
      <alignment vertical="center"/>
    </xf>
    <xf numFmtId="177" fontId="13" fillId="3" borderId="0" xfId="1" applyNumberFormat="1" applyFont="1" applyFill="1" applyAlignment="1" applyProtection="1">
      <alignment horizontal="center"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177" fontId="11" fillId="0" borderId="0" xfId="1" applyNumberFormat="1" applyFont="1" applyFill="1" applyAlignment="1" applyProtection="1">
      <alignment horizontal="center" vertical="center"/>
    </xf>
    <xf numFmtId="177" fontId="13" fillId="3" borderId="8" xfId="1" applyNumberFormat="1" applyFont="1" applyFill="1" applyBorder="1" applyAlignment="1" applyProtection="1">
      <alignment horizontal="distributed" vertical="center"/>
    </xf>
    <xf numFmtId="177" fontId="13" fillId="3" borderId="7" xfId="1" applyNumberFormat="1" applyFont="1" applyFill="1" applyBorder="1" applyProtection="1">
      <alignment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18" fillId="3" borderId="0" xfId="4" applyFill="1" applyAlignment="1">
      <alignment horizontal="center" vertical="center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2" borderId="12" xfId="0" applyNumberFormat="1" applyFill="1" applyBorder="1" applyProtection="1">
      <alignment vertical="center"/>
    </xf>
    <xf numFmtId="177" fontId="0" fillId="2" borderId="17" xfId="0" applyNumberFormat="1" applyFill="1" applyBorder="1" applyProtection="1">
      <alignment vertical="center"/>
    </xf>
    <xf numFmtId="0" fontId="0" fillId="8" borderId="23" xfId="0" applyFill="1" applyBorder="1">
      <alignment vertical="center"/>
    </xf>
    <xf numFmtId="177" fontId="0" fillId="2" borderId="6" xfId="0" applyNumberFormat="1" applyFill="1" applyBorder="1" applyProtection="1">
      <alignment vertical="center"/>
    </xf>
    <xf numFmtId="177" fontId="0" fillId="2" borderId="2" xfId="0" applyNumberFormat="1" applyFill="1" applyBorder="1" applyProtection="1">
      <alignment vertical="center"/>
    </xf>
    <xf numFmtId="177" fontId="0" fillId="2" borderId="33" xfId="0" applyNumberFormat="1" applyFill="1" applyBorder="1" applyProtection="1">
      <alignment vertical="center"/>
    </xf>
    <xf numFmtId="177" fontId="0" fillId="2" borderId="44" xfId="0" applyNumberFormat="1" applyFill="1" applyBorder="1" applyProtection="1">
      <alignment vertical="center"/>
    </xf>
    <xf numFmtId="177" fontId="0" fillId="2" borderId="45" xfId="0" applyNumberFormat="1" applyFill="1" applyBorder="1" applyProtection="1">
      <alignment vertical="center"/>
    </xf>
    <xf numFmtId="177" fontId="0" fillId="8" borderId="12" xfId="0" applyNumberFormat="1" applyFill="1" applyBorder="1" applyProtection="1">
      <alignment vertical="center"/>
    </xf>
    <xf numFmtId="177" fontId="0" fillId="8" borderId="3" xfId="0" applyNumberFormat="1" applyFill="1" applyBorder="1" applyProtection="1">
      <alignment vertical="center"/>
    </xf>
    <xf numFmtId="177" fontId="0" fillId="8" borderId="17" xfId="0" applyNumberFormat="1" applyFill="1" applyBorder="1" applyProtection="1">
      <alignment vertical="center"/>
    </xf>
    <xf numFmtId="177" fontId="9" fillId="6" borderId="35" xfId="0" applyNumberFormat="1" applyFont="1" applyFill="1" applyBorder="1">
      <alignment vertical="center"/>
    </xf>
    <xf numFmtId="177" fontId="9" fillId="6" borderId="36" xfId="0" applyNumberFormat="1" applyFont="1" applyFill="1" applyBorder="1">
      <alignment vertical="center"/>
    </xf>
    <xf numFmtId="177" fontId="8" fillId="6" borderId="35" xfId="0" applyNumberFormat="1" applyFont="1" applyFill="1" applyBorder="1">
      <alignment vertical="center"/>
    </xf>
    <xf numFmtId="177" fontId="8" fillId="6" borderId="36" xfId="0" applyNumberFormat="1" applyFont="1" applyFill="1" applyBorder="1">
      <alignment vertical="center"/>
    </xf>
    <xf numFmtId="177" fontId="0" fillId="2" borderId="46" xfId="0" applyNumberFormat="1" applyFill="1" applyBorder="1" applyProtection="1">
      <alignment vertical="center"/>
    </xf>
    <xf numFmtId="177" fontId="0" fillId="2" borderId="32" xfId="0" applyNumberFormat="1" applyFill="1" applyBorder="1" applyProtection="1">
      <alignment vertical="center"/>
    </xf>
    <xf numFmtId="0" fontId="19" fillId="3" borderId="0" xfId="0" applyFont="1" applyFill="1" applyAlignment="1"/>
    <xf numFmtId="0" fontId="19" fillId="3" borderId="0" xfId="0" applyFont="1" applyFill="1" applyAlignment="1">
      <alignment vertical="top"/>
    </xf>
    <xf numFmtId="0" fontId="19" fillId="3" borderId="0" xfId="0" applyFont="1" applyFill="1">
      <alignment vertical="center"/>
    </xf>
    <xf numFmtId="0" fontId="19" fillId="3" borderId="0" xfId="0" applyFont="1" applyFill="1" applyBorder="1" applyAlignment="1" applyProtection="1">
      <alignment horizontal="left" vertical="top"/>
      <protection locked="0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right" vertical="center"/>
    </xf>
    <xf numFmtId="177" fontId="0" fillId="4" borderId="47" xfId="0" applyNumberFormat="1" applyFill="1" applyBorder="1" applyProtection="1">
      <alignment vertical="center"/>
      <protection locked="0"/>
    </xf>
    <xf numFmtId="177" fontId="10" fillId="3" borderId="0" xfId="0" applyNumberFormat="1" applyFont="1" applyFill="1">
      <alignment vertical="center"/>
    </xf>
    <xf numFmtId="38" fontId="7" fillId="3" borderId="1" xfId="1" applyFont="1" applyFill="1" applyBorder="1" applyAlignment="1" applyProtection="1">
      <alignment horizontal="left" shrinkToFit="1"/>
    </xf>
    <xf numFmtId="38" fontId="7" fillId="3" borderId="1" xfId="1" applyFont="1" applyFill="1" applyBorder="1" applyAlignment="1" applyProtection="1">
      <alignment horizontal="left"/>
    </xf>
    <xf numFmtId="38" fontId="7" fillId="3" borderId="8" xfId="1" applyFont="1" applyFill="1" applyBorder="1" applyAlignment="1" applyProtection="1">
      <alignment horizontal="center"/>
    </xf>
    <xf numFmtId="38" fontId="7" fillId="3" borderId="1" xfId="1" applyFont="1" applyFill="1" applyBorder="1" applyAlignment="1" applyProtection="1">
      <alignment horizontal="center" shrinkToFit="1"/>
    </xf>
    <xf numFmtId="38" fontId="7" fillId="3" borderId="0" xfId="1" applyFont="1" applyFill="1" applyAlignment="1" applyProtection="1">
      <alignment horizontal="left" vertical="center"/>
    </xf>
    <xf numFmtId="38" fontId="7" fillId="3" borderId="8" xfId="1" applyFont="1" applyFill="1" applyBorder="1" applyAlignment="1" applyProtection="1"/>
    <xf numFmtId="38" fontId="7" fillId="3" borderId="8" xfId="1" applyFont="1" applyFill="1" applyBorder="1" applyAlignment="1" applyProtection="1">
      <alignment horizontal="left" shrinkToFit="1"/>
    </xf>
    <xf numFmtId="38" fontId="7" fillId="3" borderId="4" xfId="1" applyFont="1" applyFill="1" applyBorder="1" applyAlignment="1" applyProtection="1">
      <alignment horizontal="center" vertical="center"/>
    </xf>
    <xf numFmtId="38" fontId="7" fillId="3" borderId="10" xfId="1" applyFont="1" applyFill="1" applyBorder="1" applyAlignment="1" applyProtection="1">
      <alignment horizontal="center" vertical="center"/>
    </xf>
    <xf numFmtId="177" fontId="7" fillId="3" borderId="6" xfId="1" applyNumberFormat="1" applyFont="1" applyFill="1" applyBorder="1" applyAlignment="1" applyProtection="1">
      <alignment horizontal="left" vertical="center" shrinkToFit="1"/>
    </xf>
    <xf numFmtId="177" fontId="7" fillId="3" borderId="11" xfId="1" applyNumberFormat="1" applyFont="1" applyFill="1" applyBorder="1" applyAlignment="1" applyProtection="1">
      <alignment horizontal="left" vertical="center" shrinkToFit="1"/>
    </xf>
    <xf numFmtId="177" fontId="7" fillId="3" borderId="13" xfId="1" applyNumberFormat="1" applyFont="1" applyFill="1" applyBorder="1" applyAlignment="1" applyProtection="1">
      <alignment horizontal="center" vertical="center" shrinkToFit="1"/>
    </xf>
    <xf numFmtId="177" fontId="7" fillId="3" borderId="14" xfId="1" applyNumberFormat="1" applyFont="1" applyFill="1" applyBorder="1" applyAlignment="1" applyProtection="1">
      <alignment horizontal="center" vertical="center" shrinkToFit="1"/>
    </xf>
    <xf numFmtId="177" fontId="7" fillId="3" borderId="2" xfId="1" applyNumberFormat="1" applyFont="1" applyFill="1" applyBorder="1" applyAlignment="1" applyProtection="1">
      <alignment horizontal="right" vertical="center" shrinkToFit="1"/>
    </xf>
    <xf numFmtId="177" fontId="7" fillId="3" borderId="9" xfId="1" applyNumberFormat="1" applyFont="1" applyFill="1" applyBorder="1" applyAlignment="1" applyProtection="1">
      <alignment horizontal="right" vertical="center" shrinkToFit="1"/>
    </xf>
    <xf numFmtId="177" fontId="7" fillId="3" borderId="6" xfId="1" applyNumberFormat="1" applyFont="1" applyFill="1" applyBorder="1" applyAlignment="1" applyProtection="1">
      <alignment horizontal="center" vertical="center" shrinkToFit="1"/>
    </xf>
    <xf numFmtId="177" fontId="7" fillId="3" borderId="11" xfId="1" applyNumberFormat="1" applyFont="1" applyFill="1" applyBorder="1" applyAlignment="1" applyProtection="1">
      <alignment horizontal="center" vertical="center" shrinkToFit="1"/>
    </xf>
    <xf numFmtId="177" fontId="7" fillId="3" borderId="4" xfId="1" applyNumberFormat="1" applyFont="1" applyFill="1" applyBorder="1" applyAlignment="1" applyProtection="1">
      <alignment horizontal="right" vertical="center" shrinkToFit="1"/>
    </xf>
    <xf numFmtId="177" fontId="7" fillId="3" borderId="10" xfId="1" applyNumberFormat="1" applyFont="1" applyFill="1" applyBorder="1" applyAlignment="1" applyProtection="1">
      <alignment horizontal="right" vertical="center" shrinkToFit="1"/>
    </xf>
    <xf numFmtId="177" fontId="7" fillId="3" borderId="5" xfId="1" applyNumberFormat="1" applyFont="1" applyFill="1" applyBorder="1" applyAlignment="1" applyProtection="1">
      <alignment horizontal="center" vertical="center" shrinkToFit="1"/>
    </xf>
    <xf numFmtId="177" fontId="7" fillId="3" borderId="1" xfId="1" applyNumberFormat="1" applyFont="1" applyFill="1" applyBorder="1" applyAlignment="1" applyProtection="1">
      <alignment horizontal="center" vertical="center" shrinkToFit="1"/>
    </xf>
    <xf numFmtId="177" fontId="7" fillId="3" borderId="5" xfId="1" applyNumberFormat="1" applyFont="1" applyFill="1" applyBorder="1" applyAlignment="1" applyProtection="1">
      <alignment horizontal="right" vertical="center" shrinkToFit="1"/>
    </xf>
    <xf numFmtId="177" fontId="7" fillId="3" borderId="1" xfId="1" applyNumberFormat="1" applyFont="1" applyFill="1" applyBorder="1" applyAlignment="1" applyProtection="1">
      <alignment horizontal="right" vertical="center" shrinkToFit="1"/>
    </xf>
    <xf numFmtId="38" fontId="7" fillId="3" borderId="2" xfId="1" applyFont="1" applyFill="1" applyBorder="1" applyAlignment="1" applyProtection="1">
      <alignment horizontal="center" vertical="center"/>
    </xf>
    <xf numFmtId="38" fontId="7" fillId="3" borderId="9" xfId="1" applyFont="1" applyFill="1" applyBorder="1" applyAlignment="1" applyProtection="1">
      <alignment horizontal="center" vertical="center"/>
    </xf>
    <xf numFmtId="177" fontId="13" fillId="3" borderId="4" xfId="1" applyNumberFormat="1" applyFont="1" applyFill="1" applyBorder="1" applyAlignment="1" applyProtection="1">
      <alignment horizontal="right" vertical="center" shrinkToFit="1"/>
    </xf>
    <xf numFmtId="177" fontId="13" fillId="3" borderId="10" xfId="1" applyNumberFormat="1" applyFont="1" applyFill="1" applyBorder="1" applyAlignment="1" applyProtection="1">
      <alignment horizontal="right" vertical="center" shrinkToFit="1"/>
    </xf>
    <xf numFmtId="177" fontId="13" fillId="3" borderId="2" xfId="1" applyNumberFormat="1" applyFont="1" applyFill="1" applyBorder="1" applyAlignment="1" applyProtection="1">
      <alignment horizontal="right" vertical="center" shrinkToFit="1"/>
    </xf>
    <xf numFmtId="177" fontId="13" fillId="3" borderId="9" xfId="1" applyNumberFormat="1" applyFont="1" applyFill="1" applyBorder="1" applyAlignment="1" applyProtection="1">
      <alignment horizontal="right" vertical="center" shrinkToFit="1"/>
    </xf>
    <xf numFmtId="38" fontId="7" fillId="3" borderId="7" xfId="1" applyFont="1" applyFill="1" applyBorder="1" applyAlignment="1" applyProtection="1">
      <alignment horizontal="center" vertical="center"/>
    </xf>
    <xf numFmtId="38" fontId="7" fillId="3" borderId="12" xfId="1" applyFont="1" applyFill="1" applyBorder="1" applyAlignment="1" applyProtection="1">
      <alignment horizontal="center" vertical="center"/>
    </xf>
    <xf numFmtId="38" fontId="7" fillId="3" borderId="7" xfId="1" applyFont="1" applyFill="1" applyBorder="1" applyAlignment="1" applyProtection="1">
      <alignment horizontal="left" vertical="center" wrapText="1"/>
    </xf>
    <xf numFmtId="38" fontId="7" fillId="3" borderId="8" xfId="1" applyFont="1" applyFill="1" applyBorder="1" applyAlignment="1" applyProtection="1">
      <alignment horizontal="left" vertical="center" wrapText="1"/>
    </xf>
    <xf numFmtId="38" fontId="7" fillId="3" borderId="12" xfId="1" applyFont="1" applyFill="1" applyBorder="1" applyAlignment="1" applyProtection="1">
      <alignment horizontal="left" vertical="center" wrapText="1"/>
    </xf>
    <xf numFmtId="38" fontId="15" fillId="3" borderId="5" xfId="1" applyFont="1" applyFill="1" applyBorder="1" applyAlignment="1" applyProtection="1">
      <alignment horizontal="left" vertical="center" wrapText="1"/>
    </xf>
    <xf numFmtId="38" fontId="16" fillId="3" borderId="5" xfId="1" applyFont="1" applyFill="1" applyBorder="1" applyAlignment="1" applyProtection="1">
      <alignment horizontal="left" vertical="center" wrapText="1"/>
    </xf>
    <xf numFmtId="177" fontId="13" fillId="3" borderId="5" xfId="1" applyNumberFormat="1" applyFont="1" applyFill="1" applyBorder="1" applyAlignment="1" applyProtection="1">
      <alignment horizontal="right" vertical="center" shrinkToFit="1"/>
    </xf>
    <xf numFmtId="177" fontId="13" fillId="3" borderId="1" xfId="1" applyNumberFormat="1" applyFont="1" applyFill="1" applyBorder="1" applyAlignment="1" applyProtection="1">
      <alignment horizontal="right" vertical="center" shrinkToFit="1"/>
    </xf>
    <xf numFmtId="177" fontId="13" fillId="3" borderId="1" xfId="1" applyNumberFormat="1" applyFont="1" applyFill="1" applyBorder="1" applyAlignment="1" applyProtection="1">
      <alignment horizontal="left" vertical="center" shrinkToFit="1"/>
    </xf>
    <xf numFmtId="177" fontId="13" fillId="3" borderId="2" xfId="1" applyNumberFormat="1" applyFont="1" applyFill="1" applyBorder="1" applyAlignment="1" applyProtection="1">
      <alignment horizontal="center" vertical="center"/>
    </xf>
    <xf numFmtId="177" fontId="13" fillId="3" borderId="9" xfId="1" applyNumberFormat="1" applyFont="1" applyFill="1" applyBorder="1" applyAlignment="1" applyProtection="1">
      <alignment horizontal="center" vertical="center"/>
    </xf>
    <xf numFmtId="177" fontId="13" fillId="3" borderId="3" xfId="1" applyNumberFormat="1" applyFont="1" applyFill="1" applyBorder="1" applyAlignment="1" applyProtection="1">
      <alignment horizontal="center" vertical="center"/>
    </xf>
    <xf numFmtId="177" fontId="13" fillId="3" borderId="7" xfId="1" applyNumberFormat="1" applyFont="1" applyFill="1" applyBorder="1" applyAlignment="1" applyProtection="1">
      <alignment horizontal="left" vertical="center"/>
    </xf>
    <xf numFmtId="177" fontId="13" fillId="3" borderId="8" xfId="1" applyNumberFormat="1" applyFont="1" applyFill="1" applyBorder="1" applyAlignment="1" applyProtection="1">
      <alignment horizontal="left" vertical="center"/>
    </xf>
    <xf numFmtId="177" fontId="13" fillId="3" borderId="12" xfId="1" applyNumberFormat="1" applyFont="1" applyFill="1" applyBorder="1" applyAlignment="1" applyProtection="1">
      <alignment horizontal="left" vertical="center"/>
    </xf>
    <xf numFmtId="177" fontId="13" fillId="3" borderId="7" xfId="1" applyNumberFormat="1" applyFont="1" applyFill="1" applyBorder="1" applyAlignment="1" applyProtection="1">
      <alignment horizontal="center" vertical="center"/>
    </xf>
    <xf numFmtId="177" fontId="13" fillId="3" borderId="8" xfId="1" applyNumberFormat="1" applyFont="1" applyFill="1" applyBorder="1" applyAlignment="1" applyProtection="1">
      <alignment horizontal="center" vertical="center"/>
    </xf>
    <xf numFmtId="177" fontId="13" fillId="3" borderId="12" xfId="1" applyNumberFormat="1" applyFont="1" applyFill="1" applyBorder="1" applyAlignment="1" applyProtection="1">
      <alignment horizontal="center" vertical="center"/>
    </xf>
    <xf numFmtId="177" fontId="13" fillId="3" borderId="7" xfId="1" applyNumberFormat="1" applyFont="1" applyFill="1" applyBorder="1" applyAlignment="1" applyProtection="1">
      <alignment horizontal="center" vertical="distributed"/>
    </xf>
    <xf numFmtId="177" fontId="13" fillId="3" borderId="8" xfId="1" applyNumberFormat="1" applyFont="1" applyFill="1" applyBorder="1" applyAlignment="1" applyProtection="1">
      <alignment horizontal="center" vertical="distributed"/>
    </xf>
    <xf numFmtId="177" fontId="13" fillId="3" borderId="12" xfId="1" applyNumberFormat="1" applyFont="1" applyFill="1" applyBorder="1" applyAlignment="1" applyProtection="1">
      <alignment horizontal="center" vertical="distributed"/>
    </xf>
    <xf numFmtId="177" fontId="13" fillId="3" borderId="0" xfId="1" applyNumberFormat="1" applyFont="1" applyFill="1" applyAlignment="1" applyProtection="1">
      <alignment horizontal="center" vertical="center"/>
    </xf>
    <xf numFmtId="177" fontId="13" fillId="3" borderId="1" xfId="1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7" borderId="3" xfId="0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8" fillId="7" borderId="3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left"/>
    </xf>
    <xf numFmtId="0" fontId="18" fillId="3" borderId="0" xfId="4" applyFill="1" applyBorder="1" applyAlignment="1">
      <alignment horizontal="left" vertical="center"/>
    </xf>
    <xf numFmtId="176" fontId="0" fillId="4" borderId="7" xfId="0" applyNumberFormat="1" applyFill="1" applyBorder="1" applyAlignment="1" applyProtection="1">
      <alignment horizontal="center" vertical="center"/>
      <protection locked="0"/>
    </xf>
    <xf numFmtId="176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</cellXfs>
  <cellStyles count="5">
    <cellStyle name="ハイパーリンク" xfId="4" builtinId="8"/>
    <cellStyle name="桁区切り" xfId="1" builtinId="6"/>
    <cellStyle name="標準" xfId="0" builtinId="0"/>
    <cellStyle name="標準 10" xfId="2" xr:uid="{8F6E6696-7E3B-42FA-BF55-F9887A21AD9F}"/>
    <cellStyle name="標準 2" xfId="3" xr:uid="{5EECF4CF-9145-4DA9-8196-49FA99CFF21D}"/>
  </cellStyles>
  <dxfs count="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oujin-bangou.nta.go.j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2FD3-526F-4C9D-B052-D5CBEAD30F40}">
  <sheetPr>
    <tabColor rgb="FFFFFF00"/>
  </sheetPr>
  <dimension ref="A1:S342"/>
  <sheetViews>
    <sheetView view="pageBreakPreview" topLeftCell="A46" zoomScaleNormal="100" zoomScaleSheetLayoutView="100" workbookViewId="0">
      <selection activeCell="N14" sqref="N14:N15"/>
    </sheetView>
  </sheetViews>
  <sheetFormatPr defaultColWidth="8.19921875" defaultRowHeight="18"/>
  <cols>
    <col min="1" max="1" width="2.59765625" style="89" customWidth="1"/>
    <col min="2" max="2" width="1.09765625" style="44" customWidth="1"/>
    <col min="3" max="3" width="7.19921875" style="44" customWidth="1"/>
    <col min="4" max="6" width="12.69921875" style="44" customWidth="1"/>
    <col min="7" max="7" width="2.3984375" style="44" customWidth="1"/>
    <col min="8" max="8" width="12.69921875" style="44" customWidth="1"/>
    <col min="9" max="9" width="2.3984375" style="44" customWidth="1"/>
    <col min="10" max="14" width="12.69921875" style="44" customWidth="1"/>
    <col min="15" max="15" width="2.3984375" style="44" customWidth="1"/>
    <col min="16" max="16" width="12.69921875" style="44" customWidth="1"/>
    <col min="17" max="17" width="2.3984375" style="44" customWidth="1"/>
    <col min="18" max="18" width="12.69921875" style="44" customWidth="1"/>
    <col min="19" max="19" width="1.59765625" style="44" customWidth="1"/>
    <col min="20" max="16384" width="8.19921875" style="44"/>
  </cols>
  <sheetData>
    <row r="1" spans="1:19" s="90" customFormat="1" ht="12.6" customHeight="1">
      <c r="A1" s="91"/>
      <c r="B1" s="94"/>
      <c r="C1" s="94"/>
      <c r="D1" s="94">
        <v>50</v>
      </c>
      <c r="E1" s="94">
        <v>51</v>
      </c>
      <c r="F1" s="94">
        <v>52</v>
      </c>
      <c r="G1" s="94"/>
      <c r="H1" s="94">
        <v>53</v>
      </c>
      <c r="I1" s="94"/>
      <c r="J1" s="94">
        <v>55</v>
      </c>
      <c r="K1" s="94">
        <v>57</v>
      </c>
      <c r="L1" s="94">
        <v>58</v>
      </c>
      <c r="M1" s="94">
        <v>59</v>
      </c>
      <c r="N1" s="94">
        <v>61</v>
      </c>
      <c r="O1" s="94"/>
      <c r="P1" s="94">
        <v>60</v>
      </c>
      <c r="Q1" s="94"/>
      <c r="R1" s="94">
        <v>63</v>
      </c>
      <c r="S1" s="94"/>
    </row>
    <row r="2" spans="1:19" ht="9.6" customHeight="1">
      <c r="A2" s="9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5" customHeight="1">
      <c r="A3" s="91"/>
      <c r="B3" s="47"/>
      <c r="C3" s="47" t="s">
        <v>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" customHeight="1">
      <c r="A4" s="91"/>
      <c r="B4" s="47"/>
      <c r="C4" s="47"/>
      <c r="D4" s="47"/>
      <c r="E4" s="47"/>
      <c r="F4" s="47"/>
      <c r="G4" s="47"/>
      <c r="H4" s="47"/>
      <c r="I4" s="48"/>
      <c r="J4" s="177" t="s">
        <v>1</v>
      </c>
      <c r="K4" s="177"/>
      <c r="L4" s="47"/>
      <c r="M4" s="47"/>
      <c r="N4" s="47"/>
      <c r="O4" s="47"/>
      <c r="P4" s="47"/>
      <c r="Q4" s="47"/>
      <c r="R4" s="47"/>
      <c r="S4" s="47"/>
    </row>
    <row r="5" spans="1:19" ht="15" customHeight="1">
      <c r="A5" s="91"/>
      <c r="B5" s="47"/>
      <c r="C5" s="47"/>
      <c r="D5" s="47"/>
      <c r="E5" s="47"/>
      <c r="F5" s="47"/>
      <c r="G5" s="47"/>
      <c r="H5" s="47"/>
      <c r="I5" s="47"/>
      <c r="J5" s="49" t="str">
        <f>DBCS(【要入力】入力フォーム!C3)</f>
        <v/>
      </c>
      <c r="K5" s="50" t="str">
        <f>DBCS(【要入力】入力フォーム!D3)</f>
        <v/>
      </c>
      <c r="L5" s="47"/>
      <c r="M5" s="47"/>
      <c r="N5" s="47"/>
      <c r="O5" s="47"/>
      <c r="P5" s="47"/>
      <c r="Q5" s="47"/>
      <c r="R5" s="47"/>
      <c r="S5" s="47"/>
    </row>
    <row r="6" spans="1:19" ht="15" customHeight="1">
      <c r="A6" s="9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5.05" customHeight="1">
      <c r="A7" s="91"/>
      <c r="B7" s="47"/>
      <c r="C7" s="51" t="s">
        <v>2</v>
      </c>
      <c r="D7" s="173" t="str">
        <f>DBCS(【要入力】入力フォーム!C6)</f>
        <v/>
      </c>
      <c r="E7" s="173"/>
      <c r="F7" s="173"/>
      <c r="G7" s="52"/>
      <c r="H7" s="53" t="s">
        <v>3</v>
      </c>
      <c r="I7" s="173" t="str">
        <f>【要入力】入力フォーム!E15&amp;【要入力】入力フォーム!F15&amp;【要入力】入力フォーム!H15</f>
        <v/>
      </c>
      <c r="J7" s="173"/>
      <c r="K7" s="173"/>
      <c r="L7" s="173"/>
      <c r="M7" s="47"/>
      <c r="N7" s="53" t="s">
        <v>4</v>
      </c>
      <c r="O7" s="173" t="str">
        <f>DBCS(【要入力】入力フォーム!C15)</f>
        <v/>
      </c>
      <c r="P7" s="173"/>
      <c r="Q7" s="173"/>
      <c r="R7" s="173"/>
      <c r="S7" s="47"/>
    </row>
    <row r="8" spans="1:19" ht="25.05" customHeight="1">
      <c r="A8" s="91"/>
      <c r="B8" s="47"/>
      <c r="C8" s="178" t="s">
        <v>5</v>
      </c>
      <c r="D8" s="178"/>
      <c r="E8" s="51" t="str">
        <f>DBCS(【要入力】入力フォーム!C11)</f>
        <v/>
      </c>
      <c r="F8" s="54" t="s">
        <v>6</v>
      </c>
      <c r="G8" s="176" t="str">
        <f>IF(【要入力】入力フォーム!E11="","",【要入力】入力フォーム!E11)</f>
        <v/>
      </c>
      <c r="H8" s="176"/>
      <c r="I8" s="55"/>
      <c r="J8" s="51" t="s">
        <v>7</v>
      </c>
      <c r="K8" s="179" t="str">
        <f>IF(【要入力】入力フォーム!G11="","",【要入力】入力フォーム!G11)</f>
        <v/>
      </c>
      <c r="L8" s="179"/>
      <c r="M8" s="47"/>
      <c r="N8" s="53" t="s">
        <v>12</v>
      </c>
      <c r="O8" s="175" t="str">
        <f>IF(【要入力】入力フォーム!C18="有","有","")</f>
        <v/>
      </c>
      <c r="P8" s="175"/>
      <c r="Q8" s="56"/>
      <c r="R8" s="56"/>
      <c r="S8" s="47"/>
    </row>
    <row r="9" spans="1:19" ht="30" customHeight="1">
      <c r="A9" s="91"/>
      <c r="B9" s="47"/>
      <c r="C9" s="57"/>
      <c r="D9" s="57"/>
      <c r="E9" s="57"/>
      <c r="F9" s="58"/>
      <c r="G9" s="57"/>
      <c r="H9" s="57"/>
      <c r="I9" s="59"/>
      <c r="J9" s="60"/>
      <c r="K9" s="61"/>
      <c r="L9" s="61"/>
      <c r="M9" s="47"/>
      <c r="N9" s="57"/>
      <c r="O9" s="57"/>
      <c r="P9" s="57"/>
      <c r="Q9" s="59"/>
      <c r="R9" s="59"/>
      <c r="S9" s="47"/>
    </row>
    <row r="10" spans="1:19" s="46" customFormat="1" ht="19.95" customHeight="1">
      <c r="A10" s="92">
        <v>0</v>
      </c>
      <c r="B10" s="62"/>
      <c r="C10" s="174" t="s">
        <v>8</v>
      </c>
      <c r="D10" s="174"/>
      <c r="E10" s="174" t="str">
        <f>IF(リスト!D2="","",リスト!D2)</f>
        <v/>
      </c>
      <c r="F10" s="174"/>
      <c r="G10" s="54" t="s">
        <v>9</v>
      </c>
      <c r="H10" s="63" t="str">
        <f>IF(リスト!E2="○","コジェネ","")</f>
        <v/>
      </c>
      <c r="I10" s="54" t="s">
        <v>10</v>
      </c>
      <c r="J10" s="54" t="s">
        <v>222</v>
      </c>
      <c r="K10" s="174" t="str">
        <f>IF(リスト!F2="","",リスト!F2)</f>
        <v/>
      </c>
      <c r="L10" s="174"/>
      <c r="M10" s="52" t="s">
        <v>223</v>
      </c>
      <c r="N10" s="52"/>
      <c r="O10" s="52"/>
      <c r="P10" s="52"/>
      <c r="Q10" s="52"/>
      <c r="R10" s="52"/>
      <c r="S10" s="62"/>
    </row>
    <row r="11" spans="1:19" ht="10.050000000000001" customHeight="1">
      <c r="A11" s="91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5" customHeight="1">
      <c r="A12" s="91"/>
      <c r="B12" s="47"/>
      <c r="C12" s="196" t="s">
        <v>13</v>
      </c>
      <c r="D12" s="64" t="s">
        <v>14</v>
      </c>
      <c r="E12" s="64" t="s">
        <v>15</v>
      </c>
      <c r="F12" s="65" t="s">
        <v>16</v>
      </c>
      <c r="G12" s="66"/>
      <c r="H12" s="66"/>
      <c r="I12" s="67"/>
      <c r="J12" s="68" t="s">
        <v>17</v>
      </c>
      <c r="K12" s="69" t="s">
        <v>18</v>
      </c>
      <c r="L12" s="70"/>
      <c r="M12" s="70"/>
      <c r="N12" s="66"/>
      <c r="O12" s="66"/>
      <c r="P12" s="66"/>
      <c r="Q12" s="67"/>
      <c r="R12" s="68" t="s">
        <v>19</v>
      </c>
      <c r="S12" s="47"/>
    </row>
    <row r="13" spans="1:19" ht="15" customHeight="1">
      <c r="A13" s="91"/>
      <c r="B13" s="47"/>
      <c r="C13" s="197"/>
      <c r="D13" s="71" t="s">
        <v>20</v>
      </c>
      <c r="E13" s="71" t="s">
        <v>20</v>
      </c>
      <c r="F13" s="72" t="s">
        <v>21</v>
      </c>
      <c r="G13" s="73"/>
      <c r="H13" s="73"/>
      <c r="I13" s="74"/>
      <c r="J13" s="71" t="s">
        <v>22</v>
      </c>
      <c r="K13" s="75" t="s">
        <v>23</v>
      </c>
      <c r="L13" s="76" t="s">
        <v>24</v>
      </c>
      <c r="M13" s="75" t="s">
        <v>25</v>
      </c>
      <c r="N13" s="69" t="s">
        <v>26</v>
      </c>
      <c r="O13" s="70"/>
      <c r="P13" s="70"/>
      <c r="Q13" s="77"/>
      <c r="R13" s="97" t="s">
        <v>22</v>
      </c>
      <c r="S13" s="47"/>
    </row>
    <row r="14" spans="1:19" ht="13.95" customHeight="1">
      <c r="A14" s="91" t="s">
        <v>210</v>
      </c>
      <c r="B14" s="47"/>
      <c r="C14" s="196" t="s">
        <v>27</v>
      </c>
      <c r="D14" s="198" t="str" cm="1">
        <f t="array" aca="1" ref="D14" ca="1">IF($E$10="","",INDIRECT("【要入力】入力フォーム!"&amp;$A14&amp;D$1))</f>
        <v/>
      </c>
      <c r="E14" s="198" t="str" cm="1">
        <f t="array" aca="1" ref="E14" ca="1">IF($E$10="","",INDIRECT("【要入力】入力フォーム!"&amp;$A14&amp;E$1))</f>
        <v/>
      </c>
      <c r="F14" s="198" t="str" cm="1">
        <f t="array" aca="1" ref="F14" ca="1">IF($E$10="","",INDIRECT("【要入力】入力フォーム!"&amp;$A14&amp;F$1))</f>
        <v/>
      </c>
      <c r="G14" s="78" t="s">
        <v>9</v>
      </c>
      <c r="H14" s="79" t="str" cm="1">
        <f t="array" aca="1" ref="H14" ca="1">IF($E$10="","",INDIRECT("【要入力】入力フォーム!"&amp;$A14&amp;H$1))</f>
        <v/>
      </c>
      <c r="I14" s="80" t="s">
        <v>10</v>
      </c>
      <c r="J14" s="198" t="str" cm="1">
        <f t="array" aca="1" ref="J14" ca="1">IF($E$10="","",INDIRECT("【要入力】入力フォーム!"&amp;$A14&amp;J$1))</f>
        <v/>
      </c>
      <c r="K14" s="198" t="str" cm="1">
        <f t="array" aca="1" ref="K14" ca="1">IF($E$10="","",INDIRECT("【要入力】入力フォーム!"&amp;$A14&amp;K$1))</f>
        <v/>
      </c>
      <c r="L14" s="198" t="str" cm="1">
        <f t="array" aca="1" ref="L14" ca="1">IF($E$10="","",INDIRECT("【要入力】入力フォーム!"&amp;$A14&amp;L$1))</f>
        <v/>
      </c>
      <c r="M14" s="198" t="str" cm="1">
        <f t="array" aca="1" ref="M14" ca="1">IF($E$10="","",INDIRECT("【要入力】入力フォーム!"&amp;$A14&amp;M$1))</f>
        <v/>
      </c>
      <c r="N14" s="198" t="str" cm="1">
        <f t="array" aca="1" ref="N14" ca="1">IF($E$10="","",INDIRECT("【要入力】入力フォーム!"&amp;$A14&amp;N$1))</f>
        <v/>
      </c>
      <c r="O14" s="192" t="s">
        <v>28</v>
      </c>
      <c r="P14" s="209" t="str" cm="1">
        <f t="array" aca="1" ref="P14" ca="1">IF($E$10="","",INDIRECT("【要入力】入力フォーム!"&amp;$A14&amp;P$1))</f>
        <v/>
      </c>
      <c r="Q14" s="188" t="s">
        <v>29</v>
      </c>
      <c r="R14" s="200" t="str" cm="1">
        <f t="array" aca="1" ref="R14" ca="1">IF($E$10="","",INDIRECT("【要入力】入力フォーム!"&amp;$A14&amp;R$1))</f>
        <v/>
      </c>
      <c r="S14" s="47"/>
    </row>
    <row r="15" spans="1:19" ht="13.95" customHeight="1">
      <c r="A15" s="91"/>
      <c r="B15" s="47"/>
      <c r="C15" s="197"/>
      <c r="D15" s="199"/>
      <c r="E15" s="199"/>
      <c r="F15" s="199"/>
      <c r="G15" s="81" t="s">
        <v>9</v>
      </c>
      <c r="H15" s="82" t="str" cm="1">
        <f t="array" aca="1" ref="H15" ca="1">IF($E$10="","",INDIRECT("【要入力】入力フォーム!"&amp;$A14&amp;H$1+1))</f>
        <v/>
      </c>
      <c r="I15" s="83" t="s">
        <v>10</v>
      </c>
      <c r="J15" s="199"/>
      <c r="K15" s="199"/>
      <c r="L15" s="199"/>
      <c r="M15" s="199"/>
      <c r="N15" s="199"/>
      <c r="O15" s="193"/>
      <c r="P15" s="210"/>
      <c r="Q15" s="189"/>
      <c r="R15" s="201"/>
      <c r="S15" s="47"/>
    </row>
    <row r="16" spans="1:19" ht="13.95" customHeight="1">
      <c r="A16" s="91" t="s">
        <v>211</v>
      </c>
      <c r="B16" s="47"/>
      <c r="C16" s="196" t="s">
        <v>30</v>
      </c>
      <c r="D16" s="198" t="str" cm="1">
        <f t="array" aca="1" ref="D16" ca="1">IF($E$10="","",INDIRECT("【要入力】入力フォーム!"&amp;$A16&amp;D$1))</f>
        <v/>
      </c>
      <c r="E16" s="198" t="str" cm="1">
        <f t="array" aca="1" ref="E16" ca="1">IF($E$10="","",INDIRECT("【要入力】入力フォーム!"&amp;$A16&amp;E$1))</f>
        <v/>
      </c>
      <c r="F16" s="198" t="str" cm="1">
        <f t="array" aca="1" ref="F16" ca="1">IF($E$10="","",INDIRECT("【要入力】入力フォーム!"&amp;$A16&amp;F$1))</f>
        <v/>
      </c>
      <c r="G16" s="78" t="s">
        <v>9</v>
      </c>
      <c r="H16" s="95" t="str" cm="1">
        <f t="array" aca="1" ref="H16" ca="1">IF($E$10="","",INDIRECT("【要入力】入力フォーム!"&amp;$A16&amp;H$1))</f>
        <v/>
      </c>
      <c r="I16" s="80" t="s">
        <v>10</v>
      </c>
      <c r="J16" s="198" t="str" cm="1">
        <f t="array" aca="1" ref="J16" ca="1">IF($E$10="","",INDIRECT("【要入力】入力フォーム!"&amp;$A16&amp;J$1))</f>
        <v/>
      </c>
      <c r="K16" s="198" t="str" cm="1">
        <f t="array" aca="1" ref="K16" ca="1">IF($E$10="","",INDIRECT("【要入力】入力フォーム!"&amp;$A16&amp;K$1))</f>
        <v/>
      </c>
      <c r="L16" s="198" t="str" cm="1">
        <f t="array" aca="1" ref="L16" ca="1">IF($E$10="","",INDIRECT("【要入力】入力フォーム!"&amp;$A16&amp;L$1))</f>
        <v/>
      </c>
      <c r="M16" s="198" t="str" cm="1">
        <f t="array" aca="1" ref="M16" ca="1">IF($E$10="","",INDIRECT("【要入力】入力フォーム!"&amp;$A16&amp;M$1))</f>
        <v/>
      </c>
      <c r="N16" s="198" t="str" cm="1">
        <f t="array" aca="1" ref="N16" ca="1">IF($E$10="","",INDIRECT("【要入力】入力フォーム!"&amp;$A16&amp;N$1))</f>
        <v/>
      </c>
      <c r="O16" s="192" t="s">
        <v>28</v>
      </c>
      <c r="P16" s="209" t="str" cm="1">
        <f t="array" aca="1" ref="P16" ca="1">IF($E$10="","",INDIRECT("【要入力】入力フォーム!"&amp;$A16&amp;P$1))</f>
        <v/>
      </c>
      <c r="Q16" s="188" t="s">
        <v>29</v>
      </c>
      <c r="R16" s="200" t="str" cm="1">
        <f t="array" aca="1" ref="R16" ca="1">IF($E$10="","",INDIRECT("【要入力】入力フォーム!"&amp;$A16&amp;R$1))</f>
        <v/>
      </c>
      <c r="S16" s="47"/>
    </row>
    <row r="17" spans="1:19" ht="13.95" customHeight="1">
      <c r="A17" s="91"/>
      <c r="B17" s="47"/>
      <c r="C17" s="197"/>
      <c r="D17" s="199"/>
      <c r="E17" s="199"/>
      <c r="F17" s="199"/>
      <c r="G17" s="81" t="s">
        <v>9</v>
      </c>
      <c r="H17" s="96" t="str" cm="1">
        <f t="array" aca="1" ref="H17" ca="1">IF($E$10="","",INDIRECT("【要入力】入力フォーム!"&amp;$A16&amp;H$1+1))</f>
        <v/>
      </c>
      <c r="I17" s="83" t="s">
        <v>10</v>
      </c>
      <c r="J17" s="199"/>
      <c r="K17" s="199"/>
      <c r="L17" s="199"/>
      <c r="M17" s="199"/>
      <c r="N17" s="199"/>
      <c r="O17" s="193"/>
      <c r="P17" s="210"/>
      <c r="Q17" s="189"/>
      <c r="R17" s="201"/>
      <c r="S17" s="47"/>
    </row>
    <row r="18" spans="1:19" ht="13.95" customHeight="1">
      <c r="A18" s="91" t="s">
        <v>212</v>
      </c>
      <c r="B18" s="47"/>
      <c r="C18" s="196" t="s">
        <v>31</v>
      </c>
      <c r="D18" s="198" t="str" cm="1">
        <f t="array" aca="1" ref="D18" ca="1">IF($E$10="","",INDIRECT("【要入力】入力フォーム!"&amp;$A18&amp;D$1))</f>
        <v/>
      </c>
      <c r="E18" s="198" t="str" cm="1">
        <f t="array" aca="1" ref="E18" ca="1">IF($E$10="","",INDIRECT("【要入力】入力フォーム!"&amp;$A18&amp;E$1))</f>
        <v/>
      </c>
      <c r="F18" s="198" t="str" cm="1">
        <f t="array" aca="1" ref="F18" ca="1">IF($E$10="","",INDIRECT("【要入力】入力フォーム!"&amp;$A18&amp;F$1))</f>
        <v/>
      </c>
      <c r="G18" s="78" t="s">
        <v>9</v>
      </c>
      <c r="H18" s="95" t="str" cm="1">
        <f t="array" aca="1" ref="H18" ca="1">IF($E$10="","",INDIRECT("【要入力】入力フォーム!"&amp;$A18&amp;H$1))</f>
        <v/>
      </c>
      <c r="I18" s="80" t="s">
        <v>10</v>
      </c>
      <c r="J18" s="198" t="str" cm="1">
        <f t="array" aca="1" ref="J18" ca="1">IF($E$10="","",INDIRECT("【要入力】入力フォーム!"&amp;$A18&amp;J$1))</f>
        <v/>
      </c>
      <c r="K18" s="198" t="str" cm="1">
        <f t="array" aca="1" ref="K18" ca="1">IF($E$10="","",INDIRECT("【要入力】入力フォーム!"&amp;$A18&amp;K$1))</f>
        <v/>
      </c>
      <c r="L18" s="198" t="str" cm="1">
        <f t="array" aca="1" ref="L18" ca="1">IF($E$10="","",INDIRECT("【要入力】入力フォーム!"&amp;$A18&amp;L$1))</f>
        <v/>
      </c>
      <c r="M18" s="198" t="str" cm="1">
        <f t="array" aca="1" ref="M18" ca="1">IF($E$10="","",INDIRECT("【要入力】入力フォーム!"&amp;$A18&amp;M$1))</f>
        <v/>
      </c>
      <c r="N18" s="198" t="str" cm="1">
        <f t="array" aca="1" ref="N18" ca="1">IF($E$10="","",INDIRECT("【要入力】入力フォーム!"&amp;$A18&amp;N$1))</f>
        <v/>
      </c>
      <c r="O18" s="192" t="s">
        <v>28</v>
      </c>
      <c r="P18" s="209" t="str" cm="1">
        <f t="array" aca="1" ref="P18" ca="1">IF($E$10="","",INDIRECT("【要入力】入力フォーム!"&amp;$A18&amp;P$1))</f>
        <v/>
      </c>
      <c r="Q18" s="188" t="s">
        <v>29</v>
      </c>
      <c r="R18" s="200" t="str" cm="1">
        <f t="array" aca="1" ref="R18" ca="1">IF($E$10="","",INDIRECT("【要入力】入力フォーム!"&amp;$A18&amp;R$1))</f>
        <v/>
      </c>
      <c r="S18" s="47"/>
    </row>
    <row r="19" spans="1:19" ht="13.95" customHeight="1">
      <c r="A19" s="91"/>
      <c r="B19" s="47"/>
      <c r="C19" s="197"/>
      <c r="D19" s="199"/>
      <c r="E19" s="199"/>
      <c r="F19" s="199"/>
      <c r="G19" s="81" t="s">
        <v>9</v>
      </c>
      <c r="H19" s="96" t="str" cm="1">
        <f t="array" aca="1" ref="H19" ca="1">IF($E$10="","",INDIRECT("【要入力】入力フォーム!"&amp;$A18&amp;H$1+1))</f>
        <v/>
      </c>
      <c r="I19" s="83" t="s">
        <v>10</v>
      </c>
      <c r="J19" s="199"/>
      <c r="K19" s="199"/>
      <c r="L19" s="199"/>
      <c r="M19" s="199"/>
      <c r="N19" s="199"/>
      <c r="O19" s="193"/>
      <c r="P19" s="210"/>
      <c r="Q19" s="189"/>
      <c r="R19" s="201"/>
      <c r="S19" s="47"/>
    </row>
    <row r="20" spans="1:19" ht="13.95" customHeight="1">
      <c r="A20" s="91" t="s">
        <v>213</v>
      </c>
      <c r="B20" s="47"/>
      <c r="C20" s="196" t="s">
        <v>32</v>
      </c>
      <c r="D20" s="198" t="str" cm="1">
        <f t="array" aca="1" ref="D20" ca="1">IF($E$10="","",INDIRECT("【要入力】入力フォーム!"&amp;$A20&amp;D$1))</f>
        <v/>
      </c>
      <c r="E20" s="198" t="str" cm="1">
        <f t="array" aca="1" ref="E20" ca="1">IF($E$10="","",INDIRECT("【要入力】入力フォーム!"&amp;$A20&amp;E$1))</f>
        <v/>
      </c>
      <c r="F20" s="198" t="str" cm="1">
        <f t="array" aca="1" ref="F20" ca="1">IF($E$10="","",INDIRECT("【要入力】入力フォーム!"&amp;$A20&amp;F$1))</f>
        <v/>
      </c>
      <c r="G20" s="78" t="s">
        <v>9</v>
      </c>
      <c r="H20" s="95" t="str" cm="1">
        <f t="array" aca="1" ref="H20" ca="1">IF($E$10="","",INDIRECT("【要入力】入力フォーム!"&amp;$A20&amp;H$1))</f>
        <v/>
      </c>
      <c r="I20" s="80" t="s">
        <v>10</v>
      </c>
      <c r="J20" s="198" t="str" cm="1">
        <f t="array" aca="1" ref="J20" ca="1">IF($E$10="","",INDIRECT("【要入力】入力フォーム!"&amp;$A20&amp;J$1))</f>
        <v/>
      </c>
      <c r="K20" s="198" t="str" cm="1">
        <f t="array" aca="1" ref="K20" ca="1">IF($E$10="","",INDIRECT("【要入力】入力フォーム!"&amp;$A20&amp;K$1))</f>
        <v/>
      </c>
      <c r="L20" s="198" t="str" cm="1">
        <f t="array" aca="1" ref="L20" ca="1">IF($E$10="","",INDIRECT("【要入力】入力フォーム!"&amp;$A20&amp;L$1))</f>
        <v/>
      </c>
      <c r="M20" s="198" t="str" cm="1">
        <f t="array" aca="1" ref="M20" ca="1">IF($E$10="","",INDIRECT("【要入力】入力フォーム!"&amp;$A20&amp;M$1))</f>
        <v/>
      </c>
      <c r="N20" s="198" t="str" cm="1">
        <f t="array" aca="1" ref="N20" ca="1">IF($E$10="","",INDIRECT("【要入力】入力フォーム!"&amp;$A20&amp;N$1))</f>
        <v/>
      </c>
      <c r="O20" s="192" t="s">
        <v>28</v>
      </c>
      <c r="P20" s="209" t="str" cm="1">
        <f t="array" aca="1" ref="P20" ca="1">IF($E$10="","",INDIRECT("【要入力】入力フォーム!"&amp;$A20&amp;P$1))</f>
        <v/>
      </c>
      <c r="Q20" s="188" t="s">
        <v>29</v>
      </c>
      <c r="R20" s="200" t="str" cm="1">
        <f t="array" aca="1" ref="R20" ca="1">IF($E$10="","",INDIRECT("【要入力】入力フォーム!"&amp;$A20&amp;R$1))</f>
        <v/>
      </c>
      <c r="S20" s="47"/>
    </row>
    <row r="21" spans="1:19" ht="13.95" customHeight="1">
      <c r="A21" s="91"/>
      <c r="B21" s="47"/>
      <c r="C21" s="197"/>
      <c r="D21" s="199"/>
      <c r="E21" s="199"/>
      <c r="F21" s="199"/>
      <c r="G21" s="81" t="s">
        <v>9</v>
      </c>
      <c r="H21" s="96" t="str" cm="1">
        <f t="array" aca="1" ref="H21" ca="1">IF($E$10="","",INDIRECT("【要入力】入力フォーム!"&amp;$A20&amp;H$1+1))</f>
        <v/>
      </c>
      <c r="I21" s="83" t="s">
        <v>10</v>
      </c>
      <c r="J21" s="199"/>
      <c r="K21" s="199"/>
      <c r="L21" s="199"/>
      <c r="M21" s="199"/>
      <c r="N21" s="199"/>
      <c r="O21" s="193"/>
      <c r="P21" s="210"/>
      <c r="Q21" s="189"/>
      <c r="R21" s="201"/>
      <c r="S21" s="47"/>
    </row>
    <row r="22" spans="1:19" ht="13.95" customHeight="1">
      <c r="A22" s="91" t="s">
        <v>214</v>
      </c>
      <c r="B22" s="47"/>
      <c r="C22" s="196" t="s">
        <v>33</v>
      </c>
      <c r="D22" s="198" t="str" cm="1">
        <f t="array" aca="1" ref="D22" ca="1">IF($E$10="","",INDIRECT("【要入力】入力フォーム!"&amp;$A22&amp;D$1))</f>
        <v/>
      </c>
      <c r="E22" s="198" t="str" cm="1">
        <f t="array" aca="1" ref="E22" ca="1">IF($E$10="","",INDIRECT("【要入力】入力フォーム!"&amp;$A22&amp;E$1))</f>
        <v/>
      </c>
      <c r="F22" s="198" t="str" cm="1">
        <f t="array" aca="1" ref="F22" ca="1">IF($E$10="","",INDIRECT("【要入力】入力フォーム!"&amp;$A22&amp;F$1))</f>
        <v/>
      </c>
      <c r="G22" s="78" t="s">
        <v>9</v>
      </c>
      <c r="H22" s="95" t="str" cm="1">
        <f t="array" aca="1" ref="H22" ca="1">IF($E$10="","",INDIRECT("【要入力】入力フォーム!"&amp;$A22&amp;H$1))</f>
        <v/>
      </c>
      <c r="I22" s="80" t="s">
        <v>10</v>
      </c>
      <c r="J22" s="198" t="str" cm="1">
        <f t="array" aca="1" ref="J22" ca="1">IF($E$10="","",INDIRECT("【要入力】入力フォーム!"&amp;$A22&amp;J$1))</f>
        <v/>
      </c>
      <c r="K22" s="198" t="str" cm="1">
        <f t="array" aca="1" ref="K22" ca="1">IF($E$10="","",INDIRECT("【要入力】入力フォーム!"&amp;$A22&amp;K$1))</f>
        <v/>
      </c>
      <c r="L22" s="198" t="str" cm="1">
        <f t="array" aca="1" ref="L22" ca="1">IF($E$10="","",INDIRECT("【要入力】入力フォーム!"&amp;$A22&amp;L$1))</f>
        <v/>
      </c>
      <c r="M22" s="198" t="str" cm="1">
        <f t="array" aca="1" ref="M22" ca="1">IF($E$10="","",INDIRECT("【要入力】入力フォーム!"&amp;$A22&amp;M$1))</f>
        <v/>
      </c>
      <c r="N22" s="198" t="str" cm="1">
        <f t="array" aca="1" ref="N22" ca="1">IF($E$10="","",INDIRECT("【要入力】入力フォーム!"&amp;$A22&amp;N$1))</f>
        <v/>
      </c>
      <c r="O22" s="192" t="s">
        <v>28</v>
      </c>
      <c r="P22" s="209" t="str" cm="1">
        <f t="array" aca="1" ref="P22" ca="1">IF($E$10="","",INDIRECT("【要入力】入力フォーム!"&amp;$A22&amp;P$1))</f>
        <v/>
      </c>
      <c r="Q22" s="188" t="s">
        <v>29</v>
      </c>
      <c r="R22" s="200" t="str" cm="1">
        <f t="array" aca="1" ref="R22" ca="1">IF($E$10="","",INDIRECT("【要入力】入力フォーム!"&amp;$A22&amp;R$1))</f>
        <v/>
      </c>
      <c r="S22" s="47"/>
    </row>
    <row r="23" spans="1:19" ht="13.95" customHeight="1">
      <c r="A23" s="91"/>
      <c r="B23" s="47"/>
      <c r="C23" s="197"/>
      <c r="D23" s="199"/>
      <c r="E23" s="199"/>
      <c r="F23" s="199"/>
      <c r="G23" s="81" t="s">
        <v>9</v>
      </c>
      <c r="H23" s="96" t="str" cm="1">
        <f t="array" aca="1" ref="H23" ca="1">IF($E$10="","",INDIRECT("【要入力】入力フォーム!"&amp;$A22&amp;H$1+1))</f>
        <v/>
      </c>
      <c r="I23" s="83" t="s">
        <v>10</v>
      </c>
      <c r="J23" s="199"/>
      <c r="K23" s="199"/>
      <c r="L23" s="199"/>
      <c r="M23" s="199"/>
      <c r="N23" s="199"/>
      <c r="O23" s="193"/>
      <c r="P23" s="210"/>
      <c r="Q23" s="189"/>
      <c r="R23" s="201"/>
      <c r="S23" s="47"/>
    </row>
    <row r="24" spans="1:19" ht="13.95" customHeight="1">
      <c r="A24" s="91" t="s">
        <v>215</v>
      </c>
      <c r="B24" s="47"/>
      <c r="C24" s="196" t="s">
        <v>34</v>
      </c>
      <c r="D24" s="198" t="str" cm="1">
        <f t="array" aca="1" ref="D24" ca="1">IF($E$10="","",INDIRECT("【要入力】入力フォーム!"&amp;$A24&amp;D$1))</f>
        <v/>
      </c>
      <c r="E24" s="198" t="str" cm="1">
        <f t="array" aca="1" ref="E24" ca="1">IF($E$10="","",INDIRECT("【要入力】入力フォーム!"&amp;$A24&amp;E$1))</f>
        <v/>
      </c>
      <c r="F24" s="198" t="str" cm="1">
        <f t="array" aca="1" ref="F24" ca="1">IF($E$10="","",INDIRECT("【要入力】入力フォーム!"&amp;$A24&amp;F$1))</f>
        <v/>
      </c>
      <c r="G24" s="78" t="s">
        <v>9</v>
      </c>
      <c r="H24" s="95" t="str" cm="1">
        <f t="array" aca="1" ref="H24" ca="1">IF($E$10="","",INDIRECT("【要入力】入力フォーム!"&amp;$A24&amp;H$1))</f>
        <v/>
      </c>
      <c r="I24" s="80" t="s">
        <v>10</v>
      </c>
      <c r="J24" s="198" t="str" cm="1">
        <f t="array" aca="1" ref="J24" ca="1">IF($E$10="","",INDIRECT("【要入力】入力フォーム!"&amp;$A24&amp;J$1))</f>
        <v/>
      </c>
      <c r="K24" s="198" t="str" cm="1">
        <f t="array" aca="1" ref="K24" ca="1">IF($E$10="","",INDIRECT("【要入力】入力フォーム!"&amp;$A24&amp;K$1))</f>
        <v/>
      </c>
      <c r="L24" s="198" t="str" cm="1">
        <f t="array" aca="1" ref="L24" ca="1">IF($E$10="","",INDIRECT("【要入力】入力フォーム!"&amp;$A24&amp;L$1))</f>
        <v/>
      </c>
      <c r="M24" s="198" t="str" cm="1">
        <f t="array" aca="1" ref="M24" ca="1">IF($E$10="","",INDIRECT("【要入力】入力フォーム!"&amp;$A24&amp;M$1))</f>
        <v/>
      </c>
      <c r="N24" s="198" t="str" cm="1">
        <f t="array" aca="1" ref="N24" ca="1">IF($E$10="","",INDIRECT("【要入力】入力フォーム!"&amp;$A24&amp;N$1))</f>
        <v/>
      </c>
      <c r="O24" s="192" t="s">
        <v>28</v>
      </c>
      <c r="P24" s="209" t="str" cm="1">
        <f t="array" aca="1" ref="P24" ca="1">IF($E$10="","",INDIRECT("【要入力】入力フォーム!"&amp;$A24&amp;P$1))</f>
        <v/>
      </c>
      <c r="Q24" s="188" t="s">
        <v>29</v>
      </c>
      <c r="R24" s="200" t="str" cm="1">
        <f t="array" aca="1" ref="R24" ca="1">IF($E$10="","",INDIRECT("【要入力】入力フォーム!"&amp;$A24&amp;R$1))</f>
        <v/>
      </c>
      <c r="S24" s="47"/>
    </row>
    <row r="25" spans="1:19" ht="13.95" customHeight="1">
      <c r="A25" s="91"/>
      <c r="B25" s="47"/>
      <c r="C25" s="197"/>
      <c r="D25" s="199"/>
      <c r="E25" s="199"/>
      <c r="F25" s="199"/>
      <c r="G25" s="81" t="s">
        <v>9</v>
      </c>
      <c r="H25" s="96" t="str" cm="1">
        <f t="array" aca="1" ref="H25" ca="1">IF($E$10="","",INDIRECT("【要入力】入力フォーム!"&amp;$A24&amp;H$1+1))</f>
        <v/>
      </c>
      <c r="I25" s="83" t="s">
        <v>10</v>
      </c>
      <c r="J25" s="199"/>
      <c r="K25" s="199"/>
      <c r="L25" s="199"/>
      <c r="M25" s="199"/>
      <c r="N25" s="199"/>
      <c r="O25" s="193"/>
      <c r="P25" s="210"/>
      <c r="Q25" s="189"/>
      <c r="R25" s="201"/>
      <c r="S25" s="47"/>
    </row>
    <row r="26" spans="1:19" ht="15" customHeight="1">
      <c r="A26" s="91"/>
      <c r="B26" s="47"/>
      <c r="C26" s="180"/>
      <c r="D26" s="182" t="s">
        <v>35</v>
      </c>
      <c r="E26" s="184"/>
      <c r="F26" s="186" t="str">
        <f>IF($E$10="","",SUM(F14:F25))</f>
        <v/>
      </c>
      <c r="G26" s="78" t="s">
        <v>9</v>
      </c>
      <c r="H26" s="79" t="str">
        <f>IF($E$10="","",SUM(H14,H16,H18,H20,H22,H24))</f>
        <v/>
      </c>
      <c r="I26" s="80" t="s">
        <v>10</v>
      </c>
      <c r="J26" s="186" t="str">
        <f t="shared" ref="J26:R26" si="0">IF($E$10="","",SUM(J14:J25))</f>
        <v/>
      </c>
      <c r="K26" s="186" t="str">
        <f t="shared" si="0"/>
        <v/>
      </c>
      <c r="L26" s="186" t="str">
        <f t="shared" si="0"/>
        <v/>
      </c>
      <c r="M26" s="186" t="str">
        <f t="shared" si="0"/>
        <v/>
      </c>
      <c r="N26" s="190" t="str">
        <f t="shared" si="0"/>
        <v/>
      </c>
      <c r="O26" s="192" t="s">
        <v>28</v>
      </c>
      <c r="P26" s="194" t="str">
        <f t="shared" si="0"/>
        <v/>
      </c>
      <c r="Q26" s="188" t="s">
        <v>29</v>
      </c>
      <c r="R26" s="186" t="str">
        <f t="shared" si="0"/>
        <v/>
      </c>
      <c r="S26" s="47"/>
    </row>
    <row r="27" spans="1:19" ht="15" customHeight="1">
      <c r="A27" s="91"/>
      <c r="B27" s="47"/>
      <c r="C27" s="181"/>
      <c r="D27" s="183"/>
      <c r="E27" s="185"/>
      <c r="F27" s="187"/>
      <c r="G27" s="81" t="s">
        <v>9</v>
      </c>
      <c r="H27" s="84" t="str">
        <f>IF($E$10="","",SUM(H15,H17,H19,H21,H23,H25))</f>
        <v/>
      </c>
      <c r="I27" s="83" t="s">
        <v>10</v>
      </c>
      <c r="J27" s="187"/>
      <c r="K27" s="187"/>
      <c r="L27" s="187"/>
      <c r="M27" s="187"/>
      <c r="N27" s="191"/>
      <c r="O27" s="193"/>
      <c r="P27" s="195"/>
      <c r="Q27" s="189"/>
      <c r="R27" s="187"/>
      <c r="S27" s="47"/>
    </row>
    <row r="28" spans="1:19" ht="13.95" customHeight="1">
      <c r="A28" s="91" t="s">
        <v>216</v>
      </c>
      <c r="B28" s="47"/>
      <c r="C28" s="196" t="s">
        <v>36</v>
      </c>
      <c r="D28" s="198" t="str" cm="1">
        <f t="array" aca="1" ref="D28" ca="1">IF($E$10="","",INDIRECT("【要入力】入力フォーム!"&amp;$A28&amp;D$1))</f>
        <v/>
      </c>
      <c r="E28" s="198" t="str" cm="1">
        <f t="array" aca="1" ref="E28" ca="1">IF($E$10="","",INDIRECT("【要入力】入力フォーム!"&amp;$A28&amp;E$1))</f>
        <v/>
      </c>
      <c r="F28" s="198" t="str" cm="1">
        <f t="array" aca="1" ref="F28" ca="1">IF($E$10="","",INDIRECT("【要入力】入力フォーム!"&amp;$A28&amp;F$1))</f>
        <v/>
      </c>
      <c r="G28" s="78" t="s">
        <v>9</v>
      </c>
      <c r="H28" s="95" t="str" cm="1">
        <f t="array" aca="1" ref="H28" ca="1">IF($E$10="","",INDIRECT("【要入力】入力フォーム!"&amp;$A28&amp;H$1))</f>
        <v/>
      </c>
      <c r="I28" s="80" t="s">
        <v>10</v>
      </c>
      <c r="J28" s="198" t="str" cm="1">
        <f t="array" aca="1" ref="J28" ca="1">IF($E$10="","",INDIRECT("【要入力】入力フォーム!"&amp;$A28&amp;J$1))</f>
        <v/>
      </c>
      <c r="K28" s="198" t="str" cm="1">
        <f t="array" aca="1" ref="K28" ca="1">IF($E$10="","",INDIRECT("【要入力】入力フォーム!"&amp;$A28&amp;K$1))</f>
        <v/>
      </c>
      <c r="L28" s="198" t="str" cm="1">
        <f t="array" aca="1" ref="L28" ca="1">IF($E$10="","",INDIRECT("【要入力】入力フォーム!"&amp;$A28&amp;L$1))</f>
        <v/>
      </c>
      <c r="M28" s="198" t="str" cm="1">
        <f t="array" aca="1" ref="M28" ca="1">IF($E$10="","",INDIRECT("【要入力】入力フォーム!"&amp;$A28&amp;M$1))</f>
        <v/>
      </c>
      <c r="N28" s="198" t="str" cm="1">
        <f t="array" aca="1" ref="N28" ca="1">IF($E$10="","",INDIRECT("【要入力】入力フォーム!"&amp;$A28&amp;N$1))</f>
        <v/>
      </c>
      <c r="O28" s="192" t="s">
        <v>28</v>
      </c>
      <c r="P28" s="209" t="str" cm="1">
        <f t="array" aca="1" ref="P28" ca="1">IF($E$10="","",INDIRECT("【要入力】入力フォーム!"&amp;$A28&amp;P$1))</f>
        <v/>
      </c>
      <c r="Q28" s="188" t="s">
        <v>29</v>
      </c>
      <c r="R28" s="200" t="str" cm="1">
        <f t="array" aca="1" ref="R28" ca="1">IF($E$10="","",INDIRECT("【要入力】入力フォーム!"&amp;$A28&amp;R$1))</f>
        <v/>
      </c>
      <c r="S28" s="47"/>
    </row>
    <row r="29" spans="1:19" ht="13.95" customHeight="1">
      <c r="A29" s="91"/>
      <c r="B29" s="47"/>
      <c r="C29" s="197"/>
      <c r="D29" s="199"/>
      <c r="E29" s="199"/>
      <c r="F29" s="199"/>
      <c r="G29" s="81" t="s">
        <v>9</v>
      </c>
      <c r="H29" s="96" t="str" cm="1">
        <f t="array" aca="1" ref="H29" ca="1">IF($E$10="","",INDIRECT("【要入力】入力フォーム!"&amp;$A28&amp;H$1+1))</f>
        <v/>
      </c>
      <c r="I29" s="83" t="s">
        <v>10</v>
      </c>
      <c r="J29" s="199"/>
      <c r="K29" s="199"/>
      <c r="L29" s="199"/>
      <c r="M29" s="199"/>
      <c r="N29" s="199"/>
      <c r="O29" s="193"/>
      <c r="P29" s="210"/>
      <c r="Q29" s="189"/>
      <c r="R29" s="201"/>
      <c r="S29" s="47"/>
    </row>
    <row r="30" spans="1:19" ht="13.95" customHeight="1">
      <c r="A30" s="91" t="s">
        <v>217</v>
      </c>
      <c r="B30" s="47"/>
      <c r="C30" s="196" t="s">
        <v>37</v>
      </c>
      <c r="D30" s="198" t="str" cm="1">
        <f t="array" aca="1" ref="D30" ca="1">IF($E$10="","",INDIRECT("【要入力】入力フォーム!"&amp;$A30&amp;D$1))</f>
        <v/>
      </c>
      <c r="E30" s="198" t="str" cm="1">
        <f t="array" aca="1" ref="E30" ca="1">IF($E$10="","",INDIRECT("【要入力】入力フォーム!"&amp;$A30&amp;E$1))</f>
        <v/>
      </c>
      <c r="F30" s="198" t="str" cm="1">
        <f t="array" aca="1" ref="F30" ca="1">IF($E$10="","",INDIRECT("【要入力】入力フォーム!"&amp;$A30&amp;F$1))</f>
        <v/>
      </c>
      <c r="G30" s="78" t="s">
        <v>9</v>
      </c>
      <c r="H30" s="95" t="str" cm="1">
        <f t="array" aca="1" ref="H30" ca="1">IF($E$10="","",INDIRECT("【要入力】入力フォーム!"&amp;$A30&amp;H$1))</f>
        <v/>
      </c>
      <c r="I30" s="80" t="s">
        <v>10</v>
      </c>
      <c r="J30" s="198" t="str" cm="1">
        <f t="array" aca="1" ref="J30" ca="1">IF($E$10="","",INDIRECT("【要入力】入力フォーム!"&amp;$A30&amp;J$1))</f>
        <v/>
      </c>
      <c r="K30" s="198" t="str" cm="1">
        <f t="array" aca="1" ref="K30" ca="1">IF($E$10="","",INDIRECT("【要入力】入力フォーム!"&amp;$A30&amp;K$1))</f>
        <v/>
      </c>
      <c r="L30" s="198" t="str" cm="1">
        <f t="array" aca="1" ref="L30" ca="1">IF($E$10="","",INDIRECT("【要入力】入力フォーム!"&amp;$A30&amp;L$1))</f>
        <v/>
      </c>
      <c r="M30" s="198" t="str" cm="1">
        <f t="array" aca="1" ref="M30" ca="1">IF($E$10="","",INDIRECT("【要入力】入力フォーム!"&amp;$A30&amp;M$1))</f>
        <v/>
      </c>
      <c r="N30" s="198" t="str" cm="1">
        <f t="array" aca="1" ref="N30" ca="1">IF($E$10="","",INDIRECT("【要入力】入力フォーム!"&amp;$A30&amp;N$1))</f>
        <v/>
      </c>
      <c r="O30" s="192" t="s">
        <v>28</v>
      </c>
      <c r="P30" s="209" t="str" cm="1">
        <f t="array" aca="1" ref="P30" ca="1">IF($E$10="","",INDIRECT("【要入力】入力フォーム!"&amp;$A30&amp;P$1))</f>
        <v/>
      </c>
      <c r="Q30" s="188" t="s">
        <v>29</v>
      </c>
      <c r="R30" s="200" t="str" cm="1">
        <f t="array" aca="1" ref="R30" ca="1">IF($E$10="","",INDIRECT("【要入力】入力フォーム!"&amp;$A30&amp;R$1))</f>
        <v/>
      </c>
      <c r="S30" s="47"/>
    </row>
    <row r="31" spans="1:19" ht="13.95" customHeight="1">
      <c r="A31" s="91"/>
      <c r="B31" s="47"/>
      <c r="C31" s="197"/>
      <c r="D31" s="199"/>
      <c r="E31" s="199"/>
      <c r="F31" s="199"/>
      <c r="G31" s="81" t="s">
        <v>9</v>
      </c>
      <c r="H31" s="96" t="str" cm="1">
        <f t="array" aca="1" ref="H31" ca="1">IF($E$10="","",INDIRECT("【要入力】入力フォーム!"&amp;$A30&amp;H$1+1))</f>
        <v/>
      </c>
      <c r="I31" s="83" t="s">
        <v>10</v>
      </c>
      <c r="J31" s="199"/>
      <c r="K31" s="199"/>
      <c r="L31" s="199"/>
      <c r="M31" s="199"/>
      <c r="N31" s="199"/>
      <c r="O31" s="193"/>
      <c r="P31" s="210"/>
      <c r="Q31" s="189"/>
      <c r="R31" s="201"/>
      <c r="S31" s="47"/>
    </row>
    <row r="32" spans="1:19" ht="13.95" customHeight="1">
      <c r="A32" s="91" t="s">
        <v>218</v>
      </c>
      <c r="B32" s="47"/>
      <c r="C32" s="196" t="s">
        <v>38</v>
      </c>
      <c r="D32" s="198" t="str" cm="1">
        <f t="array" aca="1" ref="D32" ca="1">IF($E$10="","",INDIRECT("【要入力】入力フォーム!"&amp;$A32&amp;D$1))</f>
        <v/>
      </c>
      <c r="E32" s="198" t="str" cm="1">
        <f t="array" aca="1" ref="E32" ca="1">IF($E$10="","",INDIRECT("【要入力】入力フォーム!"&amp;$A32&amp;E$1))</f>
        <v/>
      </c>
      <c r="F32" s="198" t="str" cm="1">
        <f t="array" aca="1" ref="F32" ca="1">IF($E$10="","",INDIRECT("【要入力】入力フォーム!"&amp;$A32&amp;F$1))</f>
        <v/>
      </c>
      <c r="G32" s="78" t="s">
        <v>9</v>
      </c>
      <c r="H32" s="95" t="str" cm="1">
        <f t="array" aca="1" ref="H32" ca="1">IF($E$10="","",INDIRECT("【要入力】入力フォーム!"&amp;$A32&amp;H$1))</f>
        <v/>
      </c>
      <c r="I32" s="80" t="s">
        <v>10</v>
      </c>
      <c r="J32" s="198" t="str" cm="1">
        <f t="array" aca="1" ref="J32" ca="1">IF($E$10="","",INDIRECT("【要入力】入力フォーム!"&amp;$A32&amp;J$1))</f>
        <v/>
      </c>
      <c r="K32" s="198" t="str" cm="1">
        <f t="array" aca="1" ref="K32" ca="1">IF($E$10="","",INDIRECT("【要入力】入力フォーム!"&amp;$A32&amp;K$1))</f>
        <v/>
      </c>
      <c r="L32" s="198" t="str" cm="1">
        <f t="array" aca="1" ref="L32" ca="1">IF($E$10="","",INDIRECT("【要入力】入力フォーム!"&amp;$A32&amp;L$1))</f>
        <v/>
      </c>
      <c r="M32" s="198" t="str" cm="1">
        <f t="array" aca="1" ref="M32" ca="1">IF($E$10="","",INDIRECT("【要入力】入力フォーム!"&amp;$A32&amp;M$1))</f>
        <v/>
      </c>
      <c r="N32" s="198" t="str" cm="1">
        <f t="array" aca="1" ref="N32" ca="1">IF($E$10="","",INDIRECT("【要入力】入力フォーム!"&amp;$A32&amp;N$1))</f>
        <v/>
      </c>
      <c r="O32" s="192" t="s">
        <v>28</v>
      </c>
      <c r="P32" s="209" t="str" cm="1">
        <f t="array" aca="1" ref="P32" ca="1">IF($E$10="","",INDIRECT("【要入力】入力フォーム!"&amp;$A32&amp;P$1))</f>
        <v/>
      </c>
      <c r="Q32" s="188" t="s">
        <v>29</v>
      </c>
      <c r="R32" s="200" t="str" cm="1">
        <f t="array" aca="1" ref="R32" ca="1">IF($E$10="","",INDIRECT("【要入力】入力フォーム!"&amp;$A32&amp;R$1))</f>
        <v/>
      </c>
      <c r="S32" s="47"/>
    </row>
    <row r="33" spans="1:19" ht="13.95" customHeight="1">
      <c r="A33" s="91"/>
      <c r="B33" s="47"/>
      <c r="C33" s="197"/>
      <c r="D33" s="199"/>
      <c r="E33" s="199"/>
      <c r="F33" s="199"/>
      <c r="G33" s="81" t="s">
        <v>9</v>
      </c>
      <c r="H33" s="96" t="str" cm="1">
        <f t="array" aca="1" ref="H33" ca="1">IF($E$10="","",INDIRECT("【要入力】入力フォーム!"&amp;$A32&amp;H$1+1))</f>
        <v/>
      </c>
      <c r="I33" s="83" t="s">
        <v>10</v>
      </c>
      <c r="J33" s="199"/>
      <c r="K33" s="199"/>
      <c r="L33" s="199"/>
      <c r="M33" s="199"/>
      <c r="N33" s="199"/>
      <c r="O33" s="193"/>
      <c r="P33" s="210"/>
      <c r="Q33" s="189"/>
      <c r="R33" s="201"/>
      <c r="S33" s="47"/>
    </row>
    <row r="34" spans="1:19" ht="13.95" customHeight="1">
      <c r="A34" s="91" t="s">
        <v>219</v>
      </c>
      <c r="B34" s="47"/>
      <c r="C34" s="196" t="s">
        <v>39</v>
      </c>
      <c r="D34" s="198" t="str" cm="1">
        <f t="array" aca="1" ref="D34" ca="1">IF($E$10="","",INDIRECT("【要入力】入力フォーム!"&amp;$A34&amp;D$1))</f>
        <v/>
      </c>
      <c r="E34" s="198" t="str" cm="1">
        <f t="array" aca="1" ref="E34" ca="1">IF($E$10="","",INDIRECT("【要入力】入力フォーム!"&amp;$A34&amp;E$1))</f>
        <v/>
      </c>
      <c r="F34" s="198" t="str" cm="1">
        <f t="array" aca="1" ref="F34" ca="1">IF($E$10="","",INDIRECT("【要入力】入力フォーム!"&amp;$A34&amp;F$1))</f>
        <v/>
      </c>
      <c r="G34" s="78" t="s">
        <v>9</v>
      </c>
      <c r="H34" s="95" t="str" cm="1">
        <f t="array" aca="1" ref="H34" ca="1">IF($E$10="","",INDIRECT("【要入力】入力フォーム!"&amp;$A34&amp;H$1))</f>
        <v/>
      </c>
      <c r="I34" s="80" t="s">
        <v>10</v>
      </c>
      <c r="J34" s="198" t="str" cm="1">
        <f t="array" aca="1" ref="J34" ca="1">IF($E$10="","",INDIRECT("【要入力】入力フォーム!"&amp;$A34&amp;J$1))</f>
        <v/>
      </c>
      <c r="K34" s="198" t="str" cm="1">
        <f t="array" aca="1" ref="K34" ca="1">IF($E$10="","",INDIRECT("【要入力】入力フォーム!"&amp;$A34&amp;K$1))</f>
        <v/>
      </c>
      <c r="L34" s="198" t="str" cm="1">
        <f t="array" aca="1" ref="L34" ca="1">IF($E$10="","",INDIRECT("【要入力】入力フォーム!"&amp;$A34&amp;L$1))</f>
        <v/>
      </c>
      <c r="M34" s="198" t="str" cm="1">
        <f t="array" aca="1" ref="M34" ca="1">IF($E$10="","",INDIRECT("【要入力】入力フォーム!"&amp;$A34&amp;M$1))</f>
        <v/>
      </c>
      <c r="N34" s="198" t="str" cm="1">
        <f t="array" aca="1" ref="N34" ca="1">IF($E$10="","",INDIRECT("【要入力】入力フォーム!"&amp;$A34&amp;N$1))</f>
        <v/>
      </c>
      <c r="O34" s="192" t="s">
        <v>28</v>
      </c>
      <c r="P34" s="209" t="str" cm="1">
        <f t="array" aca="1" ref="P34" ca="1">IF($E$10="","",INDIRECT("【要入力】入力フォーム!"&amp;$A34&amp;P$1))</f>
        <v/>
      </c>
      <c r="Q34" s="188" t="s">
        <v>29</v>
      </c>
      <c r="R34" s="200" t="str" cm="1">
        <f t="array" aca="1" ref="R34" ca="1">IF($E$10="","",INDIRECT("【要入力】入力フォーム!"&amp;$A34&amp;R$1))</f>
        <v/>
      </c>
      <c r="S34" s="47"/>
    </row>
    <row r="35" spans="1:19" ht="13.95" customHeight="1">
      <c r="A35" s="91"/>
      <c r="B35" s="47"/>
      <c r="C35" s="197"/>
      <c r="D35" s="199"/>
      <c r="E35" s="199"/>
      <c r="F35" s="199"/>
      <c r="G35" s="81" t="s">
        <v>9</v>
      </c>
      <c r="H35" s="96" t="str" cm="1">
        <f t="array" aca="1" ref="H35" ca="1">IF($E$10="","",INDIRECT("【要入力】入力フォーム!"&amp;$A34&amp;H$1+1))</f>
        <v/>
      </c>
      <c r="I35" s="83" t="s">
        <v>10</v>
      </c>
      <c r="J35" s="199"/>
      <c r="K35" s="199"/>
      <c r="L35" s="199"/>
      <c r="M35" s="199"/>
      <c r="N35" s="199"/>
      <c r="O35" s="193"/>
      <c r="P35" s="210"/>
      <c r="Q35" s="189"/>
      <c r="R35" s="201"/>
      <c r="S35" s="47"/>
    </row>
    <row r="36" spans="1:19" ht="13.95" customHeight="1">
      <c r="A36" s="91" t="s">
        <v>220</v>
      </c>
      <c r="B36" s="47"/>
      <c r="C36" s="196" t="s">
        <v>40</v>
      </c>
      <c r="D36" s="198" t="str" cm="1">
        <f t="array" aca="1" ref="D36" ca="1">IF($E$10="","",INDIRECT("【要入力】入力フォーム!"&amp;$A36&amp;D$1))</f>
        <v/>
      </c>
      <c r="E36" s="198" t="str" cm="1">
        <f t="array" aca="1" ref="E36" ca="1">IF($E$10="","",INDIRECT("【要入力】入力フォーム!"&amp;$A36&amp;E$1))</f>
        <v/>
      </c>
      <c r="F36" s="198" t="str" cm="1">
        <f t="array" aca="1" ref="F36" ca="1">IF($E$10="","",INDIRECT("【要入力】入力フォーム!"&amp;$A36&amp;F$1))</f>
        <v/>
      </c>
      <c r="G36" s="78" t="s">
        <v>9</v>
      </c>
      <c r="H36" s="95" t="str" cm="1">
        <f t="array" aca="1" ref="H36" ca="1">IF($E$10="","",INDIRECT("【要入力】入力フォーム!"&amp;$A36&amp;H$1))</f>
        <v/>
      </c>
      <c r="I36" s="80" t="s">
        <v>10</v>
      </c>
      <c r="J36" s="198" t="str" cm="1">
        <f t="array" aca="1" ref="J36" ca="1">IF($E$10="","",INDIRECT("【要入力】入力フォーム!"&amp;$A36&amp;J$1))</f>
        <v/>
      </c>
      <c r="K36" s="198" t="str" cm="1">
        <f t="array" aca="1" ref="K36" ca="1">IF($E$10="","",INDIRECT("【要入力】入力フォーム!"&amp;$A36&amp;K$1))</f>
        <v/>
      </c>
      <c r="L36" s="198" t="str" cm="1">
        <f t="array" aca="1" ref="L36" ca="1">IF($E$10="","",INDIRECT("【要入力】入力フォーム!"&amp;$A36&amp;L$1))</f>
        <v/>
      </c>
      <c r="M36" s="198" t="str" cm="1">
        <f t="array" aca="1" ref="M36" ca="1">IF($E$10="","",INDIRECT("【要入力】入力フォーム!"&amp;$A36&amp;M$1))</f>
        <v/>
      </c>
      <c r="N36" s="198" t="str" cm="1">
        <f t="array" aca="1" ref="N36" ca="1">IF($E$10="","",INDIRECT("【要入力】入力フォーム!"&amp;$A36&amp;N$1))</f>
        <v/>
      </c>
      <c r="O36" s="192" t="s">
        <v>28</v>
      </c>
      <c r="P36" s="209" t="str" cm="1">
        <f t="array" aca="1" ref="P36" ca="1">IF($E$10="","",INDIRECT("【要入力】入力フォーム!"&amp;$A36&amp;P$1))</f>
        <v/>
      </c>
      <c r="Q36" s="188" t="s">
        <v>29</v>
      </c>
      <c r="R36" s="200" t="str" cm="1">
        <f t="array" aca="1" ref="R36" ca="1">IF($E$10="","",INDIRECT("【要入力】入力フォーム!"&amp;$A36&amp;R$1))</f>
        <v/>
      </c>
      <c r="S36" s="47"/>
    </row>
    <row r="37" spans="1:19" ht="13.95" customHeight="1">
      <c r="A37" s="91"/>
      <c r="B37" s="47"/>
      <c r="C37" s="197"/>
      <c r="D37" s="199"/>
      <c r="E37" s="199"/>
      <c r="F37" s="199"/>
      <c r="G37" s="81" t="s">
        <v>9</v>
      </c>
      <c r="H37" s="96" t="str" cm="1">
        <f t="array" aca="1" ref="H37" ca="1">IF($E$10="","",INDIRECT("【要入力】入力フォーム!"&amp;$A36&amp;H$1+1))</f>
        <v/>
      </c>
      <c r="I37" s="83" t="s">
        <v>10</v>
      </c>
      <c r="J37" s="199"/>
      <c r="K37" s="199"/>
      <c r="L37" s="199"/>
      <c r="M37" s="199"/>
      <c r="N37" s="199"/>
      <c r="O37" s="193"/>
      <c r="P37" s="210"/>
      <c r="Q37" s="189"/>
      <c r="R37" s="201"/>
      <c r="S37" s="47"/>
    </row>
    <row r="38" spans="1:19" ht="13.95" customHeight="1">
      <c r="A38" s="91" t="s">
        <v>221</v>
      </c>
      <c r="B38" s="47"/>
      <c r="C38" s="196" t="s">
        <v>41</v>
      </c>
      <c r="D38" s="198" t="str" cm="1">
        <f t="array" aca="1" ref="D38" ca="1">IF($E$10="","",INDIRECT("【要入力】入力フォーム!"&amp;$A38&amp;D$1))</f>
        <v/>
      </c>
      <c r="E38" s="198" t="str" cm="1">
        <f t="array" aca="1" ref="E38" ca="1">IF($E$10="","",INDIRECT("【要入力】入力フォーム!"&amp;$A38&amp;E$1))</f>
        <v/>
      </c>
      <c r="F38" s="198" t="str" cm="1">
        <f t="array" aca="1" ref="F38" ca="1">IF($E$10="","",INDIRECT("【要入力】入力フォーム!"&amp;$A38&amp;F$1))</f>
        <v/>
      </c>
      <c r="G38" s="78" t="s">
        <v>9</v>
      </c>
      <c r="H38" s="95" t="str" cm="1">
        <f t="array" aca="1" ref="H38" ca="1">IF($E$10="","",INDIRECT("【要入力】入力フォーム!"&amp;$A38&amp;H$1))</f>
        <v/>
      </c>
      <c r="I38" s="80" t="s">
        <v>10</v>
      </c>
      <c r="J38" s="198" t="str" cm="1">
        <f t="array" aca="1" ref="J38" ca="1">IF($E$10="","",INDIRECT("【要入力】入力フォーム!"&amp;$A38&amp;J$1))</f>
        <v/>
      </c>
      <c r="K38" s="198" t="str" cm="1">
        <f t="array" aca="1" ref="K38" ca="1">IF($E$10="","",INDIRECT("【要入力】入力フォーム!"&amp;$A38&amp;K$1))</f>
        <v/>
      </c>
      <c r="L38" s="198" t="str" cm="1">
        <f t="array" aca="1" ref="L38" ca="1">IF($E$10="","",INDIRECT("【要入力】入力フォーム!"&amp;$A38&amp;L$1))</f>
        <v/>
      </c>
      <c r="M38" s="198" t="str" cm="1">
        <f t="array" aca="1" ref="M38" ca="1">IF($E$10="","",INDIRECT("【要入力】入力フォーム!"&amp;$A38&amp;M$1))</f>
        <v/>
      </c>
      <c r="N38" s="198" t="str" cm="1">
        <f t="array" aca="1" ref="N38" ca="1">IF($E$10="","",INDIRECT("【要入力】入力フォーム!"&amp;$A38&amp;N$1))</f>
        <v/>
      </c>
      <c r="O38" s="192" t="s">
        <v>28</v>
      </c>
      <c r="P38" s="209" t="str" cm="1">
        <f t="array" aca="1" ref="P38" ca="1">IF($E$10="","",INDIRECT("【要入力】入力フォーム!"&amp;$A38&amp;P$1))</f>
        <v/>
      </c>
      <c r="Q38" s="188" t="s">
        <v>29</v>
      </c>
      <c r="R38" s="200" t="str" cm="1">
        <f t="array" aca="1" ref="R38" ca="1">IF($E$10="","",INDIRECT("【要入力】入力フォーム!"&amp;$A38&amp;R$1))</f>
        <v/>
      </c>
      <c r="S38" s="47"/>
    </row>
    <row r="39" spans="1:19" ht="13.95" customHeight="1">
      <c r="A39" s="91"/>
      <c r="B39" s="47"/>
      <c r="C39" s="197"/>
      <c r="D39" s="199"/>
      <c r="E39" s="199"/>
      <c r="F39" s="199"/>
      <c r="G39" s="81" t="s">
        <v>9</v>
      </c>
      <c r="H39" s="96" t="str" cm="1">
        <f t="array" aca="1" ref="H39" ca="1">IF($E$10="","",INDIRECT("【要入力】入力フォーム!"&amp;$A38&amp;H$1+1))</f>
        <v/>
      </c>
      <c r="I39" s="83" t="s">
        <v>10</v>
      </c>
      <c r="J39" s="199"/>
      <c r="K39" s="199"/>
      <c r="L39" s="199"/>
      <c r="M39" s="199"/>
      <c r="N39" s="199"/>
      <c r="O39" s="193"/>
      <c r="P39" s="210"/>
      <c r="Q39" s="189"/>
      <c r="R39" s="201"/>
      <c r="S39" s="47"/>
    </row>
    <row r="40" spans="1:19" ht="13.2" customHeight="1">
      <c r="A40" s="91"/>
      <c r="B40" s="47"/>
      <c r="C40" s="180"/>
      <c r="D40" s="182" t="s">
        <v>35</v>
      </c>
      <c r="E40" s="184"/>
      <c r="F40" s="186" t="str">
        <f>IF($E$10="","",SUM(F28:F39))</f>
        <v/>
      </c>
      <c r="G40" s="78" t="s">
        <v>9</v>
      </c>
      <c r="H40" s="79" t="str">
        <f>IF($E$10="","",SUM(H28,H30,H32,H36,H34,H38))</f>
        <v/>
      </c>
      <c r="I40" s="80" t="s">
        <v>10</v>
      </c>
      <c r="J40" s="186" t="str">
        <f t="shared" ref="J40:R40" si="1">IF($E$10="","",SUM(J28:J39))</f>
        <v/>
      </c>
      <c r="K40" s="186" t="str">
        <f t="shared" si="1"/>
        <v/>
      </c>
      <c r="L40" s="186" t="str">
        <f t="shared" si="1"/>
        <v/>
      </c>
      <c r="M40" s="186" t="str">
        <f t="shared" si="1"/>
        <v/>
      </c>
      <c r="N40" s="190" t="str">
        <f t="shared" si="1"/>
        <v/>
      </c>
      <c r="O40" s="192" t="s">
        <v>28</v>
      </c>
      <c r="P40" s="194" t="str">
        <f t="shared" si="1"/>
        <v/>
      </c>
      <c r="Q40" s="188" t="s">
        <v>29</v>
      </c>
      <c r="R40" s="186" t="str">
        <f t="shared" si="1"/>
        <v/>
      </c>
      <c r="S40" s="47"/>
    </row>
    <row r="41" spans="1:19" ht="13.2" customHeight="1">
      <c r="A41" s="91"/>
      <c r="B41" s="47"/>
      <c r="C41" s="181"/>
      <c r="D41" s="183"/>
      <c r="E41" s="185"/>
      <c r="F41" s="187"/>
      <c r="G41" s="81" t="s">
        <v>9</v>
      </c>
      <c r="H41" s="84" t="str">
        <f>IF($E$10="","",SUM(H29,H31,H33,H37,H35,H39))</f>
        <v/>
      </c>
      <c r="I41" s="83" t="s">
        <v>10</v>
      </c>
      <c r="J41" s="187"/>
      <c r="K41" s="187"/>
      <c r="L41" s="187"/>
      <c r="M41" s="187"/>
      <c r="N41" s="191"/>
      <c r="O41" s="193"/>
      <c r="P41" s="195"/>
      <c r="Q41" s="189"/>
      <c r="R41" s="187"/>
      <c r="S41" s="47"/>
    </row>
    <row r="42" spans="1:19" ht="13.2" customHeight="1">
      <c r="A42" s="91"/>
      <c r="B42" s="47"/>
      <c r="C42" s="180"/>
      <c r="D42" s="182" t="s">
        <v>26</v>
      </c>
      <c r="E42" s="184"/>
      <c r="F42" s="186" t="str">
        <f>IF($E$10="","",SUM(F26,F40))</f>
        <v/>
      </c>
      <c r="G42" s="78" t="s">
        <v>9</v>
      </c>
      <c r="H42" s="79" t="str">
        <f>IF($E$10="","",SUM(H26,H40))</f>
        <v/>
      </c>
      <c r="I42" s="80" t="s">
        <v>10</v>
      </c>
      <c r="J42" s="186" t="str">
        <f t="shared" ref="J42:M42" si="2">IF($E$10="","",SUM(J26,J40))</f>
        <v/>
      </c>
      <c r="K42" s="186" t="str">
        <f t="shared" si="2"/>
        <v/>
      </c>
      <c r="L42" s="186" t="str">
        <f t="shared" si="2"/>
        <v/>
      </c>
      <c r="M42" s="186" t="str">
        <f t="shared" si="2"/>
        <v/>
      </c>
      <c r="N42" s="190" t="str">
        <f t="shared" ref="N42:P42" si="3">IF($E$10="","",SUM(N26,N40))</f>
        <v/>
      </c>
      <c r="O42" s="192" t="s">
        <v>28</v>
      </c>
      <c r="P42" s="194" t="str">
        <f t="shared" si="3"/>
        <v/>
      </c>
      <c r="Q42" s="188" t="s">
        <v>29</v>
      </c>
      <c r="R42" s="186" t="str">
        <f t="shared" ref="R42" si="4">IF($E$10="","",SUM(R26,R40))</f>
        <v/>
      </c>
      <c r="S42" s="47"/>
    </row>
    <row r="43" spans="1:19" ht="13.2" customHeight="1">
      <c r="A43" s="91"/>
      <c r="B43" s="47"/>
      <c r="C43" s="181"/>
      <c r="D43" s="183"/>
      <c r="E43" s="185"/>
      <c r="F43" s="187"/>
      <c r="G43" s="81" t="s">
        <v>9</v>
      </c>
      <c r="H43" s="82" t="str">
        <f>IF($E$10="","",SUM(H27,H41))</f>
        <v/>
      </c>
      <c r="I43" s="83" t="s">
        <v>10</v>
      </c>
      <c r="J43" s="187"/>
      <c r="K43" s="187"/>
      <c r="L43" s="187"/>
      <c r="M43" s="187"/>
      <c r="N43" s="191"/>
      <c r="O43" s="193"/>
      <c r="P43" s="195"/>
      <c r="Q43" s="189"/>
      <c r="R43" s="187"/>
      <c r="S43" s="47"/>
    </row>
    <row r="44" spans="1:19" s="45" customFormat="1" ht="13.2" customHeight="1">
      <c r="A44" s="93"/>
      <c r="B44" s="59"/>
      <c r="C44" s="85"/>
      <c r="D44" s="86"/>
      <c r="E44" s="85"/>
      <c r="F44" s="85"/>
      <c r="G44" s="85"/>
      <c r="H44" s="87"/>
      <c r="I44" s="86"/>
      <c r="J44" s="85"/>
      <c r="K44" s="85"/>
      <c r="L44" s="86"/>
      <c r="M44" s="85"/>
      <c r="N44" s="85"/>
      <c r="O44" s="85"/>
      <c r="P44" s="85"/>
      <c r="Q44" s="85"/>
      <c r="R44" s="86"/>
      <c r="S44" s="59"/>
    </row>
    <row r="45" spans="1:19" ht="45.75" customHeight="1">
      <c r="A45" s="91"/>
      <c r="B45" s="47"/>
      <c r="C45" s="202" t="s">
        <v>42</v>
      </c>
      <c r="D45" s="203"/>
      <c r="E45" s="204" t="str">
        <f>IF(【要入力】入力フォーム!C65="","",【要入力】入力フォーム!C65)</f>
        <v/>
      </c>
      <c r="F45" s="205"/>
      <c r="G45" s="205"/>
      <c r="H45" s="205"/>
      <c r="I45" s="205"/>
      <c r="J45" s="206"/>
      <c r="K45" s="69" t="s">
        <v>43</v>
      </c>
      <c r="L45" s="77"/>
      <c r="M45" s="204" t="str">
        <f>IF(【要入力】入力フォーム!C66="","",【要入力】入力フォーム!C66)</f>
        <v/>
      </c>
      <c r="N45" s="205"/>
      <c r="O45" s="205"/>
      <c r="P45" s="205"/>
      <c r="Q45" s="205"/>
      <c r="R45" s="206"/>
      <c r="S45" s="47"/>
    </row>
    <row r="46" spans="1:19" ht="49.95" customHeight="1">
      <c r="A46" s="91"/>
      <c r="B46" s="47"/>
      <c r="C46" s="47"/>
      <c r="D46" s="88"/>
      <c r="E46" s="207"/>
      <c r="F46" s="207"/>
      <c r="G46" s="207"/>
      <c r="H46" s="207"/>
      <c r="I46" s="207"/>
      <c r="J46" s="207"/>
      <c r="K46" s="47"/>
      <c r="L46" s="88"/>
      <c r="M46" s="208"/>
      <c r="N46" s="208"/>
      <c r="O46" s="208"/>
      <c r="P46" s="208"/>
      <c r="Q46" s="208"/>
      <c r="R46" s="208"/>
      <c r="S46" s="47"/>
    </row>
    <row r="47" spans="1:19" s="46" customFormat="1" ht="19.95" customHeight="1">
      <c r="A47" s="92">
        <f>A10+1</f>
        <v>1</v>
      </c>
      <c r="B47" s="62"/>
      <c r="C47" s="174" t="s">
        <v>8</v>
      </c>
      <c r="D47" s="174"/>
      <c r="E47" s="174" t="str">
        <f>IF(リスト!D3="","",リスト!D3)</f>
        <v/>
      </c>
      <c r="F47" s="174"/>
      <c r="G47" s="54" t="s">
        <v>9</v>
      </c>
      <c r="H47" s="63" t="str">
        <f>IF(リスト!E3="○","コジェネ","")</f>
        <v/>
      </c>
      <c r="I47" s="54" t="s">
        <v>10</v>
      </c>
      <c r="J47" s="54" t="s">
        <v>222</v>
      </c>
      <c r="K47" s="174" t="str">
        <f>IF(リスト!F3="","",リスト!F3)</f>
        <v/>
      </c>
      <c r="L47" s="174"/>
      <c r="M47" s="52" t="s">
        <v>223</v>
      </c>
      <c r="N47" s="52"/>
      <c r="O47" s="52"/>
      <c r="P47" s="52"/>
      <c r="Q47" s="52"/>
      <c r="R47" s="52"/>
      <c r="S47" s="62"/>
    </row>
    <row r="48" spans="1:19" ht="10.050000000000001" customHeight="1">
      <c r="A48" s="91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  <row r="49" spans="1:19" ht="15" customHeight="1">
      <c r="A49" s="91"/>
      <c r="B49" s="47"/>
      <c r="C49" s="196" t="s">
        <v>13</v>
      </c>
      <c r="D49" s="64" t="s">
        <v>14</v>
      </c>
      <c r="E49" s="64" t="s">
        <v>15</v>
      </c>
      <c r="F49" s="65" t="s">
        <v>16</v>
      </c>
      <c r="G49" s="66"/>
      <c r="H49" s="66"/>
      <c r="I49" s="67"/>
      <c r="J49" s="68" t="s">
        <v>17</v>
      </c>
      <c r="K49" s="69" t="s">
        <v>18</v>
      </c>
      <c r="L49" s="70"/>
      <c r="M49" s="70"/>
      <c r="N49" s="66"/>
      <c r="O49" s="66"/>
      <c r="P49" s="66"/>
      <c r="Q49" s="67"/>
      <c r="R49" s="68" t="s">
        <v>19</v>
      </c>
      <c r="S49" s="47"/>
    </row>
    <row r="50" spans="1:19" ht="15" customHeight="1">
      <c r="A50" s="91"/>
      <c r="B50" s="47"/>
      <c r="C50" s="197"/>
      <c r="D50" s="71" t="s">
        <v>20</v>
      </c>
      <c r="E50" s="71" t="s">
        <v>20</v>
      </c>
      <c r="F50" s="72" t="s">
        <v>21</v>
      </c>
      <c r="G50" s="73"/>
      <c r="H50" s="73"/>
      <c r="I50" s="74"/>
      <c r="J50" s="71" t="s">
        <v>22</v>
      </c>
      <c r="K50" s="75" t="s">
        <v>23</v>
      </c>
      <c r="L50" s="76" t="s">
        <v>24</v>
      </c>
      <c r="M50" s="75" t="s">
        <v>25</v>
      </c>
      <c r="N50" s="69" t="s">
        <v>26</v>
      </c>
      <c r="O50" s="70"/>
      <c r="P50" s="70"/>
      <c r="Q50" s="77"/>
      <c r="R50" s="71" t="s">
        <v>22</v>
      </c>
      <c r="S50" s="47"/>
    </row>
    <row r="51" spans="1:19" ht="13.95" customHeight="1">
      <c r="A51" s="91" t="s">
        <v>210</v>
      </c>
      <c r="B51" s="47"/>
      <c r="C51" s="196" t="s">
        <v>27</v>
      </c>
      <c r="D51" s="200" t="str" cm="1">
        <f t="array" aca="1" ref="D51" ca="1">IF($E$47="","",INDIRECT("【要入力】入力フォーム!"&amp;$A51&amp;D$1+21*$A$47))</f>
        <v/>
      </c>
      <c r="E51" s="200" t="str" cm="1">
        <f t="array" aca="1" ref="E51" ca="1">IF($E$47="","",INDIRECT("【要入力】入力フォーム!"&amp;$A51&amp;E$1+21*$A$47))</f>
        <v/>
      </c>
      <c r="F51" s="200" t="str" cm="1">
        <f t="array" aca="1" ref="F51" ca="1">IF($E$47="","",INDIRECT("【要入力】入力フォーム!"&amp;$A51&amp;F$1+21*$A$47))</f>
        <v/>
      </c>
      <c r="G51" s="78" t="s">
        <v>9</v>
      </c>
      <c r="H51" s="79" t="str" cm="1">
        <f t="array" aca="1" ref="H51" ca="1">IF($E$47="","",INDIRECT("【要入力】入力フォーム!"&amp;$A51&amp;H$1+21*$A$47))</f>
        <v/>
      </c>
      <c r="I51" s="80" t="s">
        <v>10</v>
      </c>
      <c r="J51" s="200" t="str" cm="1">
        <f t="array" aca="1" ref="J51" ca="1">IF($E$47="","",INDIRECT("【要入力】入力フォーム!"&amp;$A51&amp;J$1+21*$A$47))</f>
        <v/>
      </c>
      <c r="K51" s="200" t="str" cm="1">
        <f t="array" aca="1" ref="K51" ca="1">IF($E$47="","",INDIRECT("【要入力】入力フォーム!"&amp;$A51&amp;K$1+21*$A$47))</f>
        <v/>
      </c>
      <c r="L51" s="200" t="str" cm="1">
        <f t="array" aca="1" ref="L51" ca="1">IF($E$47="","",INDIRECT("【要入力】入力フォーム!"&amp;$A51&amp;L$1+21*$A$47))</f>
        <v/>
      </c>
      <c r="M51" s="200" t="str" cm="1">
        <f t="array" aca="1" ref="M51" ca="1">IF($E$47="","",INDIRECT("【要入力】入力フォーム!"&amp;$A51&amp;M$1+21*$A$47))</f>
        <v/>
      </c>
      <c r="N51" s="198" t="str" cm="1">
        <f t="array" aca="1" ref="N51" ca="1">IF($E$47="","",INDIRECT("【要入力】入力フォーム!"&amp;$A51&amp;N$1+21*$A$47))</f>
        <v/>
      </c>
      <c r="O51" s="192" t="s">
        <v>28</v>
      </c>
      <c r="P51" s="209" t="str" cm="1">
        <f t="array" aca="1" ref="P51" ca="1">IF($E$47="","",INDIRECT("【要入力】入力フォーム!"&amp;$A51&amp;P$1+21*$A$47))</f>
        <v/>
      </c>
      <c r="Q51" s="188" t="s">
        <v>29</v>
      </c>
      <c r="R51" s="200" t="str" cm="1">
        <f t="array" aca="1" ref="R51" ca="1">IF($E$47="","",INDIRECT("【要入力】入力フォーム!"&amp;$A51&amp;R$1+21*$A$47))</f>
        <v/>
      </c>
      <c r="S51" s="47"/>
    </row>
    <row r="52" spans="1:19" ht="13.95" customHeight="1">
      <c r="A52" s="91"/>
      <c r="B52" s="47"/>
      <c r="C52" s="197"/>
      <c r="D52" s="201"/>
      <c r="E52" s="201"/>
      <c r="F52" s="201"/>
      <c r="G52" s="81" t="s">
        <v>9</v>
      </c>
      <c r="H52" s="82" t="str" cm="1">
        <f t="array" aca="1" ref="H52" ca="1">IF($E$47="","",INDIRECT("【要入力】入力フォーム!"&amp;$A51&amp;H$1+1+21*$A$47))</f>
        <v/>
      </c>
      <c r="I52" s="83" t="s">
        <v>10</v>
      </c>
      <c r="J52" s="201"/>
      <c r="K52" s="201"/>
      <c r="L52" s="201"/>
      <c r="M52" s="201"/>
      <c r="N52" s="199"/>
      <c r="O52" s="193"/>
      <c r="P52" s="210"/>
      <c r="Q52" s="189"/>
      <c r="R52" s="201"/>
      <c r="S52" s="47"/>
    </row>
    <row r="53" spans="1:19" ht="13.95" customHeight="1">
      <c r="A53" s="91" t="s">
        <v>211</v>
      </c>
      <c r="B53" s="47"/>
      <c r="C53" s="196" t="s">
        <v>30</v>
      </c>
      <c r="D53" s="200" t="str" cm="1">
        <f t="array" aca="1" ref="D53" ca="1">IF($E$47="","",INDIRECT("【要入力】入力フォーム!"&amp;$A53&amp;D$1+21*$A$47))</f>
        <v/>
      </c>
      <c r="E53" s="200" t="str" cm="1">
        <f t="array" aca="1" ref="E53" ca="1">IF($E$47="","",INDIRECT("【要入力】入力フォーム!"&amp;$A53&amp;E$1+21*$A$47))</f>
        <v/>
      </c>
      <c r="F53" s="200" t="str" cm="1">
        <f t="array" aca="1" ref="F53" ca="1">IF($E$47="","",INDIRECT("【要入力】入力フォーム!"&amp;$A53&amp;F$1+21*$A$47))</f>
        <v/>
      </c>
      <c r="G53" s="78" t="s">
        <v>9</v>
      </c>
      <c r="H53" s="79" t="str" cm="1">
        <f t="array" aca="1" ref="H53" ca="1">IF($E$47="","",INDIRECT("【要入力】入力フォーム!"&amp;$A53&amp;H$1+21*$A$47))</f>
        <v/>
      </c>
      <c r="I53" s="80" t="s">
        <v>10</v>
      </c>
      <c r="J53" s="200" t="str" cm="1">
        <f t="array" aca="1" ref="J53" ca="1">IF($E$47="","",INDIRECT("【要入力】入力フォーム!"&amp;$A53&amp;J$1+21*$A$47))</f>
        <v/>
      </c>
      <c r="K53" s="200" t="str" cm="1">
        <f t="array" aca="1" ref="K53" ca="1">IF($E$47="","",INDIRECT("【要入力】入力フォーム!"&amp;$A53&amp;K$1+21*$A$47))</f>
        <v/>
      </c>
      <c r="L53" s="200" t="str" cm="1">
        <f t="array" aca="1" ref="L53" ca="1">IF($E$47="","",INDIRECT("【要入力】入力フォーム!"&amp;$A53&amp;L$1+21*$A$47))</f>
        <v/>
      </c>
      <c r="M53" s="200" t="str" cm="1">
        <f t="array" aca="1" ref="M53" ca="1">IF($E$47="","",INDIRECT("【要入力】入力フォーム!"&amp;$A53&amp;M$1+21*$A$47))</f>
        <v/>
      </c>
      <c r="N53" s="198" t="str" cm="1">
        <f t="array" aca="1" ref="N53" ca="1">IF($E$47="","",INDIRECT("【要入力】入力フォーム!"&amp;$A53&amp;N$1+21*$A$47))</f>
        <v/>
      </c>
      <c r="O53" s="192" t="s">
        <v>28</v>
      </c>
      <c r="P53" s="209" t="str" cm="1">
        <f t="array" aca="1" ref="P53" ca="1">IF($E$47="","",INDIRECT("【要入力】入力フォーム!"&amp;$A53&amp;P$1+21*$A$47))</f>
        <v/>
      </c>
      <c r="Q53" s="188" t="s">
        <v>29</v>
      </c>
      <c r="R53" s="200" t="str" cm="1">
        <f t="array" aca="1" ref="R53" ca="1">IF($E$47="","",INDIRECT("【要入力】入力フォーム!"&amp;$A53&amp;R$1+21*$A$47))</f>
        <v/>
      </c>
      <c r="S53" s="47"/>
    </row>
    <row r="54" spans="1:19" ht="13.95" customHeight="1">
      <c r="A54" s="91"/>
      <c r="B54" s="47"/>
      <c r="C54" s="197"/>
      <c r="D54" s="201"/>
      <c r="E54" s="201"/>
      <c r="F54" s="201"/>
      <c r="G54" s="81" t="s">
        <v>9</v>
      </c>
      <c r="H54" s="82" t="str" cm="1">
        <f t="array" aca="1" ref="H54" ca="1">IF($E$47="","",INDIRECT("【要入力】入力フォーム!"&amp;$A53&amp;H$1+1+21*$A$47))</f>
        <v/>
      </c>
      <c r="I54" s="83" t="s">
        <v>10</v>
      </c>
      <c r="J54" s="201"/>
      <c r="K54" s="201"/>
      <c r="L54" s="201"/>
      <c r="M54" s="201"/>
      <c r="N54" s="199"/>
      <c r="O54" s="193"/>
      <c r="P54" s="210"/>
      <c r="Q54" s="189"/>
      <c r="R54" s="201"/>
      <c r="S54" s="47"/>
    </row>
    <row r="55" spans="1:19" ht="13.95" customHeight="1">
      <c r="A55" s="91" t="s">
        <v>212</v>
      </c>
      <c r="B55" s="47"/>
      <c r="C55" s="196" t="s">
        <v>31</v>
      </c>
      <c r="D55" s="200" t="str" cm="1">
        <f t="array" aca="1" ref="D55" ca="1">IF($E$47="","",INDIRECT("【要入力】入力フォーム!"&amp;$A55&amp;D$1+21*$A$47))</f>
        <v/>
      </c>
      <c r="E55" s="200" t="str" cm="1">
        <f t="array" aca="1" ref="E55" ca="1">IF($E$47="","",INDIRECT("【要入力】入力フォーム!"&amp;$A55&amp;E$1+21*$A$47))</f>
        <v/>
      </c>
      <c r="F55" s="200" t="str" cm="1">
        <f t="array" aca="1" ref="F55" ca="1">IF($E$47="","",INDIRECT("【要入力】入力フォーム!"&amp;$A55&amp;F$1+21*$A$47))</f>
        <v/>
      </c>
      <c r="G55" s="78" t="s">
        <v>9</v>
      </c>
      <c r="H55" s="79" t="str" cm="1">
        <f t="array" aca="1" ref="H55" ca="1">IF($E$47="","",INDIRECT("【要入力】入力フォーム!"&amp;$A55&amp;H$1+21*$A$47))</f>
        <v/>
      </c>
      <c r="I55" s="80" t="s">
        <v>10</v>
      </c>
      <c r="J55" s="200" t="str" cm="1">
        <f t="array" aca="1" ref="J55" ca="1">IF($E$47="","",INDIRECT("【要入力】入力フォーム!"&amp;$A55&amp;J$1+21*$A$47))</f>
        <v/>
      </c>
      <c r="K55" s="200" t="str" cm="1">
        <f t="array" aca="1" ref="K55" ca="1">IF($E$47="","",INDIRECT("【要入力】入力フォーム!"&amp;$A55&amp;K$1+21*$A$47))</f>
        <v/>
      </c>
      <c r="L55" s="200" t="str" cm="1">
        <f t="array" aca="1" ref="L55" ca="1">IF($E$47="","",INDIRECT("【要入力】入力フォーム!"&amp;$A55&amp;L$1+21*$A$47))</f>
        <v/>
      </c>
      <c r="M55" s="200" t="str" cm="1">
        <f t="array" aca="1" ref="M55" ca="1">IF($E$47="","",INDIRECT("【要入力】入力フォーム!"&amp;$A55&amp;M$1+21*$A$47))</f>
        <v/>
      </c>
      <c r="N55" s="198" t="str" cm="1">
        <f t="array" aca="1" ref="N55" ca="1">IF($E$47="","",INDIRECT("【要入力】入力フォーム!"&amp;$A55&amp;N$1+21*$A$47))</f>
        <v/>
      </c>
      <c r="O55" s="192" t="s">
        <v>28</v>
      </c>
      <c r="P55" s="209" t="str" cm="1">
        <f t="array" aca="1" ref="P55" ca="1">IF($E$47="","",INDIRECT("【要入力】入力フォーム!"&amp;$A55&amp;P$1+21*$A$47))</f>
        <v/>
      </c>
      <c r="Q55" s="188" t="s">
        <v>29</v>
      </c>
      <c r="R55" s="200" t="str" cm="1">
        <f t="array" aca="1" ref="R55" ca="1">IF($E$47="","",INDIRECT("【要入力】入力フォーム!"&amp;$A55&amp;R$1+21*$A$47))</f>
        <v/>
      </c>
      <c r="S55" s="47"/>
    </row>
    <row r="56" spans="1:19" ht="13.95" customHeight="1">
      <c r="A56" s="91"/>
      <c r="B56" s="47"/>
      <c r="C56" s="197"/>
      <c r="D56" s="201"/>
      <c r="E56" s="201"/>
      <c r="F56" s="201"/>
      <c r="G56" s="81" t="s">
        <v>9</v>
      </c>
      <c r="H56" s="82" t="str" cm="1">
        <f t="array" aca="1" ref="H56" ca="1">IF($E$47="","",INDIRECT("【要入力】入力フォーム!"&amp;$A55&amp;H$1+1+21*$A$47))</f>
        <v/>
      </c>
      <c r="I56" s="83" t="s">
        <v>10</v>
      </c>
      <c r="J56" s="201"/>
      <c r="K56" s="201"/>
      <c r="L56" s="201"/>
      <c r="M56" s="201"/>
      <c r="N56" s="199"/>
      <c r="O56" s="193"/>
      <c r="P56" s="210"/>
      <c r="Q56" s="189"/>
      <c r="R56" s="201"/>
      <c r="S56" s="47"/>
    </row>
    <row r="57" spans="1:19" ht="13.95" customHeight="1">
      <c r="A57" s="91" t="s">
        <v>213</v>
      </c>
      <c r="B57" s="47"/>
      <c r="C57" s="196" t="s">
        <v>32</v>
      </c>
      <c r="D57" s="200" t="str" cm="1">
        <f t="array" aca="1" ref="D57" ca="1">IF($E$47="","",INDIRECT("【要入力】入力フォーム!"&amp;$A57&amp;D$1+21*$A$47))</f>
        <v/>
      </c>
      <c r="E57" s="200" t="str" cm="1">
        <f t="array" aca="1" ref="E57" ca="1">IF($E$47="","",INDIRECT("【要入力】入力フォーム!"&amp;$A57&amp;E$1+21*$A$47))</f>
        <v/>
      </c>
      <c r="F57" s="200" t="str" cm="1">
        <f t="array" aca="1" ref="F57" ca="1">IF($E$47="","",INDIRECT("【要入力】入力フォーム!"&amp;$A57&amp;F$1+21*$A$47))</f>
        <v/>
      </c>
      <c r="G57" s="78" t="s">
        <v>9</v>
      </c>
      <c r="H57" s="79" t="str" cm="1">
        <f t="array" aca="1" ref="H57" ca="1">IF($E$47="","",INDIRECT("【要入力】入力フォーム!"&amp;$A57&amp;H$1+21*$A$47))</f>
        <v/>
      </c>
      <c r="I57" s="80" t="s">
        <v>10</v>
      </c>
      <c r="J57" s="200" t="str" cm="1">
        <f t="array" aca="1" ref="J57" ca="1">IF($E$47="","",INDIRECT("【要入力】入力フォーム!"&amp;$A57&amp;J$1+21*$A$47))</f>
        <v/>
      </c>
      <c r="K57" s="200" t="str" cm="1">
        <f t="array" aca="1" ref="K57" ca="1">IF($E$47="","",INDIRECT("【要入力】入力フォーム!"&amp;$A57&amp;K$1+21*$A$47))</f>
        <v/>
      </c>
      <c r="L57" s="200" t="str" cm="1">
        <f t="array" aca="1" ref="L57" ca="1">IF($E$47="","",INDIRECT("【要入力】入力フォーム!"&amp;$A57&amp;L$1+21*$A$47))</f>
        <v/>
      </c>
      <c r="M57" s="200" t="str" cm="1">
        <f t="array" aca="1" ref="M57" ca="1">IF($E$47="","",INDIRECT("【要入力】入力フォーム!"&amp;$A57&amp;M$1+21*$A$47))</f>
        <v/>
      </c>
      <c r="N57" s="198" t="str" cm="1">
        <f t="array" aca="1" ref="N57" ca="1">IF($E$47="","",INDIRECT("【要入力】入力フォーム!"&amp;$A57&amp;N$1+21*$A$47))</f>
        <v/>
      </c>
      <c r="O57" s="192" t="s">
        <v>28</v>
      </c>
      <c r="P57" s="209" t="str" cm="1">
        <f t="array" aca="1" ref="P57" ca="1">IF($E$47="","",INDIRECT("【要入力】入力フォーム!"&amp;$A57&amp;P$1+21*$A$47))</f>
        <v/>
      </c>
      <c r="Q57" s="188" t="s">
        <v>29</v>
      </c>
      <c r="R57" s="200" t="str" cm="1">
        <f t="array" aca="1" ref="R57" ca="1">IF($E$47="","",INDIRECT("【要入力】入力フォーム!"&amp;$A57&amp;R$1+21*$A$47))</f>
        <v/>
      </c>
      <c r="S57" s="47"/>
    </row>
    <row r="58" spans="1:19" ht="13.95" customHeight="1">
      <c r="A58" s="91"/>
      <c r="B58" s="47"/>
      <c r="C58" s="197"/>
      <c r="D58" s="201"/>
      <c r="E58" s="201"/>
      <c r="F58" s="201"/>
      <c r="G58" s="81" t="s">
        <v>9</v>
      </c>
      <c r="H58" s="82" t="str" cm="1">
        <f t="array" aca="1" ref="H58" ca="1">IF($E$47="","",INDIRECT("【要入力】入力フォーム!"&amp;$A57&amp;H$1+1+21*$A$47))</f>
        <v/>
      </c>
      <c r="I58" s="83" t="s">
        <v>10</v>
      </c>
      <c r="J58" s="201"/>
      <c r="K58" s="201"/>
      <c r="L58" s="201"/>
      <c r="M58" s="201"/>
      <c r="N58" s="199"/>
      <c r="O58" s="193"/>
      <c r="P58" s="210"/>
      <c r="Q58" s="189"/>
      <c r="R58" s="201"/>
      <c r="S58" s="47"/>
    </row>
    <row r="59" spans="1:19" ht="13.95" customHeight="1">
      <c r="A59" s="91" t="s">
        <v>214</v>
      </c>
      <c r="B59" s="47"/>
      <c r="C59" s="196" t="s">
        <v>33</v>
      </c>
      <c r="D59" s="200" t="str" cm="1">
        <f t="array" aca="1" ref="D59" ca="1">IF($E$47="","",INDIRECT("【要入力】入力フォーム!"&amp;$A59&amp;D$1+21*$A$47))</f>
        <v/>
      </c>
      <c r="E59" s="200" t="str" cm="1">
        <f t="array" aca="1" ref="E59" ca="1">IF($E$47="","",INDIRECT("【要入力】入力フォーム!"&amp;$A59&amp;E$1+21*$A$47))</f>
        <v/>
      </c>
      <c r="F59" s="200" t="str" cm="1">
        <f t="array" aca="1" ref="F59" ca="1">IF($E$47="","",INDIRECT("【要入力】入力フォーム!"&amp;$A59&amp;F$1+21*$A$47))</f>
        <v/>
      </c>
      <c r="G59" s="78" t="s">
        <v>9</v>
      </c>
      <c r="H59" s="79" t="str" cm="1">
        <f t="array" aca="1" ref="H59" ca="1">IF($E$47="","",INDIRECT("【要入力】入力フォーム!"&amp;$A59&amp;H$1+21*$A$47))</f>
        <v/>
      </c>
      <c r="I59" s="80" t="s">
        <v>10</v>
      </c>
      <c r="J59" s="200" t="str" cm="1">
        <f t="array" aca="1" ref="J59" ca="1">IF($E$47="","",INDIRECT("【要入力】入力フォーム!"&amp;$A59&amp;J$1+21*$A$47))</f>
        <v/>
      </c>
      <c r="K59" s="200" t="str" cm="1">
        <f t="array" aca="1" ref="K59" ca="1">IF($E$47="","",INDIRECT("【要入力】入力フォーム!"&amp;$A59&amp;K$1+21*$A$47))</f>
        <v/>
      </c>
      <c r="L59" s="200" t="str" cm="1">
        <f t="array" aca="1" ref="L59" ca="1">IF($E$47="","",INDIRECT("【要入力】入力フォーム!"&amp;$A59&amp;L$1+21*$A$47))</f>
        <v/>
      </c>
      <c r="M59" s="200" t="str" cm="1">
        <f t="array" aca="1" ref="M59" ca="1">IF($E$47="","",INDIRECT("【要入力】入力フォーム!"&amp;$A59&amp;M$1+21*$A$47))</f>
        <v/>
      </c>
      <c r="N59" s="198" t="str" cm="1">
        <f t="array" aca="1" ref="N59" ca="1">IF($E$47="","",INDIRECT("【要入力】入力フォーム!"&amp;$A59&amp;N$1+21*$A$47))</f>
        <v/>
      </c>
      <c r="O59" s="192" t="s">
        <v>28</v>
      </c>
      <c r="P59" s="209" t="str" cm="1">
        <f t="array" aca="1" ref="P59" ca="1">IF($E$47="","",INDIRECT("【要入力】入力フォーム!"&amp;$A59&amp;P$1+21*$A$47))</f>
        <v/>
      </c>
      <c r="Q59" s="188" t="s">
        <v>29</v>
      </c>
      <c r="R59" s="200" t="str" cm="1">
        <f t="array" aca="1" ref="R59" ca="1">IF($E$47="","",INDIRECT("【要入力】入力フォーム!"&amp;$A59&amp;R$1+21*$A$47))</f>
        <v/>
      </c>
      <c r="S59" s="47"/>
    </row>
    <row r="60" spans="1:19" ht="13.95" customHeight="1">
      <c r="A60" s="91"/>
      <c r="B60" s="47"/>
      <c r="C60" s="197"/>
      <c r="D60" s="201"/>
      <c r="E60" s="201"/>
      <c r="F60" s="201"/>
      <c r="G60" s="81" t="s">
        <v>9</v>
      </c>
      <c r="H60" s="82" t="str" cm="1">
        <f t="array" aca="1" ref="H60" ca="1">IF($E$47="","",INDIRECT("【要入力】入力フォーム!"&amp;$A59&amp;H$1+1+21*$A$47))</f>
        <v/>
      </c>
      <c r="I60" s="83" t="s">
        <v>10</v>
      </c>
      <c r="J60" s="201"/>
      <c r="K60" s="201"/>
      <c r="L60" s="201"/>
      <c r="M60" s="201"/>
      <c r="N60" s="199"/>
      <c r="O60" s="193"/>
      <c r="P60" s="210"/>
      <c r="Q60" s="189"/>
      <c r="R60" s="201"/>
      <c r="S60" s="47"/>
    </row>
    <row r="61" spans="1:19" ht="13.95" customHeight="1">
      <c r="A61" s="91" t="s">
        <v>215</v>
      </c>
      <c r="B61" s="47"/>
      <c r="C61" s="196" t="s">
        <v>34</v>
      </c>
      <c r="D61" s="200" t="str" cm="1">
        <f t="array" aca="1" ref="D61" ca="1">IF($E$47="","",INDIRECT("【要入力】入力フォーム!"&amp;$A61&amp;D$1+21*$A$47))</f>
        <v/>
      </c>
      <c r="E61" s="200" t="str" cm="1">
        <f t="array" aca="1" ref="E61" ca="1">IF($E$47="","",INDIRECT("【要入力】入力フォーム!"&amp;$A61&amp;E$1+21*$A$47))</f>
        <v/>
      </c>
      <c r="F61" s="200" t="str" cm="1">
        <f t="array" aca="1" ref="F61" ca="1">IF($E$47="","",INDIRECT("【要入力】入力フォーム!"&amp;$A61&amp;F$1+21*$A$47))</f>
        <v/>
      </c>
      <c r="G61" s="78" t="s">
        <v>9</v>
      </c>
      <c r="H61" s="79" t="str" cm="1">
        <f t="array" aca="1" ref="H61" ca="1">IF($E$47="","",INDIRECT("【要入力】入力フォーム!"&amp;$A61&amp;H$1+21*$A$47))</f>
        <v/>
      </c>
      <c r="I61" s="80" t="s">
        <v>10</v>
      </c>
      <c r="J61" s="200" t="str" cm="1">
        <f t="array" aca="1" ref="J61" ca="1">IF($E$47="","",INDIRECT("【要入力】入力フォーム!"&amp;$A61&amp;J$1+21*$A$47))</f>
        <v/>
      </c>
      <c r="K61" s="200" t="str" cm="1">
        <f t="array" aca="1" ref="K61" ca="1">IF($E$47="","",INDIRECT("【要入力】入力フォーム!"&amp;$A61&amp;K$1+21*$A$47))</f>
        <v/>
      </c>
      <c r="L61" s="200" t="str" cm="1">
        <f t="array" aca="1" ref="L61" ca="1">IF($E$47="","",INDIRECT("【要入力】入力フォーム!"&amp;$A61&amp;L$1+21*$A$47))</f>
        <v/>
      </c>
      <c r="M61" s="200" t="str" cm="1">
        <f t="array" aca="1" ref="M61" ca="1">IF($E$47="","",INDIRECT("【要入力】入力フォーム!"&amp;$A61&amp;M$1+21*$A$47))</f>
        <v/>
      </c>
      <c r="N61" s="198" t="str" cm="1">
        <f t="array" aca="1" ref="N61" ca="1">IF($E$47="","",INDIRECT("【要入力】入力フォーム!"&amp;$A61&amp;N$1+21*$A$47))</f>
        <v/>
      </c>
      <c r="O61" s="192" t="s">
        <v>28</v>
      </c>
      <c r="P61" s="209" t="str" cm="1">
        <f t="array" aca="1" ref="P61" ca="1">IF($E$47="","",INDIRECT("【要入力】入力フォーム!"&amp;$A61&amp;P$1+21*$A$47))</f>
        <v/>
      </c>
      <c r="Q61" s="188" t="s">
        <v>29</v>
      </c>
      <c r="R61" s="200" t="str" cm="1">
        <f t="array" aca="1" ref="R61" ca="1">IF($E$47="","",INDIRECT("【要入力】入力フォーム!"&amp;$A61&amp;R$1+21*$A$47))</f>
        <v/>
      </c>
      <c r="S61" s="47"/>
    </row>
    <row r="62" spans="1:19" ht="13.95" customHeight="1">
      <c r="A62" s="91"/>
      <c r="B62" s="47"/>
      <c r="C62" s="197"/>
      <c r="D62" s="201"/>
      <c r="E62" s="201"/>
      <c r="F62" s="201"/>
      <c r="G62" s="81" t="s">
        <v>9</v>
      </c>
      <c r="H62" s="82" t="str" cm="1">
        <f t="array" aca="1" ref="H62" ca="1">IF($E$47="","",INDIRECT("【要入力】入力フォーム!"&amp;$A61&amp;H$1+1+21*$A$47))</f>
        <v/>
      </c>
      <c r="I62" s="83" t="s">
        <v>10</v>
      </c>
      <c r="J62" s="201"/>
      <c r="K62" s="201"/>
      <c r="L62" s="201"/>
      <c r="M62" s="201"/>
      <c r="N62" s="199"/>
      <c r="O62" s="193"/>
      <c r="P62" s="210"/>
      <c r="Q62" s="189"/>
      <c r="R62" s="201"/>
      <c r="S62" s="47"/>
    </row>
    <row r="63" spans="1:19" ht="15" customHeight="1">
      <c r="A63" s="91"/>
      <c r="B63" s="47"/>
      <c r="C63" s="180"/>
      <c r="D63" s="182" t="s">
        <v>35</v>
      </c>
      <c r="E63" s="184"/>
      <c r="F63" s="186">
        <f ca="1">SUM(F51:F62)</f>
        <v>0</v>
      </c>
      <c r="G63" s="78" t="s">
        <v>9</v>
      </c>
      <c r="H63" s="79">
        <f ca="1">SUM(H51,H53,H55,H57,H59,H61)</f>
        <v>0</v>
      </c>
      <c r="I63" s="80" t="s">
        <v>10</v>
      </c>
      <c r="J63" s="186">
        <f ca="1">SUM(J51:J62)</f>
        <v>0</v>
      </c>
      <c r="K63" s="186">
        <f ca="1">SUM(K51:K62)</f>
        <v>0</v>
      </c>
      <c r="L63" s="186">
        <f ca="1">SUM(L51:L62)</f>
        <v>0</v>
      </c>
      <c r="M63" s="186">
        <f ca="1">SUM(M51:M62)</f>
        <v>0</v>
      </c>
      <c r="N63" s="190">
        <f ca="1">SUM(N51:N62)</f>
        <v>0</v>
      </c>
      <c r="O63" s="192" t="s">
        <v>28</v>
      </c>
      <c r="P63" s="194">
        <f ca="1">SUM(P51:P62)</f>
        <v>0</v>
      </c>
      <c r="Q63" s="188" t="s">
        <v>29</v>
      </c>
      <c r="R63" s="186">
        <f ca="1">SUM(R51:R62)</f>
        <v>0</v>
      </c>
      <c r="S63" s="47"/>
    </row>
    <row r="64" spans="1:19" ht="15" customHeight="1">
      <c r="A64" s="91"/>
      <c r="B64" s="47"/>
      <c r="C64" s="181"/>
      <c r="D64" s="183"/>
      <c r="E64" s="185"/>
      <c r="F64" s="187"/>
      <c r="G64" s="81" t="s">
        <v>9</v>
      </c>
      <c r="H64" s="84">
        <f ca="1">SUM(H52,H54,H56,H58,H60,H62)</f>
        <v>0</v>
      </c>
      <c r="I64" s="83" t="s">
        <v>10</v>
      </c>
      <c r="J64" s="187"/>
      <c r="K64" s="187"/>
      <c r="L64" s="187"/>
      <c r="M64" s="187"/>
      <c r="N64" s="191"/>
      <c r="O64" s="193"/>
      <c r="P64" s="195"/>
      <c r="Q64" s="189"/>
      <c r="R64" s="187"/>
      <c r="S64" s="47"/>
    </row>
    <row r="65" spans="1:19" ht="13.95" customHeight="1">
      <c r="A65" s="91" t="s">
        <v>216</v>
      </c>
      <c r="B65" s="47"/>
      <c r="C65" s="196" t="s">
        <v>36</v>
      </c>
      <c r="D65" s="200" t="str" cm="1">
        <f t="array" aca="1" ref="D65" ca="1">IF($E$47="","",INDIRECT("【要入力】入力フォーム!"&amp;$A65&amp;D$1+21*$A$47))</f>
        <v/>
      </c>
      <c r="E65" s="200" t="str" cm="1">
        <f t="array" aca="1" ref="E65" ca="1">IF($E$47="","",INDIRECT("【要入力】入力フォーム!"&amp;$A65&amp;E$1+21*$A$47))</f>
        <v/>
      </c>
      <c r="F65" s="200" t="str" cm="1">
        <f t="array" aca="1" ref="F65" ca="1">IF($E$47="","",INDIRECT("【要入力】入力フォーム!"&amp;$A65&amp;F$1+21*$A$47))</f>
        <v/>
      </c>
      <c r="G65" s="78" t="s">
        <v>9</v>
      </c>
      <c r="H65" s="79" t="str" cm="1">
        <f t="array" aca="1" ref="H65" ca="1">IF($E$47="","",INDIRECT("【要入力】入力フォーム!"&amp;$A65&amp;H$1+21*$A$47))</f>
        <v/>
      </c>
      <c r="I65" s="80" t="s">
        <v>10</v>
      </c>
      <c r="J65" s="200" t="str" cm="1">
        <f t="array" aca="1" ref="J65" ca="1">IF($E$47="","",INDIRECT("【要入力】入力フォーム!"&amp;$A65&amp;J$1+21*$A$47))</f>
        <v/>
      </c>
      <c r="K65" s="200" t="str" cm="1">
        <f t="array" aca="1" ref="K65" ca="1">IF($E$47="","",INDIRECT("【要入力】入力フォーム!"&amp;$A65&amp;K$1+21*$A$47))</f>
        <v/>
      </c>
      <c r="L65" s="200" t="str" cm="1">
        <f t="array" aca="1" ref="L65" ca="1">IF($E$47="","",INDIRECT("【要入力】入力フォーム!"&amp;$A65&amp;L$1+21*$A$47))</f>
        <v/>
      </c>
      <c r="M65" s="200" t="str" cm="1">
        <f t="array" aca="1" ref="M65" ca="1">IF($E$47="","",INDIRECT("【要入力】入力フォーム!"&amp;$A65&amp;M$1+21*$A$47))</f>
        <v/>
      </c>
      <c r="N65" s="198" t="str" cm="1">
        <f t="array" aca="1" ref="N65" ca="1">IF($E$47="","",INDIRECT("【要入力】入力フォーム!"&amp;$A65&amp;N$1+21*$A$47))</f>
        <v/>
      </c>
      <c r="O65" s="192" t="s">
        <v>28</v>
      </c>
      <c r="P65" s="209" t="str" cm="1">
        <f t="array" aca="1" ref="P65" ca="1">IF($E$47="","",INDIRECT("【要入力】入力フォーム!"&amp;$A65&amp;P$1+21*$A$47))</f>
        <v/>
      </c>
      <c r="Q65" s="188" t="s">
        <v>29</v>
      </c>
      <c r="R65" s="200" t="str" cm="1">
        <f t="array" aca="1" ref="R65" ca="1">IF($E$47="","",INDIRECT("【要入力】入力フォーム!"&amp;$A65&amp;R$1+21*$A$47))</f>
        <v/>
      </c>
      <c r="S65" s="47"/>
    </row>
    <row r="66" spans="1:19" ht="13.95" customHeight="1">
      <c r="A66" s="91"/>
      <c r="B66" s="47"/>
      <c r="C66" s="197"/>
      <c r="D66" s="201"/>
      <c r="E66" s="201"/>
      <c r="F66" s="201"/>
      <c r="G66" s="81" t="s">
        <v>9</v>
      </c>
      <c r="H66" s="82" t="str" cm="1">
        <f t="array" aca="1" ref="H66" ca="1">IF($E$47="","",INDIRECT("【要入力】入力フォーム!"&amp;$A65&amp;H$1+1+21*$A$47))</f>
        <v/>
      </c>
      <c r="I66" s="83" t="s">
        <v>10</v>
      </c>
      <c r="J66" s="201"/>
      <c r="K66" s="201"/>
      <c r="L66" s="201"/>
      <c r="M66" s="201"/>
      <c r="N66" s="199"/>
      <c r="O66" s="193"/>
      <c r="P66" s="210"/>
      <c r="Q66" s="189"/>
      <c r="R66" s="201"/>
      <c r="S66" s="47"/>
    </row>
    <row r="67" spans="1:19" ht="13.95" customHeight="1">
      <c r="A67" s="91" t="s">
        <v>217</v>
      </c>
      <c r="B67" s="47"/>
      <c r="C67" s="196" t="s">
        <v>37</v>
      </c>
      <c r="D67" s="200" t="str" cm="1">
        <f t="array" aca="1" ref="D67" ca="1">IF($E$47="","",INDIRECT("【要入力】入力フォーム!"&amp;$A67&amp;D$1+21*$A$47))</f>
        <v/>
      </c>
      <c r="E67" s="200" t="str" cm="1">
        <f t="array" aca="1" ref="E67" ca="1">IF($E$47="","",INDIRECT("【要入力】入力フォーム!"&amp;$A67&amp;E$1+21*$A$47))</f>
        <v/>
      </c>
      <c r="F67" s="200" t="str" cm="1">
        <f t="array" aca="1" ref="F67" ca="1">IF($E$47="","",INDIRECT("【要入力】入力フォーム!"&amp;$A67&amp;F$1+21*$A$47))</f>
        <v/>
      </c>
      <c r="G67" s="78" t="s">
        <v>9</v>
      </c>
      <c r="H67" s="79" t="str" cm="1">
        <f t="array" aca="1" ref="H67" ca="1">IF($E$47="","",INDIRECT("【要入力】入力フォーム!"&amp;$A67&amp;H$1+21*$A$47))</f>
        <v/>
      </c>
      <c r="I67" s="80" t="s">
        <v>10</v>
      </c>
      <c r="J67" s="200" t="str" cm="1">
        <f t="array" aca="1" ref="J67" ca="1">IF($E$47="","",INDIRECT("【要入力】入力フォーム!"&amp;$A67&amp;J$1+21*$A$47))</f>
        <v/>
      </c>
      <c r="K67" s="200" t="str" cm="1">
        <f t="array" aca="1" ref="K67" ca="1">IF($E$47="","",INDIRECT("【要入力】入力フォーム!"&amp;$A67&amp;K$1+21*$A$47))</f>
        <v/>
      </c>
      <c r="L67" s="200" t="str" cm="1">
        <f t="array" aca="1" ref="L67" ca="1">IF($E$47="","",INDIRECT("【要入力】入力フォーム!"&amp;$A67&amp;L$1+21*$A$47))</f>
        <v/>
      </c>
      <c r="M67" s="200" t="str" cm="1">
        <f t="array" aca="1" ref="M67" ca="1">IF($E$47="","",INDIRECT("【要入力】入力フォーム!"&amp;$A67&amp;M$1+21*$A$47))</f>
        <v/>
      </c>
      <c r="N67" s="198" t="str" cm="1">
        <f t="array" aca="1" ref="N67" ca="1">IF($E$47="","",INDIRECT("【要入力】入力フォーム!"&amp;$A67&amp;N$1+21*$A$47))</f>
        <v/>
      </c>
      <c r="O67" s="192" t="s">
        <v>28</v>
      </c>
      <c r="P67" s="209" t="str" cm="1">
        <f t="array" aca="1" ref="P67" ca="1">IF($E$47="","",INDIRECT("【要入力】入力フォーム!"&amp;$A67&amp;P$1+21*$A$47))</f>
        <v/>
      </c>
      <c r="Q67" s="188" t="s">
        <v>29</v>
      </c>
      <c r="R67" s="200" t="str" cm="1">
        <f t="array" aca="1" ref="R67" ca="1">IF($E$47="","",INDIRECT("【要入力】入力フォーム!"&amp;$A67&amp;R$1+21*$A$47))</f>
        <v/>
      </c>
      <c r="S67" s="47"/>
    </row>
    <row r="68" spans="1:19" ht="13.95" customHeight="1">
      <c r="A68" s="91"/>
      <c r="B68" s="47"/>
      <c r="C68" s="197"/>
      <c r="D68" s="201"/>
      <c r="E68" s="201"/>
      <c r="F68" s="201"/>
      <c r="G68" s="81" t="s">
        <v>9</v>
      </c>
      <c r="H68" s="82" t="str" cm="1">
        <f t="array" aca="1" ref="H68" ca="1">IF($E$47="","",INDIRECT("【要入力】入力フォーム!"&amp;$A67&amp;H$1+1+21*$A$47))</f>
        <v/>
      </c>
      <c r="I68" s="83" t="s">
        <v>10</v>
      </c>
      <c r="J68" s="201"/>
      <c r="K68" s="201"/>
      <c r="L68" s="201"/>
      <c r="M68" s="201"/>
      <c r="N68" s="199"/>
      <c r="O68" s="193"/>
      <c r="P68" s="210"/>
      <c r="Q68" s="189"/>
      <c r="R68" s="201"/>
      <c r="S68" s="47"/>
    </row>
    <row r="69" spans="1:19" ht="13.95" customHeight="1">
      <c r="A69" s="91" t="s">
        <v>218</v>
      </c>
      <c r="B69" s="47"/>
      <c r="C69" s="196" t="s">
        <v>38</v>
      </c>
      <c r="D69" s="200" t="str" cm="1">
        <f t="array" aca="1" ref="D69" ca="1">IF($E$47="","",INDIRECT("【要入力】入力フォーム!"&amp;$A69&amp;D$1+21*$A$47))</f>
        <v/>
      </c>
      <c r="E69" s="200" t="str" cm="1">
        <f t="array" aca="1" ref="E69" ca="1">IF($E$47="","",INDIRECT("【要入力】入力フォーム!"&amp;$A69&amp;E$1+21*$A$47))</f>
        <v/>
      </c>
      <c r="F69" s="200" t="str" cm="1">
        <f t="array" aca="1" ref="F69" ca="1">IF($E$47="","",INDIRECT("【要入力】入力フォーム!"&amp;$A69&amp;F$1+21*$A$47))</f>
        <v/>
      </c>
      <c r="G69" s="78" t="s">
        <v>9</v>
      </c>
      <c r="H69" s="79" t="str" cm="1">
        <f t="array" aca="1" ref="H69" ca="1">IF($E$47="","",INDIRECT("【要入力】入力フォーム!"&amp;$A69&amp;H$1+21*$A$47))</f>
        <v/>
      </c>
      <c r="I69" s="80" t="s">
        <v>10</v>
      </c>
      <c r="J69" s="200" t="str" cm="1">
        <f t="array" aca="1" ref="J69" ca="1">IF($E$47="","",INDIRECT("【要入力】入力フォーム!"&amp;$A69&amp;J$1+21*$A$47))</f>
        <v/>
      </c>
      <c r="K69" s="200" t="str" cm="1">
        <f t="array" aca="1" ref="K69" ca="1">IF($E$47="","",INDIRECT("【要入力】入力フォーム!"&amp;$A69&amp;K$1+21*$A$47))</f>
        <v/>
      </c>
      <c r="L69" s="200" t="str" cm="1">
        <f t="array" aca="1" ref="L69" ca="1">IF($E$47="","",INDIRECT("【要入力】入力フォーム!"&amp;$A69&amp;L$1+21*$A$47))</f>
        <v/>
      </c>
      <c r="M69" s="200" t="str" cm="1">
        <f t="array" aca="1" ref="M69" ca="1">IF($E$47="","",INDIRECT("【要入力】入力フォーム!"&amp;$A69&amp;M$1+21*$A$47))</f>
        <v/>
      </c>
      <c r="N69" s="198" t="str" cm="1">
        <f t="array" aca="1" ref="N69" ca="1">IF($E$47="","",INDIRECT("【要入力】入力フォーム!"&amp;$A69&amp;N$1+21*$A$47))</f>
        <v/>
      </c>
      <c r="O69" s="192" t="s">
        <v>28</v>
      </c>
      <c r="P69" s="209" t="str" cm="1">
        <f t="array" aca="1" ref="P69" ca="1">IF($E$47="","",INDIRECT("【要入力】入力フォーム!"&amp;$A69&amp;P$1+21*$A$47))</f>
        <v/>
      </c>
      <c r="Q69" s="188" t="s">
        <v>29</v>
      </c>
      <c r="R69" s="200" t="str" cm="1">
        <f t="array" aca="1" ref="R69" ca="1">IF($E$47="","",INDIRECT("【要入力】入力フォーム!"&amp;$A69&amp;R$1+21*$A$47))</f>
        <v/>
      </c>
      <c r="S69" s="47"/>
    </row>
    <row r="70" spans="1:19" ht="13.95" customHeight="1">
      <c r="A70" s="91"/>
      <c r="B70" s="47"/>
      <c r="C70" s="197"/>
      <c r="D70" s="201"/>
      <c r="E70" s="201"/>
      <c r="F70" s="201"/>
      <c r="G70" s="81" t="s">
        <v>9</v>
      </c>
      <c r="H70" s="82" t="str" cm="1">
        <f t="array" aca="1" ref="H70" ca="1">IF($E$47="","",INDIRECT("【要入力】入力フォーム!"&amp;$A69&amp;H$1+1+21*$A$47))</f>
        <v/>
      </c>
      <c r="I70" s="83" t="s">
        <v>10</v>
      </c>
      <c r="J70" s="201"/>
      <c r="K70" s="201"/>
      <c r="L70" s="201"/>
      <c r="M70" s="201"/>
      <c r="N70" s="199"/>
      <c r="O70" s="193"/>
      <c r="P70" s="210"/>
      <c r="Q70" s="189"/>
      <c r="R70" s="201"/>
      <c r="S70" s="47"/>
    </row>
    <row r="71" spans="1:19" ht="13.95" customHeight="1">
      <c r="A71" s="91" t="s">
        <v>219</v>
      </c>
      <c r="B71" s="47"/>
      <c r="C71" s="196" t="s">
        <v>39</v>
      </c>
      <c r="D71" s="200" t="str" cm="1">
        <f t="array" aca="1" ref="D71" ca="1">IF($E$47="","",INDIRECT("【要入力】入力フォーム!"&amp;$A71&amp;D$1+21*$A$47))</f>
        <v/>
      </c>
      <c r="E71" s="200" t="str" cm="1">
        <f t="array" aca="1" ref="E71" ca="1">IF($E$47="","",INDIRECT("【要入力】入力フォーム!"&amp;$A71&amp;E$1+21*$A$47))</f>
        <v/>
      </c>
      <c r="F71" s="200" t="str" cm="1">
        <f t="array" aca="1" ref="F71" ca="1">IF($E$47="","",INDIRECT("【要入力】入力フォーム!"&amp;$A71&amp;F$1+21*$A$47))</f>
        <v/>
      </c>
      <c r="G71" s="78" t="s">
        <v>9</v>
      </c>
      <c r="H71" s="79" t="str" cm="1">
        <f t="array" aca="1" ref="H71" ca="1">IF($E$47="","",INDIRECT("【要入力】入力フォーム!"&amp;$A71&amp;H$1+21*$A$47))</f>
        <v/>
      </c>
      <c r="I71" s="80" t="s">
        <v>10</v>
      </c>
      <c r="J71" s="200" t="str" cm="1">
        <f t="array" aca="1" ref="J71" ca="1">IF($E$47="","",INDIRECT("【要入力】入力フォーム!"&amp;$A71&amp;J$1+21*$A$47))</f>
        <v/>
      </c>
      <c r="K71" s="200" t="str" cm="1">
        <f t="array" aca="1" ref="K71" ca="1">IF($E$47="","",INDIRECT("【要入力】入力フォーム!"&amp;$A71&amp;K$1+21*$A$47))</f>
        <v/>
      </c>
      <c r="L71" s="200" t="str" cm="1">
        <f t="array" aca="1" ref="L71" ca="1">IF($E$47="","",INDIRECT("【要入力】入力フォーム!"&amp;$A71&amp;L$1+21*$A$47))</f>
        <v/>
      </c>
      <c r="M71" s="200" t="str" cm="1">
        <f t="array" aca="1" ref="M71" ca="1">IF($E$47="","",INDIRECT("【要入力】入力フォーム!"&amp;$A71&amp;M$1+21*$A$47))</f>
        <v/>
      </c>
      <c r="N71" s="198" t="str" cm="1">
        <f t="array" aca="1" ref="N71" ca="1">IF($E$47="","",INDIRECT("【要入力】入力フォーム!"&amp;$A71&amp;N$1+21*$A$47))</f>
        <v/>
      </c>
      <c r="O71" s="192" t="s">
        <v>28</v>
      </c>
      <c r="P71" s="209" t="str" cm="1">
        <f t="array" aca="1" ref="P71" ca="1">IF($E$47="","",INDIRECT("【要入力】入力フォーム!"&amp;$A71&amp;P$1+21*$A$47))</f>
        <v/>
      </c>
      <c r="Q71" s="188" t="s">
        <v>29</v>
      </c>
      <c r="R71" s="200" t="str" cm="1">
        <f t="array" aca="1" ref="R71" ca="1">IF($E$47="","",INDIRECT("【要入力】入力フォーム!"&amp;$A71&amp;R$1+21*$A$47))</f>
        <v/>
      </c>
      <c r="S71" s="47"/>
    </row>
    <row r="72" spans="1:19" ht="13.95" customHeight="1">
      <c r="A72" s="91"/>
      <c r="B72" s="47"/>
      <c r="C72" s="197"/>
      <c r="D72" s="201"/>
      <c r="E72" s="201"/>
      <c r="F72" s="201"/>
      <c r="G72" s="81" t="s">
        <v>9</v>
      </c>
      <c r="H72" s="82" t="str" cm="1">
        <f t="array" aca="1" ref="H72" ca="1">IF($E$47="","",INDIRECT("【要入力】入力フォーム!"&amp;$A71&amp;H$1+1+21*$A$47))</f>
        <v/>
      </c>
      <c r="I72" s="83" t="s">
        <v>10</v>
      </c>
      <c r="J72" s="201"/>
      <c r="K72" s="201"/>
      <c r="L72" s="201"/>
      <c r="M72" s="201"/>
      <c r="N72" s="199"/>
      <c r="O72" s="193"/>
      <c r="P72" s="210"/>
      <c r="Q72" s="189"/>
      <c r="R72" s="201"/>
      <c r="S72" s="47"/>
    </row>
    <row r="73" spans="1:19" ht="13.95" customHeight="1">
      <c r="A73" s="91" t="s">
        <v>220</v>
      </c>
      <c r="B73" s="47"/>
      <c r="C73" s="196" t="s">
        <v>40</v>
      </c>
      <c r="D73" s="200" t="str" cm="1">
        <f t="array" aca="1" ref="D73" ca="1">IF($E$47="","",INDIRECT("【要入力】入力フォーム!"&amp;$A73&amp;D$1+21*$A$47))</f>
        <v/>
      </c>
      <c r="E73" s="200" t="str" cm="1">
        <f t="array" aca="1" ref="E73" ca="1">IF($E$47="","",INDIRECT("【要入力】入力フォーム!"&amp;$A73&amp;E$1+21*$A$47))</f>
        <v/>
      </c>
      <c r="F73" s="200" t="str" cm="1">
        <f t="array" aca="1" ref="F73" ca="1">IF($E$47="","",INDIRECT("【要入力】入力フォーム!"&amp;$A73&amp;F$1+21*$A$47))</f>
        <v/>
      </c>
      <c r="G73" s="78" t="s">
        <v>9</v>
      </c>
      <c r="H73" s="79" t="str" cm="1">
        <f t="array" aca="1" ref="H73" ca="1">IF($E$47="","",INDIRECT("【要入力】入力フォーム!"&amp;$A73&amp;H$1+21*$A$47))</f>
        <v/>
      </c>
      <c r="I73" s="80" t="s">
        <v>10</v>
      </c>
      <c r="J73" s="200" t="str" cm="1">
        <f t="array" aca="1" ref="J73" ca="1">IF($E$47="","",INDIRECT("【要入力】入力フォーム!"&amp;$A73&amp;J$1+21*$A$47))</f>
        <v/>
      </c>
      <c r="K73" s="200" t="str" cm="1">
        <f t="array" aca="1" ref="K73" ca="1">IF($E$47="","",INDIRECT("【要入力】入力フォーム!"&amp;$A73&amp;K$1+21*$A$47))</f>
        <v/>
      </c>
      <c r="L73" s="200" t="str" cm="1">
        <f t="array" aca="1" ref="L73" ca="1">IF($E$47="","",INDIRECT("【要入力】入力フォーム!"&amp;$A73&amp;L$1+21*$A$47))</f>
        <v/>
      </c>
      <c r="M73" s="200" t="str" cm="1">
        <f t="array" aca="1" ref="M73" ca="1">IF($E$47="","",INDIRECT("【要入力】入力フォーム!"&amp;$A73&amp;M$1+21*$A$47))</f>
        <v/>
      </c>
      <c r="N73" s="198" t="str" cm="1">
        <f t="array" aca="1" ref="N73" ca="1">IF($E$47="","",INDIRECT("【要入力】入力フォーム!"&amp;$A73&amp;N$1+21*$A$47))</f>
        <v/>
      </c>
      <c r="O73" s="192" t="s">
        <v>28</v>
      </c>
      <c r="P73" s="209" t="str" cm="1">
        <f t="array" aca="1" ref="P73" ca="1">IF($E$47="","",INDIRECT("【要入力】入力フォーム!"&amp;$A73&amp;P$1+21*$A$47))</f>
        <v/>
      </c>
      <c r="Q73" s="188" t="s">
        <v>29</v>
      </c>
      <c r="R73" s="200" t="str" cm="1">
        <f t="array" aca="1" ref="R73" ca="1">IF($E$47="","",INDIRECT("【要入力】入力フォーム!"&amp;$A73&amp;R$1+21*$A$47))</f>
        <v/>
      </c>
      <c r="S73" s="47"/>
    </row>
    <row r="74" spans="1:19" ht="13.95" customHeight="1">
      <c r="A74" s="91"/>
      <c r="B74" s="47"/>
      <c r="C74" s="197"/>
      <c r="D74" s="201"/>
      <c r="E74" s="201"/>
      <c r="F74" s="201"/>
      <c r="G74" s="81" t="s">
        <v>9</v>
      </c>
      <c r="H74" s="82" t="str" cm="1">
        <f t="array" aca="1" ref="H74" ca="1">IF($E$47="","",INDIRECT("【要入力】入力フォーム!"&amp;$A73&amp;H$1+1+21*$A$47))</f>
        <v/>
      </c>
      <c r="I74" s="83" t="s">
        <v>10</v>
      </c>
      <c r="J74" s="201"/>
      <c r="K74" s="201"/>
      <c r="L74" s="201"/>
      <c r="M74" s="201"/>
      <c r="N74" s="199"/>
      <c r="O74" s="193"/>
      <c r="P74" s="210"/>
      <c r="Q74" s="189"/>
      <c r="R74" s="201"/>
      <c r="S74" s="47"/>
    </row>
    <row r="75" spans="1:19" ht="13.95" customHeight="1">
      <c r="A75" s="91" t="s">
        <v>221</v>
      </c>
      <c r="B75" s="47"/>
      <c r="C75" s="196" t="s">
        <v>41</v>
      </c>
      <c r="D75" s="200" t="str" cm="1">
        <f t="array" aca="1" ref="D75" ca="1">IF($E$47="","",INDIRECT("【要入力】入力フォーム!"&amp;$A75&amp;D$1+21*$A$47))</f>
        <v/>
      </c>
      <c r="E75" s="200" t="str" cm="1">
        <f t="array" aca="1" ref="E75" ca="1">IF($E$47="","",INDIRECT("【要入力】入力フォーム!"&amp;$A75&amp;E$1+21*$A$47))</f>
        <v/>
      </c>
      <c r="F75" s="200" t="str" cm="1">
        <f t="array" aca="1" ref="F75" ca="1">IF($E$47="","",INDIRECT("【要入力】入力フォーム!"&amp;$A75&amp;F$1+21*$A$47))</f>
        <v/>
      </c>
      <c r="G75" s="78" t="s">
        <v>9</v>
      </c>
      <c r="H75" s="79" t="str" cm="1">
        <f t="array" aca="1" ref="H75" ca="1">IF($E$47="","",INDIRECT("【要入力】入力フォーム!"&amp;$A75&amp;H$1+21*$A$47))</f>
        <v/>
      </c>
      <c r="I75" s="80" t="s">
        <v>10</v>
      </c>
      <c r="J75" s="200" t="str" cm="1">
        <f t="array" aca="1" ref="J75" ca="1">IF($E$47="","",INDIRECT("【要入力】入力フォーム!"&amp;$A75&amp;J$1+21*$A$47))</f>
        <v/>
      </c>
      <c r="K75" s="200" t="str" cm="1">
        <f t="array" aca="1" ref="K75" ca="1">IF($E$47="","",INDIRECT("【要入力】入力フォーム!"&amp;$A75&amp;K$1+21*$A$47))</f>
        <v/>
      </c>
      <c r="L75" s="200" t="str" cm="1">
        <f t="array" aca="1" ref="L75" ca="1">IF($E$47="","",INDIRECT("【要入力】入力フォーム!"&amp;$A75&amp;L$1+21*$A$47))</f>
        <v/>
      </c>
      <c r="M75" s="200" t="str" cm="1">
        <f t="array" aca="1" ref="M75" ca="1">IF($E$47="","",INDIRECT("【要入力】入力フォーム!"&amp;$A75&amp;M$1+21*$A$47))</f>
        <v/>
      </c>
      <c r="N75" s="198" t="str" cm="1">
        <f t="array" aca="1" ref="N75" ca="1">IF($E$47="","",INDIRECT("【要入力】入力フォーム!"&amp;$A75&amp;N$1+21*$A$47))</f>
        <v/>
      </c>
      <c r="O75" s="192" t="s">
        <v>28</v>
      </c>
      <c r="P75" s="209" t="str" cm="1">
        <f t="array" aca="1" ref="P75" ca="1">IF($E$47="","",INDIRECT("【要入力】入力フォーム!"&amp;$A75&amp;P$1+21*$A$47))</f>
        <v/>
      </c>
      <c r="Q75" s="188" t="s">
        <v>29</v>
      </c>
      <c r="R75" s="200" t="str" cm="1">
        <f t="array" aca="1" ref="R75" ca="1">IF($E$47="","",INDIRECT("【要入力】入力フォーム!"&amp;$A75&amp;R$1+21*$A$47))</f>
        <v/>
      </c>
      <c r="S75" s="47"/>
    </row>
    <row r="76" spans="1:19" ht="13.95" customHeight="1">
      <c r="A76" s="91"/>
      <c r="B76" s="47"/>
      <c r="C76" s="197"/>
      <c r="D76" s="201"/>
      <c r="E76" s="201"/>
      <c r="F76" s="201"/>
      <c r="G76" s="81" t="s">
        <v>9</v>
      </c>
      <c r="H76" s="82" t="str" cm="1">
        <f t="array" aca="1" ref="H76" ca="1">IF($E$47="","",INDIRECT("【要入力】入力フォーム!"&amp;$A75&amp;H$1+1+21*$A$47))</f>
        <v/>
      </c>
      <c r="I76" s="83" t="s">
        <v>10</v>
      </c>
      <c r="J76" s="201"/>
      <c r="K76" s="201"/>
      <c r="L76" s="201"/>
      <c r="M76" s="201"/>
      <c r="N76" s="199"/>
      <c r="O76" s="193"/>
      <c r="P76" s="210"/>
      <c r="Q76" s="189"/>
      <c r="R76" s="201"/>
      <c r="S76" s="47"/>
    </row>
    <row r="77" spans="1:19" ht="13.2" customHeight="1">
      <c r="A77" s="91"/>
      <c r="B77" s="47"/>
      <c r="C77" s="180"/>
      <c r="D77" s="182" t="s">
        <v>35</v>
      </c>
      <c r="E77" s="184"/>
      <c r="F77" s="186">
        <f ca="1">SUM(F65:F76)</f>
        <v>0</v>
      </c>
      <c r="G77" s="78" t="s">
        <v>9</v>
      </c>
      <c r="H77" s="79">
        <f ca="1">SUM(H65,H67,H69,H73,H71,H75)</f>
        <v>0</v>
      </c>
      <c r="I77" s="80" t="s">
        <v>10</v>
      </c>
      <c r="J77" s="186">
        <f t="shared" ref="J77:N77" ca="1" si="5">SUM(J65:J76)</f>
        <v>0</v>
      </c>
      <c r="K77" s="186">
        <f t="shared" ca="1" si="5"/>
        <v>0</v>
      </c>
      <c r="L77" s="186">
        <f t="shared" ca="1" si="5"/>
        <v>0</v>
      </c>
      <c r="M77" s="186">
        <f t="shared" ca="1" si="5"/>
        <v>0</v>
      </c>
      <c r="N77" s="190">
        <f t="shared" ca="1" si="5"/>
        <v>0</v>
      </c>
      <c r="O77" s="192" t="s">
        <v>28</v>
      </c>
      <c r="P77" s="194">
        <f t="shared" ref="P77" ca="1" si="6">SUM(P65:P76)</f>
        <v>0</v>
      </c>
      <c r="Q77" s="188" t="s">
        <v>29</v>
      </c>
      <c r="R77" s="186">
        <f t="shared" ref="R77" ca="1" si="7">SUM(R65:R76)</f>
        <v>0</v>
      </c>
      <c r="S77" s="47"/>
    </row>
    <row r="78" spans="1:19" ht="13.2" customHeight="1">
      <c r="A78" s="91"/>
      <c r="B78" s="47"/>
      <c r="C78" s="181"/>
      <c r="D78" s="183"/>
      <c r="E78" s="185"/>
      <c r="F78" s="187"/>
      <c r="G78" s="81" t="s">
        <v>9</v>
      </c>
      <c r="H78" s="84">
        <f ca="1">SUM(H66,H68,H70,H74,H72,H76)</f>
        <v>0</v>
      </c>
      <c r="I78" s="83" t="s">
        <v>10</v>
      </c>
      <c r="J78" s="187"/>
      <c r="K78" s="187"/>
      <c r="L78" s="187"/>
      <c r="M78" s="187"/>
      <c r="N78" s="191"/>
      <c r="O78" s="193"/>
      <c r="P78" s="195"/>
      <c r="Q78" s="189"/>
      <c r="R78" s="187"/>
      <c r="S78" s="47"/>
    </row>
    <row r="79" spans="1:19" ht="13.2" customHeight="1">
      <c r="A79" s="91"/>
      <c r="B79" s="47"/>
      <c r="C79" s="180"/>
      <c r="D79" s="182" t="s">
        <v>26</v>
      </c>
      <c r="E79" s="184"/>
      <c r="F79" s="186">
        <f ca="1">SUM(F63,F77)</f>
        <v>0</v>
      </c>
      <c r="G79" s="78" t="s">
        <v>9</v>
      </c>
      <c r="H79" s="79">
        <f ca="1">SUM(H63,H77)</f>
        <v>0</v>
      </c>
      <c r="I79" s="80" t="s">
        <v>10</v>
      </c>
      <c r="J79" s="186">
        <f t="shared" ref="J79:N79" ca="1" si="8">SUM(J63,J77)</f>
        <v>0</v>
      </c>
      <c r="K79" s="186">
        <f t="shared" ca="1" si="8"/>
        <v>0</v>
      </c>
      <c r="L79" s="186">
        <f t="shared" ca="1" si="8"/>
        <v>0</v>
      </c>
      <c r="M79" s="186">
        <f t="shared" ca="1" si="8"/>
        <v>0</v>
      </c>
      <c r="N79" s="190">
        <f t="shared" ca="1" si="8"/>
        <v>0</v>
      </c>
      <c r="O79" s="192" t="s">
        <v>28</v>
      </c>
      <c r="P79" s="194">
        <f t="shared" ref="P79" ca="1" si="9">SUM(P63,P77)</f>
        <v>0</v>
      </c>
      <c r="Q79" s="188" t="s">
        <v>29</v>
      </c>
      <c r="R79" s="186">
        <f t="shared" ref="R79" ca="1" si="10">SUM(R63,R77)</f>
        <v>0</v>
      </c>
      <c r="S79" s="47"/>
    </row>
    <row r="80" spans="1:19" ht="13.2" customHeight="1">
      <c r="A80" s="91"/>
      <c r="B80" s="47"/>
      <c r="C80" s="181"/>
      <c r="D80" s="183"/>
      <c r="E80" s="185"/>
      <c r="F80" s="187"/>
      <c r="G80" s="81" t="s">
        <v>9</v>
      </c>
      <c r="H80" s="82">
        <f ca="1">SUM(H64,H78)</f>
        <v>0</v>
      </c>
      <c r="I80" s="83" t="s">
        <v>10</v>
      </c>
      <c r="J80" s="187"/>
      <c r="K80" s="187"/>
      <c r="L80" s="187"/>
      <c r="M80" s="187"/>
      <c r="N80" s="191"/>
      <c r="O80" s="193"/>
      <c r="P80" s="195"/>
      <c r="Q80" s="189"/>
      <c r="R80" s="187"/>
      <c r="S80" s="47"/>
    </row>
    <row r="81" spans="1:19" s="45" customFormat="1" ht="13.2" customHeight="1">
      <c r="A81" s="93"/>
      <c r="B81" s="59"/>
      <c r="C81" s="85"/>
      <c r="D81" s="86"/>
      <c r="E81" s="85"/>
      <c r="F81" s="85"/>
      <c r="G81" s="85"/>
      <c r="H81" s="87"/>
      <c r="I81" s="86"/>
      <c r="J81" s="85"/>
      <c r="K81" s="85"/>
      <c r="L81" s="86"/>
      <c r="M81" s="85"/>
      <c r="N81" s="85"/>
      <c r="O81" s="85"/>
      <c r="P81" s="85"/>
      <c r="Q81" s="85"/>
      <c r="R81" s="86"/>
      <c r="S81" s="59"/>
    </row>
    <row r="82" spans="1:19" ht="45.75" customHeight="1">
      <c r="A82" s="91"/>
      <c r="B82" s="47"/>
      <c r="C82" s="202" t="s">
        <v>42</v>
      </c>
      <c r="D82" s="203"/>
      <c r="E82" s="204" t="str">
        <f>IF(【要入力】入力フォーム!C86="","",【要入力】入力フォーム!C86)</f>
        <v/>
      </c>
      <c r="F82" s="205"/>
      <c r="G82" s="205"/>
      <c r="H82" s="205"/>
      <c r="I82" s="205"/>
      <c r="J82" s="206"/>
      <c r="K82" s="69" t="s">
        <v>43</v>
      </c>
      <c r="L82" s="77"/>
      <c r="M82" s="204" t="str">
        <f>IF(【要入力】入力フォーム!C87="","",【要入力】入力フォーム!C87)</f>
        <v/>
      </c>
      <c r="N82" s="205"/>
      <c r="O82" s="205"/>
      <c r="P82" s="205"/>
      <c r="Q82" s="205"/>
      <c r="R82" s="206"/>
      <c r="S82" s="47"/>
    </row>
    <row r="83" spans="1:19" ht="49.95" customHeight="1">
      <c r="A83" s="91"/>
      <c r="B83" s="47"/>
      <c r="C83" s="47"/>
      <c r="D83" s="88"/>
      <c r="E83" s="207"/>
      <c r="F83" s="207"/>
      <c r="G83" s="207"/>
      <c r="H83" s="207"/>
      <c r="I83" s="207"/>
      <c r="J83" s="207"/>
      <c r="K83" s="47"/>
      <c r="L83" s="88"/>
      <c r="M83" s="208"/>
      <c r="N83" s="208"/>
      <c r="O83" s="208"/>
      <c r="P83" s="208"/>
      <c r="Q83" s="208"/>
      <c r="R83" s="208"/>
      <c r="S83" s="47"/>
    </row>
    <row r="84" spans="1:19" s="46" customFormat="1" ht="19.95" customHeight="1">
      <c r="A84" s="92">
        <f>A47+1</f>
        <v>2</v>
      </c>
      <c r="B84" s="62"/>
      <c r="C84" s="174" t="s">
        <v>8</v>
      </c>
      <c r="D84" s="174"/>
      <c r="E84" s="174" t="str">
        <f>IF(リスト!D4="","",リスト!D4)</f>
        <v/>
      </c>
      <c r="F84" s="174"/>
      <c r="G84" s="54" t="s">
        <v>9</v>
      </c>
      <c r="H84" s="63" t="str">
        <f>IF(リスト!E4="○","コジェネ","")</f>
        <v/>
      </c>
      <c r="I84" s="54" t="s">
        <v>10</v>
      </c>
      <c r="J84" s="54" t="s">
        <v>222</v>
      </c>
      <c r="K84" s="174" t="str">
        <f>IF(リスト!F4="","",リスト!F4)</f>
        <v/>
      </c>
      <c r="L84" s="174"/>
      <c r="M84" s="52" t="s">
        <v>223</v>
      </c>
      <c r="N84" s="52"/>
      <c r="O84" s="52"/>
      <c r="P84" s="52"/>
      <c r="Q84" s="52"/>
      <c r="R84" s="52"/>
      <c r="S84" s="62"/>
    </row>
    <row r="85" spans="1:19" ht="10.050000000000001" customHeight="1">
      <c r="A85" s="91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</row>
    <row r="86" spans="1:19" ht="15" customHeight="1">
      <c r="A86" s="91"/>
      <c r="B86" s="47"/>
      <c r="C86" s="196" t="s">
        <v>13</v>
      </c>
      <c r="D86" s="64" t="s">
        <v>14</v>
      </c>
      <c r="E86" s="64" t="s">
        <v>15</v>
      </c>
      <c r="F86" s="65" t="s">
        <v>16</v>
      </c>
      <c r="G86" s="66"/>
      <c r="H86" s="66"/>
      <c r="I86" s="67"/>
      <c r="J86" s="68" t="s">
        <v>17</v>
      </c>
      <c r="K86" s="69" t="s">
        <v>18</v>
      </c>
      <c r="L86" s="70"/>
      <c r="M86" s="70"/>
      <c r="N86" s="66"/>
      <c r="O86" s="66"/>
      <c r="P86" s="66"/>
      <c r="Q86" s="67"/>
      <c r="R86" s="68" t="s">
        <v>19</v>
      </c>
      <c r="S86" s="47"/>
    </row>
    <row r="87" spans="1:19" ht="15" customHeight="1">
      <c r="A87" s="91"/>
      <c r="B87" s="47"/>
      <c r="C87" s="197"/>
      <c r="D87" s="71" t="s">
        <v>20</v>
      </c>
      <c r="E87" s="71" t="s">
        <v>20</v>
      </c>
      <c r="F87" s="72" t="s">
        <v>21</v>
      </c>
      <c r="G87" s="73"/>
      <c r="H87" s="73"/>
      <c r="I87" s="74"/>
      <c r="J87" s="71" t="s">
        <v>22</v>
      </c>
      <c r="K87" s="75" t="s">
        <v>23</v>
      </c>
      <c r="L87" s="76" t="s">
        <v>24</v>
      </c>
      <c r="M87" s="75" t="s">
        <v>25</v>
      </c>
      <c r="N87" s="69" t="s">
        <v>26</v>
      </c>
      <c r="O87" s="70"/>
      <c r="P87" s="70"/>
      <c r="Q87" s="77"/>
      <c r="R87" s="71" t="s">
        <v>22</v>
      </c>
      <c r="S87" s="47"/>
    </row>
    <row r="88" spans="1:19" ht="13.95" customHeight="1">
      <c r="A88" s="91" t="s">
        <v>210</v>
      </c>
      <c r="B88" s="47"/>
      <c r="C88" s="196" t="s">
        <v>27</v>
      </c>
      <c r="D88" s="200" t="str" cm="1">
        <f t="array" aca="1" ref="D88" ca="1">IF($E$84="","",INDIRECT("【要入力】入力フォーム!"&amp;$A88&amp;D$1+21*$A$84))</f>
        <v/>
      </c>
      <c r="E88" s="200" t="str" cm="1">
        <f t="array" aca="1" ref="E88" ca="1">IF($E$84="","",INDIRECT("【要入力】入力フォーム!"&amp;$A88&amp;E$1+21*$A$84))</f>
        <v/>
      </c>
      <c r="F88" s="200" t="str" cm="1">
        <f t="array" aca="1" ref="F88" ca="1">IF($E$84="","",INDIRECT("【要入力】入力フォーム!"&amp;$A88&amp;F$1+21*$A$84))</f>
        <v/>
      </c>
      <c r="G88" s="78" t="s">
        <v>9</v>
      </c>
      <c r="H88" s="79" t="str" cm="1">
        <f t="array" aca="1" ref="H88" ca="1">IF($E$84="","",INDIRECT("【要入力】入力フォーム!"&amp;$A88&amp;H$1+21*$A$84))</f>
        <v/>
      </c>
      <c r="I88" s="80" t="s">
        <v>10</v>
      </c>
      <c r="J88" s="200" t="str" cm="1">
        <f t="array" aca="1" ref="J88" ca="1">IF($E$84="","",INDIRECT("【要入力】入力フォーム!"&amp;$A88&amp;J$1+21*$A$84))</f>
        <v/>
      </c>
      <c r="K88" s="200" t="str" cm="1">
        <f t="array" aca="1" ref="K88" ca="1">IF($E$84="","",INDIRECT("【要入力】入力フォーム!"&amp;$A88&amp;K$1+21*$A$84))</f>
        <v/>
      </c>
      <c r="L88" s="200" t="str" cm="1">
        <f t="array" aca="1" ref="L88" ca="1">IF($E$84="","",INDIRECT("【要入力】入力フォーム!"&amp;$A88&amp;L$1+21*$A$84))</f>
        <v/>
      </c>
      <c r="M88" s="200" t="str" cm="1">
        <f t="array" aca="1" ref="M88" ca="1">IF($E$84="","",INDIRECT("【要入力】入力フォーム!"&amp;$A88&amp;M$1+21*$A$84))</f>
        <v/>
      </c>
      <c r="N88" s="198" t="str" cm="1">
        <f t="array" aca="1" ref="N88" ca="1">IF($E$84="","",INDIRECT("【要入力】入力フォーム!"&amp;$A88&amp;N$1+21*$A$84))</f>
        <v/>
      </c>
      <c r="O88" s="192" t="s">
        <v>28</v>
      </c>
      <c r="P88" s="209" t="str" cm="1">
        <f t="array" aca="1" ref="P88" ca="1">IF($E$84="","",INDIRECT("【要入力】入力フォーム!"&amp;$A88&amp;P$1+21*$A$84))</f>
        <v/>
      </c>
      <c r="Q88" s="188" t="s">
        <v>29</v>
      </c>
      <c r="R88" s="200" t="str" cm="1">
        <f t="array" aca="1" ref="R88" ca="1">IF($E$84="","",INDIRECT("【要入力】入力フォーム!"&amp;$A88&amp;R$1+21*$A$84))</f>
        <v/>
      </c>
      <c r="S88" s="47"/>
    </row>
    <row r="89" spans="1:19" ht="13.95" customHeight="1">
      <c r="A89" s="91"/>
      <c r="B89" s="47"/>
      <c r="C89" s="197"/>
      <c r="D89" s="201"/>
      <c r="E89" s="201"/>
      <c r="F89" s="201"/>
      <c r="G89" s="81" t="s">
        <v>9</v>
      </c>
      <c r="H89" s="82" t="str" cm="1">
        <f t="array" aca="1" ref="H89" ca="1">IF($E$84="","",INDIRECT("【要入力】入力フォーム!"&amp;$A88&amp;H$1+1+21*$A$84))</f>
        <v/>
      </c>
      <c r="I89" s="83" t="s">
        <v>10</v>
      </c>
      <c r="J89" s="201"/>
      <c r="K89" s="201"/>
      <c r="L89" s="201"/>
      <c r="M89" s="201"/>
      <c r="N89" s="199"/>
      <c r="O89" s="193"/>
      <c r="P89" s="210"/>
      <c r="Q89" s="189"/>
      <c r="R89" s="201"/>
      <c r="S89" s="47"/>
    </row>
    <row r="90" spans="1:19" ht="13.95" customHeight="1">
      <c r="A90" s="91" t="s">
        <v>211</v>
      </c>
      <c r="B90" s="47"/>
      <c r="C90" s="196" t="s">
        <v>30</v>
      </c>
      <c r="D90" s="200" t="str" cm="1">
        <f t="array" aca="1" ref="D90" ca="1">IF($E$84="","",INDIRECT("【要入力】入力フォーム!"&amp;$A90&amp;D$1+21*$A$84))</f>
        <v/>
      </c>
      <c r="E90" s="200" t="str" cm="1">
        <f t="array" aca="1" ref="E90" ca="1">IF($E$84="","",INDIRECT("【要入力】入力フォーム!"&amp;$A90&amp;E$1+21*$A$84))</f>
        <v/>
      </c>
      <c r="F90" s="200" t="str" cm="1">
        <f t="array" aca="1" ref="F90" ca="1">IF($E$84="","",INDIRECT("【要入力】入力フォーム!"&amp;$A90&amp;F$1+21*$A$84))</f>
        <v/>
      </c>
      <c r="G90" s="78" t="s">
        <v>9</v>
      </c>
      <c r="H90" s="79" t="str" cm="1">
        <f t="array" aca="1" ref="H90" ca="1">IF($E$84="","",INDIRECT("【要入力】入力フォーム!"&amp;$A90&amp;H$1+21*$A$84))</f>
        <v/>
      </c>
      <c r="I90" s="80" t="s">
        <v>10</v>
      </c>
      <c r="J90" s="200" t="str" cm="1">
        <f t="array" aca="1" ref="J90" ca="1">IF($E$84="","",INDIRECT("【要入力】入力フォーム!"&amp;$A90&amp;J$1+21*$A$84))</f>
        <v/>
      </c>
      <c r="K90" s="200" t="str" cm="1">
        <f t="array" aca="1" ref="K90" ca="1">IF($E$84="","",INDIRECT("【要入力】入力フォーム!"&amp;$A90&amp;K$1+21*$A$84))</f>
        <v/>
      </c>
      <c r="L90" s="200" t="str" cm="1">
        <f t="array" aca="1" ref="L90" ca="1">IF($E$84="","",INDIRECT("【要入力】入力フォーム!"&amp;$A90&amp;L$1+21*$A$84))</f>
        <v/>
      </c>
      <c r="M90" s="200" t="str" cm="1">
        <f t="array" aca="1" ref="M90" ca="1">IF($E$84="","",INDIRECT("【要入力】入力フォーム!"&amp;$A90&amp;M$1+21*$A$84))</f>
        <v/>
      </c>
      <c r="N90" s="198" t="str" cm="1">
        <f t="array" aca="1" ref="N90" ca="1">IF($E$84="","",INDIRECT("【要入力】入力フォーム!"&amp;$A90&amp;N$1+21*$A$84))</f>
        <v/>
      </c>
      <c r="O90" s="192" t="s">
        <v>28</v>
      </c>
      <c r="P90" s="209" t="str" cm="1">
        <f t="array" aca="1" ref="P90" ca="1">IF($E$84="","",INDIRECT("【要入力】入力フォーム!"&amp;$A90&amp;P$1+21*$A$84))</f>
        <v/>
      </c>
      <c r="Q90" s="188" t="s">
        <v>29</v>
      </c>
      <c r="R90" s="200" t="str" cm="1">
        <f t="array" aca="1" ref="R90" ca="1">IF($E$84="","",INDIRECT("【要入力】入力フォーム!"&amp;$A90&amp;R$1+21*$A$84))</f>
        <v/>
      </c>
      <c r="S90" s="47"/>
    </row>
    <row r="91" spans="1:19" ht="13.95" customHeight="1">
      <c r="A91" s="91"/>
      <c r="B91" s="47"/>
      <c r="C91" s="197"/>
      <c r="D91" s="201"/>
      <c r="E91" s="201"/>
      <c r="F91" s="201"/>
      <c r="G91" s="81" t="s">
        <v>9</v>
      </c>
      <c r="H91" s="82" t="str" cm="1">
        <f t="array" aca="1" ref="H91" ca="1">IF($E$84="","",INDIRECT("【要入力】入力フォーム!"&amp;$A90&amp;H$1+1+21*$A$84))</f>
        <v/>
      </c>
      <c r="I91" s="83" t="s">
        <v>10</v>
      </c>
      <c r="J91" s="201"/>
      <c r="K91" s="201"/>
      <c r="L91" s="201"/>
      <c r="M91" s="201"/>
      <c r="N91" s="199"/>
      <c r="O91" s="193"/>
      <c r="P91" s="210"/>
      <c r="Q91" s="189"/>
      <c r="R91" s="201"/>
      <c r="S91" s="47"/>
    </row>
    <row r="92" spans="1:19" ht="13.95" customHeight="1">
      <c r="A92" s="91" t="s">
        <v>212</v>
      </c>
      <c r="B92" s="47"/>
      <c r="C92" s="196" t="s">
        <v>31</v>
      </c>
      <c r="D92" s="200" t="str" cm="1">
        <f t="array" aca="1" ref="D92" ca="1">IF($E$84="","",INDIRECT("【要入力】入力フォーム!"&amp;$A92&amp;D$1+21*$A$84))</f>
        <v/>
      </c>
      <c r="E92" s="200" t="str" cm="1">
        <f t="array" aca="1" ref="E92" ca="1">IF($E$84="","",INDIRECT("【要入力】入力フォーム!"&amp;$A92&amp;E$1+21*$A$84))</f>
        <v/>
      </c>
      <c r="F92" s="200" t="str" cm="1">
        <f t="array" aca="1" ref="F92" ca="1">IF($E$84="","",INDIRECT("【要入力】入力フォーム!"&amp;$A92&amp;F$1+21*$A$84))</f>
        <v/>
      </c>
      <c r="G92" s="78" t="s">
        <v>9</v>
      </c>
      <c r="H92" s="79" t="str" cm="1">
        <f t="array" aca="1" ref="H92" ca="1">IF($E$84="","",INDIRECT("【要入力】入力フォーム!"&amp;$A92&amp;H$1+21*$A$84))</f>
        <v/>
      </c>
      <c r="I92" s="80" t="s">
        <v>10</v>
      </c>
      <c r="J92" s="200" t="str" cm="1">
        <f t="array" aca="1" ref="J92" ca="1">IF($E$84="","",INDIRECT("【要入力】入力フォーム!"&amp;$A92&amp;J$1+21*$A$84))</f>
        <v/>
      </c>
      <c r="K92" s="200" t="str" cm="1">
        <f t="array" aca="1" ref="K92" ca="1">IF($E$84="","",INDIRECT("【要入力】入力フォーム!"&amp;$A92&amp;K$1+21*$A$84))</f>
        <v/>
      </c>
      <c r="L92" s="200" t="str" cm="1">
        <f t="array" aca="1" ref="L92" ca="1">IF($E$84="","",INDIRECT("【要入力】入力フォーム!"&amp;$A92&amp;L$1+21*$A$84))</f>
        <v/>
      </c>
      <c r="M92" s="200" t="str" cm="1">
        <f t="array" aca="1" ref="M92" ca="1">IF($E$84="","",INDIRECT("【要入力】入力フォーム!"&amp;$A92&amp;M$1+21*$A$84))</f>
        <v/>
      </c>
      <c r="N92" s="198" t="str" cm="1">
        <f t="array" aca="1" ref="N92" ca="1">IF($E$84="","",INDIRECT("【要入力】入力フォーム!"&amp;$A92&amp;N$1+21*$A$84))</f>
        <v/>
      </c>
      <c r="O92" s="192" t="s">
        <v>28</v>
      </c>
      <c r="P92" s="209" t="str" cm="1">
        <f t="array" aca="1" ref="P92" ca="1">IF($E$84="","",INDIRECT("【要入力】入力フォーム!"&amp;$A92&amp;P$1+21*$A$84))</f>
        <v/>
      </c>
      <c r="Q92" s="188" t="s">
        <v>29</v>
      </c>
      <c r="R92" s="200" t="str" cm="1">
        <f t="array" aca="1" ref="R92" ca="1">IF($E$84="","",INDIRECT("【要入力】入力フォーム!"&amp;$A92&amp;R$1+21*$A$84))</f>
        <v/>
      </c>
      <c r="S92" s="47"/>
    </row>
    <row r="93" spans="1:19" ht="13.95" customHeight="1">
      <c r="A93" s="91"/>
      <c r="B93" s="47"/>
      <c r="C93" s="197"/>
      <c r="D93" s="201"/>
      <c r="E93" s="201"/>
      <c r="F93" s="201"/>
      <c r="G93" s="81" t="s">
        <v>9</v>
      </c>
      <c r="H93" s="82" t="str" cm="1">
        <f t="array" aca="1" ref="H93" ca="1">IF($E$84="","",INDIRECT("【要入力】入力フォーム!"&amp;$A92&amp;H$1+1+21*$A$84))</f>
        <v/>
      </c>
      <c r="I93" s="83" t="s">
        <v>10</v>
      </c>
      <c r="J93" s="201"/>
      <c r="K93" s="201"/>
      <c r="L93" s="201"/>
      <c r="M93" s="201"/>
      <c r="N93" s="199"/>
      <c r="O93" s="193"/>
      <c r="P93" s="210"/>
      <c r="Q93" s="189"/>
      <c r="R93" s="201"/>
      <c r="S93" s="47"/>
    </row>
    <row r="94" spans="1:19" ht="13.95" customHeight="1">
      <c r="A94" s="91" t="s">
        <v>213</v>
      </c>
      <c r="B94" s="47"/>
      <c r="C94" s="196" t="s">
        <v>32</v>
      </c>
      <c r="D94" s="200" t="str" cm="1">
        <f t="array" aca="1" ref="D94" ca="1">IF($E$84="","",INDIRECT("【要入力】入力フォーム!"&amp;$A94&amp;D$1+21*$A$84))</f>
        <v/>
      </c>
      <c r="E94" s="200" t="str" cm="1">
        <f t="array" aca="1" ref="E94" ca="1">IF($E$84="","",INDIRECT("【要入力】入力フォーム!"&amp;$A94&amp;E$1+21*$A$84))</f>
        <v/>
      </c>
      <c r="F94" s="200" t="str" cm="1">
        <f t="array" aca="1" ref="F94" ca="1">IF($E$84="","",INDIRECT("【要入力】入力フォーム!"&amp;$A94&amp;F$1+21*$A$84))</f>
        <v/>
      </c>
      <c r="G94" s="78" t="s">
        <v>9</v>
      </c>
      <c r="H94" s="79" t="str" cm="1">
        <f t="array" aca="1" ref="H94" ca="1">IF($E$84="","",INDIRECT("【要入力】入力フォーム!"&amp;$A94&amp;H$1+21*$A$84))</f>
        <v/>
      </c>
      <c r="I94" s="80" t="s">
        <v>10</v>
      </c>
      <c r="J94" s="200" t="str" cm="1">
        <f t="array" aca="1" ref="J94" ca="1">IF($E$84="","",INDIRECT("【要入力】入力フォーム!"&amp;$A94&amp;J$1+21*$A$84))</f>
        <v/>
      </c>
      <c r="K94" s="200" t="str" cm="1">
        <f t="array" aca="1" ref="K94" ca="1">IF($E$84="","",INDIRECT("【要入力】入力フォーム!"&amp;$A94&amp;K$1+21*$A$84))</f>
        <v/>
      </c>
      <c r="L94" s="200" t="str" cm="1">
        <f t="array" aca="1" ref="L94" ca="1">IF($E$84="","",INDIRECT("【要入力】入力フォーム!"&amp;$A94&amp;L$1+21*$A$84))</f>
        <v/>
      </c>
      <c r="M94" s="200" t="str" cm="1">
        <f t="array" aca="1" ref="M94" ca="1">IF($E$84="","",INDIRECT("【要入力】入力フォーム!"&amp;$A94&amp;M$1+21*$A$84))</f>
        <v/>
      </c>
      <c r="N94" s="198" t="str" cm="1">
        <f t="array" aca="1" ref="N94" ca="1">IF($E$84="","",INDIRECT("【要入力】入力フォーム!"&amp;$A94&amp;N$1+21*$A$84))</f>
        <v/>
      </c>
      <c r="O94" s="192" t="s">
        <v>28</v>
      </c>
      <c r="P94" s="209" t="str" cm="1">
        <f t="array" aca="1" ref="P94" ca="1">IF($E$84="","",INDIRECT("【要入力】入力フォーム!"&amp;$A94&amp;P$1+21*$A$84))</f>
        <v/>
      </c>
      <c r="Q94" s="188" t="s">
        <v>29</v>
      </c>
      <c r="R94" s="200" t="str" cm="1">
        <f t="array" aca="1" ref="R94" ca="1">IF($E$84="","",INDIRECT("【要入力】入力フォーム!"&amp;$A94&amp;R$1+21*$A$84))</f>
        <v/>
      </c>
      <c r="S94" s="47"/>
    </row>
    <row r="95" spans="1:19" ht="13.95" customHeight="1">
      <c r="A95" s="91"/>
      <c r="B95" s="47"/>
      <c r="C95" s="197"/>
      <c r="D95" s="201"/>
      <c r="E95" s="201"/>
      <c r="F95" s="201"/>
      <c r="G95" s="81" t="s">
        <v>9</v>
      </c>
      <c r="H95" s="82" t="str" cm="1">
        <f t="array" aca="1" ref="H95" ca="1">IF($E$84="","",INDIRECT("【要入力】入力フォーム!"&amp;$A94&amp;H$1+1+21*$A$84))</f>
        <v/>
      </c>
      <c r="I95" s="83" t="s">
        <v>10</v>
      </c>
      <c r="J95" s="201"/>
      <c r="K95" s="201"/>
      <c r="L95" s="201"/>
      <c r="M95" s="201"/>
      <c r="N95" s="199"/>
      <c r="O95" s="193"/>
      <c r="P95" s="210"/>
      <c r="Q95" s="189"/>
      <c r="R95" s="201"/>
      <c r="S95" s="47"/>
    </row>
    <row r="96" spans="1:19" ht="13.95" customHeight="1">
      <c r="A96" s="91" t="s">
        <v>214</v>
      </c>
      <c r="B96" s="47"/>
      <c r="C96" s="196" t="s">
        <v>33</v>
      </c>
      <c r="D96" s="200" t="str" cm="1">
        <f t="array" aca="1" ref="D96" ca="1">IF($E$84="","",INDIRECT("【要入力】入力フォーム!"&amp;$A96&amp;D$1+21*$A$84))</f>
        <v/>
      </c>
      <c r="E96" s="200" t="str" cm="1">
        <f t="array" aca="1" ref="E96" ca="1">IF($E$84="","",INDIRECT("【要入力】入力フォーム!"&amp;$A96&amp;E$1+21*$A$84))</f>
        <v/>
      </c>
      <c r="F96" s="200" t="str" cm="1">
        <f t="array" aca="1" ref="F96" ca="1">IF($E$84="","",INDIRECT("【要入力】入力フォーム!"&amp;$A96&amp;F$1+21*$A$84))</f>
        <v/>
      </c>
      <c r="G96" s="78" t="s">
        <v>9</v>
      </c>
      <c r="H96" s="79" t="str" cm="1">
        <f t="array" aca="1" ref="H96" ca="1">IF($E$84="","",INDIRECT("【要入力】入力フォーム!"&amp;$A96&amp;H$1+21*$A$84))</f>
        <v/>
      </c>
      <c r="I96" s="80" t="s">
        <v>10</v>
      </c>
      <c r="J96" s="200" t="str" cm="1">
        <f t="array" aca="1" ref="J96" ca="1">IF($E$84="","",INDIRECT("【要入力】入力フォーム!"&amp;$A96&amp;J$1+21*$A$84))</f>
        <v/>
      </c>
      <c r="K96" s="200" t="str" cm="1">
        <f t="array" aca="1" ref="K96" ca="1">IF($E$84="","",INDIRECT("【要入力】入力フォーム!"&amp;$A96&amp;K$1+21*$A$84))</f>
        <v/>
      </c>
      <c r="L96" s="200" t="str" cm="1">
        <f t="array" aca="1" ref="L96" ca="1">IF($E$84="","",INDIRECT("【要入力】入力フォーム!"&amp;$A96&amp;L$1+21*$A$84))</f>
        <v/>
      </c>
      <c r="M96" s="200" t="str" cm="1">
        <f t="array" aca="1" ref="M96" ca="1">IF($E$84="","",INDIRECT("【要入力】入力フォーム!"&amp;$A96&amp;M$1+21*$A$84))</f>
        <v/>
      </c>
      <c r="N96" s="198" t="str" cm="1">
        <f t="array" aca="1" ref="N96" ca="1">IF($E$84="","",INDIRECT("【要入力】入力フォーム!"&amp;$A96&amp;N$1+21*$A$84))</f>
        <v/>
      </c>
      <c r="O96" s="192" t="s">
        <v>28</v>
      </c>
      <c r="P96" s="209" t="str" cm="1">
        <f t="array" aca="1" ref="P96" ca="1">IF($E$84="","",INDIRECT("【要入力】入力フォーム!"&amp;$A96&amp;P$1+21*$A$84))</f>
        <v/>
      </c>
      <c r="Q96" s="188" t="s">
        <v>29</v>
      </c>
      <c r="R96" s="200" t="str" cm="1">
        <f t="array" aca="1" ref="R96" ca="1">IF($E$84="","",INDIRECT("【要入力】入力フォーム!"&amp;$A96&amp;R$1+21*$A$84))</f>
        <v/>
      </c>
      <c r="S96" s="47"/>
    </row>
    <row r="97" spans="1:19" ht="13.95" customHeight="1">
      <c r="A97" s="91"/>
      <c r="B97" s="47"/>
      <c r="C97" s="197"/>
      <c r="D97" s="201"/>
      <c r="E97" s="201"/>
      <c r="F97" s="201"/>
      <c r="G97" s="81" t="s">
        <v>9</v>
      </c>
      <c r="H97" s="82" t="str" cm="1">
        <f t="array" aca="1" ref="H97" ca="1">IF($E$84="","",INDIRECT("【要入力】入力フォーム!"&amp;$A96&amp;H$1+1+21*$A$84))</f>
        <v/>
      </c>
      <c r="I97" s="83" t="s">
        <v>10</v>
      </c>
      <c r="J97" s="201"/>
      <c r="K97" s="201"/>
      <c r="L97" s="201"/>
      <c r="M97" s="201"/>
      <c r="N97" s="199"/>
      <c r="O97" s="193"/>
      <c r="P97" s="210"/>
      <c r="Q97" s="189"/>
      <c r="R97" s="201"/>
      <c r="S97" s="47"/>
    </row>
    <row r="98" spans="1:19" ht="13.95" customHeight="1">
      <c r="A98" s="91" t="s">
        <v>215</v>
      </c>
      <c r="B98" s="47"/>
      <c r="C98" s="196" t="s">
        <v>34</v>
      </c>
      <c r="D98" s="200" t="str" cm="1">
        <f t="array" aca="1" ref="D98" ca="1">IF($E$84="","",INDIRECT("【要入力】入力フォーム!"&amp;$A98&amp;D$1+21*$A$84))</f>
        <v/>
      </c>
      <c r="E98" s="200" t="str" cm="1">
        <f t="array" aca="1" ref="E98" ca="1">IF($E$84="","",INDIRECT("【要入力】入力フォーム!"&amp;$A98&amp;E$1+21*$A$84))</f>
        <v/>
      </c>
      <c r="F98" s="200" t="str" cm="1">
        <f t="array" aca="1" ref="F98" ca="1">IF($E$84="","",INDIRECT("【要入力】入力フォーム!"&amp;$A98&amp;F$1+21*$A$84))</f>
        <v/>
      </c>
      <c r="G98" s="78" t="s">
        <v>9</v>
      </c>
      <c r="H98" s="79" t="str" cm="1">
        <f t="array" aca="1" ref="H98" ca="1">IF($E$84="","",INDIRECT("【要入力】入力フォーム!"&amp;$A98&amp;H$1+21*$A$84))</f>
        <v/>
      </c>
      <c r="I98" s="80" t="s">
        <v>10</v>
      </c>
      <c r="J98" s="200" t="str" cm="1">
        <f t="array" aca="1" ref="J98" ca="1">IF($E$84="","",INDIRECT("【要入力】入力フォーム!"&amp;$A98&amp;J$1+21*$A$84))</f>
        <v/>
      </c>
      <c r="K98" s="200" t="str" cm="1">
        <f t="array" aca="1" ref="K98" ca="1">IF($E$84="","",INDIRECT("【要入力】入力フォーム!"&amp;$A98&amp;K$1+21*$A$84))</f>
        <v/>
      </c>
      <c r="L98" s="200" t="str" cm="1">
        <f t="array" aca="1" ref="L98" ca="1">IF($E$84="","",INDIRECT("【要入力】入力フォーム!"&amp;$A98&amp;L$1+21*$A$84))</f>
        <v/>
      </c>
      <c r="M98" s="200" t="str" cm="1">
        <f t="array" aca="1" ref="M98" ca="1">IF($E$84="","",INDIRECT("【要入力】入力フォーム!"&amp;$A98&amp;M$1+21*$A$84))</f>
        <v/>
      </c>
      <c r="N98" s="198" t="str" cm="1">
        <f t="array" aca="1" ref="N98" ca="1">IF($E$84="","",INDIRECT("【要入力】入力フォーム!"&amp;$A98&amp;N$1+21*$A$84))</f>
        <v/>
      </c>
      <c r="O98" s="192" t="s">
        <v>28</v>
      </c>
      <c r="P98" s="209" t="str" cm="1">
        <f t="array" aca="1" ref="P98" ca="1">IF($E$84="","",INDIRECT("【要入力】入力フォーム!"&amp;$A98&amp;P$1+21*$A$84))</f>
        <v/>
      </c>
      <c r="Q98" s="188" t="s">
        <v>29</v>
      </c>
      <c r="R98" s="200" t="str" cm="1">
        <f t="array" aca="1" ref="R98" ca="1">IF($E$84="","",INDIRECT("【要入力】入力フォーム!"&amp;$A98&amp;R$1+21*$A$84))</f>
        <v/>
      </c>
      <c r="S98" s="47"/>
    </row>
    <row r="99" spans="1:19" ht="13.95" customHeight="1">
      <c r="A99" s="91"/>
      <c r="B99" s="47"/>
      <c r="C99" s="197"/>
      <c r="D99" s="201"/>
      <c r="E99" s="201"/>
      <c r="F99" s="201"/>
      <c r="G99" s="81" t="s">
        <v>9</v>
      </c>
      <c r="H99" s="82" t="str" cm="1">
        <f t="array" aca="1" ref="H99" ca="1">IF($E$84="","",INDIRECT("【要入力】入力フォーム!"&amp;$A98&amp;H$1+1+21*$A$84))</f>
        <v/>
      </c>
      <c r="I99" s="83" t="s">
        <v>10</v>
      </c>
      <c r="J99" s="201"/>
      <c r="K99" s="201"/>
      <c r="L99" s="201"/>
      <c r="M99" s="201"/>
      <c r="N99" s="199"/>
      <c r="O99" s="193"/>
      <c r="P99" s="210"/>
      <c r="Q99" s="189"/>
      <c r="R99" s="201"/>
      <c r="S99" s="47"/>
    </row>
    <row r="100" spans="1:19" ht="15" customHeight="1">
      <c r="A100" s="91"/>
      <c r="B100" s="47"/>
      <c r="C100" s="180"/>
      <c r="D100" s="182" t="s">
        <v>35</v>
      </c>
      <c r="E100" s="184"/>
      <c r="F100" s="186">
        <f ca="1">SUM(F88:F99)</f>
        <v>0</v>
      </c>
      <c r="G100" s="78" t="s">
        <v>9</v>
      </c>
      <c r="H100" s="79">
        <f ca="1">SUM(H88,H90,H92,H94,H96,H98)</f>
        <v>0</v>
      </c>
      <c r="I100" s="80" t="s">
        <v>10</v>
      </c>
      <c r="J100" s="186">
        <f ca="1">SUM(J88:J99)</f>
        <v>0</v>
      </c>
      <c r="K100" s="186">
        <f ca="1">SUM(K88:K99)</f>
        <v>0</v>
      </c>
      <c r="L100" s="186">
        <f ca="1">SUM(L88:L99)</f>
        <v>0</v>
      </c>
      <c r="M100" s="186">
        <f ca="1">SUM(M88:M99)</f>
        <v>0</v>
      </c>
      <c r="N100" s="190">
        <f ca="1">SUM(N88:N99)</f>
        <v>0</v>
      </c>
      <c r="O100" s="192" t="s">
        <v>28</v>
      </c>
      <c r="P100" s="194">
        <f ca="1">SUM(P88:P99)</f>
        <v>0</v>
      </c>
      <c r="Q100" s="188" t="s">
        <v>29</v>
      </c>
      <c r="R100" s="186">
        <f ca="1">SUM(R88:R99)</f>
        <v>0</v>
      </c>
      <c r="S100" s="47"/>
    </row>
    <row r="101" spans="1:19" ht="15" customHeight="1">
      <c r="A101" s="91"/>
      <c r="B101" s="47"/>
      <c r="C101" s="181"/>
      <c r="D101" s="183"/>
      <c r="E101" s="185"/>
      <c r="F101" s="187"/>
      <c r="G101" s="81" t="s">
        <v>9</v>
      </c>
      <c r="H101" s="84">
        <f ca="1">SUM(H89,H91,H93,H95,H97,H99)</f>
        <v>0</v>
      </c>
      <c r="I101" s="83" t="s">
        <v>10</v>
      </c>
      <c r="J101" s="187"/>
      <c r="K101" s="187"/>
      <c r="L101" s="187"/>
      <c r="M101" s="187"/>
      <c r="N101" s="191"/>
      <c r="O101" s="193"/>
      <c r="P101" s="195"/>
      <c r="Q101" s="189"/>
      <c r="R101" s="187"/>
      <c r="S101" s="47"/>
    </row>
    <row r="102" spans="1:19" ht="13.95" customHeight="1">
      <c r="A102" s="91" t="s">
        <v>216</v>
      </c>
      <c r="B102" s="47"/>
      <c r="C102" s="196" t="s">
        <v>36</v>
      </c>
      <c r="D102" s="200" t="str" cm="1">
        <f t="array" aca="1" ref="D102" ca="1">IF($E$84="","",INDIRECT("【要入力】入力フォーム!"&amp;$A102&amp;D$1+21*$A$84))</f>
        <v/>
      </c>
      <c r="E102" s="200" t="str" cm="1">
        <f t="array" aca="1" ref="E102" ca="1">IF($E$84="","",INDIRECT("【要入力】入力フォーム!"&amp;$A102&amp;E$1+21*$A$84))</f>
        <v/>
      </c>
      <c r="F102" s="200" t="str" cm="1">
        <f t="array" aca="1" ref="F102" ca="1">IF($E$84="","",INDIRECT("【要入力】入力フォーム!"&amp;$A102&amp;F$1+21*$A$84))</f>
        <v/>
      </c>
      <c r="G102" s="78" t="s">
        <v>9</v>
      </c>
      <c r="H102" s="79" t="str" cm="1">
        <f t="array" aca="1" ref="H102" ca="1">IF($E$84="","",INDIRECT("【要入力】入力フォーム!"&amp;$A102&amp;H$1+21*$A$84))</f>
        <v/>
      </c>
      <c r="I102" s="80" t="s">
        <v>10</v>
      </c>
      <c r="J102" s="200" t="str" cm="1">
        <f t="array" aca="1" ref="J102" ca="1">IF($E$84="","",INDIRECT("【要入力】入力フォーム!"&amp;$A102&amp;J$1+21*$A$84))</f>
        <v/>
      </c>
      <c r="K102" s="200" t="str" cm="1">
        <f t="array" aca="1" ref="K102" ca="1">IF($E$84="","",INDIRECT("【要入力】入力フォーム!"&amp;$A102&amp;K$1+21*$A$84))</f>
        <v/>
      </c>
      <c r="L102" s="200" t="str" cm="1">
        <f t="array" aca="1" ref="L102" ca="1">IF($E$84="","",INDIRECT("【要入力】入力フォーム!"&amp;$A102&amp;L$1+21*$A$84))</f>
        <v/>
      </c>
      <c r="M102" s="200" t="str" cm="1">
        <f t="array" aca="1" ref="M102" ca="1">IF($E$84="","",INDIRECT("【要入力】入力フォーム!"&amp;$A102&amp;M$1+21*$A$84))</f>
        <v/>
      </c>
      <c r="N102" s="198" t="str" cm="1">
        <f t="array" aca="1" ref="N102" ca="1">IF($E$84="","",INDIRECT("【要入力】入力フォーム!"&amp;$A102&amp;N$1+21*$A$84))</f>
        <v/>
      </c>
      <c r="O102" s="192" t="s">
        <v>28</v>
      </c>
      <c r="P102" s="209" t="str" cm="1">
        <f t="array" aca="1" ref="P102" ca="1">IF($E$84="","",INDIRECT("【要入力】入力フォーム!"&amp;$A102&amp;P$1+21*$A$84))</f>
        <v/>
      </c>
      <c r="Q102" s="188" t="s">
        <v>29</v>
      </c>
      <c r="R102" s="200" t="str" cm="1">
        <f t="array" aca="1" ref="R102" ca="1">IF($E$84="","",INDIRECT("【要入力】入力フォーム!"&amp;$A102&amp;R$1+21*$A$84))</f>
        <v/>
      </c>
      <c r="S102" s="47"/>
    </row>
    <row r="103" spans="1:19" ht="13.95" customHeight="1">
      <c r="A103" s="91"/>
      <c r="B103" s="47"/>
      <c r="C103" s="197"/>
      <c r="D103" s="201"/>
      <c r="E103" s="201"/>
      <c r="F103" s="201"/>
      <c r="G103" s="81" t="s">
        <v>9</v>
      </c>
      <c r="H103" s="82" t="str" cm="1">
        <f t="array" aca="1" ref="H103" ca="1">IF($E$84="","",INDIRECT("【要入力】入力フォーム!"&amp;$A102&amp;H$1+1+21*$A$84))</f>
        <v/>
      </c>
      <c r="I103" s="83" t="s">
        <v>10</v>
      </c>
      <c r="J103" s="201"/>
      <c r="K103" s="201"/>
      <c r="L103" s="201"/>
      <c r="M103" s="201"/>
      <c r="N103" s="199"/>
      <c r="O103" s="193"/>
      <c r="P103" s="210"/>
      <c r="Q103" s="189"/>
      <c r="R103" s="201"/>
      <c r="S103" s="47"/>
    </row>
    <row r="104" spans="1:19" ht="13.95" customHeight="1">
      <c r="A104" s="91" t="s">
        <v>217</v>
      </c>
      <c r="B104" s="47"/>
      <c r="C104" s="196" t="s">
        <v>37</v>
      </c>
      <c r="D104" s="200" t="str" cm="1">
        <f t="array" aca="1" ref="D104" ca="1">IF($E$84="","",INDIRECT("【要入力】入力フォーム!"&amp;$A104&amp;D$1+21*$A$84))</f>
        <v/>
      </c>
      <c r="E104" s="200" t="str" cm="1">
        <f t="array" aca="1" ref="E104" ca="1">IF($E$84="","",INDIRECT("【要入力】入力フォーム!"&amp;$A104&amp;E$1+21*$A$84))</f>
        <v/>
      </c>
      <c r="F104" s="200" t="str" cm="1">
        <f t="array" aca="1" ref="F104" ca="1">IF($E$84="","",INDIRECT("【要入力】入力フォーム!"&amp;$A104&amp;F$1+21*$A$84))</f>
        <v/>
      </c>
      <c r="G104" s="78" t="s">
        <v>9</v>
      </c>
      <c r="H104" s="79" t="str" cm="1">
        <f t="array" aca="1" ref="H104" ca="1">IF($E$84="","",INDIRECT("【要入力】入力フォーム!"&amp;$A104&amp;H$1+21*$A$84))</f>
        <v/>
      </c>
      <c r="I104" s="80" t="s">
        <v>10</v>
      </c>
      <c r="J104" s="200" t="str" cm="1">
        <f t="array" aca="1" ref="J104" ca="1">IF($E$84="","",INDIRECT("【要入力】入力フォーム!"&amp;$A104&amp;J$1+21*$A$84))</f>
        <v/>
      </c>
      <c r="K104" s="200" t="str" cm="1">
        <f t="array" aca="1" ref="K104" ca="1">IF($E$84="","",INDIRECT("【要入力】入力フォーム!"&amp;$A104&amp;K$1+21*$A$84))</f>
        <v/>
      </c>
      <c r="L104" s="200" t="str" cm="1">
        <f t="array" aca="1" ref="L104" ca="1">IF($E$84="","",INDIRECT("【要入力】入力フォーム!"&amp;$A104&amp;L$1+21*$A$84))</f>
        <v/>
      </c>
      <c r="M104" s="200" t="str" cm="1">
        <f t="array" aca="1" ref="M104" ca="1">IF($E$84="","",INDIRECT("【要入力】入力フォーム!"&amp;$A104&amp;M$1+21*$A$84))</f>
        <v/>
      </c>
      <c r="N104" s="198" t="str" cm="1">
        <f t="array" aca="1" ref="N104" ca="1">IF($E$84="","",INDIRECT("【要入力】入力フォーム!"&amp;$A104&amp;N$1+21*$A$84))</f>
        <v/>
      </c>
      <c r="O104" s="192" t="s">
        <v>28</v>
      </c>
      <c r="P104" s="209" t="str" cm="1">
        <f t="array" aca="1" ref="P104" ca="1">IF($E$84="","",INDIRECT("【要入力】入力フォーム!"&amp;$A104&amp;P$1+21*$A$84))</f>
        <v/>
      </c>
      <c r="Q104" s="188" t="s">
        <v>29</v>
      </c>
      <c r="R104" s="200" t="str" cm="1">
        <f t="array" aca="1" ref="R104" ca="1">IF($E$84="","",INDIRECT("【要入力】入力フォーム!"&amp;$A104&amp;R$1+21*$A$84))</f>
        <v/>
      </c>
      <c r="S104" s="47"/>
    </row>
    <row r="105" spans="1:19" ht="13.95" customHeight="1">
      <c r="A105" s="91"/>
      <c r="B105" s="47"/>
      <c r="C105" s="197"/>
      <c r="D105" s="201"/>
      <c r="E105" s="201"/>
      <c r="F105" s="201"/>
      <c r="G105" s="81" t="s">
        <v>9</v>
      </c>
      <c r="H105" s="82" t="str" cm="1">
        <f t="array" aca="1" ref="H105" ca="1">IF($E$84="","",INDIRECT("【要入力】入力フォーム!"&amp;$A104&amp;H$1+1+21*$A$84))</f>
        <v/>
      </c>
      <c r="I105" s="83" t="s">
        <v>10</v>
      </c>
      <c r="J105" s="201"/>
      <c r="K105" s="201"/>
      <c r="L105" s="201"/>
      <c r="M105" s="201"/>
      <c r="N105" s="199"/>
      <c r="O105" s="193"/>
      <c r="P105" s="210"/>
      <c r="Q105" s="189"/>
      <c r="R105" s="201"/>
      <c r="S105" s="47"/>
    </row>
    <row r="106" spans="1:19" ht="13.95" customHeight="1">
      <c r="A106" s="91" t="s">
        <v>218</v>
      </c>
      <c r="B106" s="47"/>
      <c r="C106" s="196" t="s">
        <v>38</v>
      </c>
      <c r="D106" s="200" t="str" cm="1">
        <f t="array" aca="1" ref="D106" ca="1">IF($E$84="","",INDIRECT("【要入力】入力フォーム!"&amp;$A106&amp;D$1+21*$A$84))</f>
        <v/>
      </c>
      <c r="E106" s="200" t="str" cm="1">
        <f t="array" aca="1" ref="E106" ca="1">IF($E$84="","",INDIRECT("【要入力】入力フォーム!"&amp;$A106&amp;E$1+21*$A$84))</f>
        <v/>
      </c>
      <c r="F106" s="200" t="str" cm="1">
        <f t="array" aca="1" ref="F106" ca="1">IF($E$84="","",INDIRECT("【要入力】入力フォーム!"&amp;$A106&amp;F$1+21*$A$84))</f>
        <v/>
      </c>
      <c r="G106" s="78" t="s">
        <v>9</v>
      </c>
      <c r="H106" s="79" t="str" cm="1">
        <f t="array" aca="1" ref="H106" ca="1">IF($E$84="","",INDIRECT("【要入力】入力フォーム!"&amp;$A106&amp;H$1+21*$A$84))</f>
        <v/>
      </c>
      <c r="I106" s="80" t="s">
        <v>10</v>
      </c>
      <c r="J106" s="200" t="str" cm="1">
        <f t="array" aca="1" ref="J106" ca="1">IF($E$84="","",INDIRECT("【要入力】入力フォーム!"&amp;$A106&amp;J$1+21*$A$84))</f>
        <v/>
      </c>
      <c r="K106" s="200" t="str" cm="1">
        <f t="array" aca="1" ref="K106" ca="1">IF($E$84="","",INDIRECT("【要入力】入力フォーム!"&amp;$A106&amp;K$1+21*$A$84))</f>
        <v/>
      </c>
      <c r="L106" s="200" t="str" cm="1">
        <f t="array" aca="1" ref="L106" ca="1">IF($E$84="","",INDIRECT("【要入力】入力フォーム!"&amp;$A106&amp;L$1+21*$A$84))</f>
        <v/>
      </c>
      <c r="M106" s="200" t="str" cm="1">
        <f t="array" aca="1" ref="M106" ca="1">IF($E$84="","",INDIRECT("【要入力】入力フォーム!"&amp;$A106&amp;M$1+21*$A$84))</f>
        <v/>
      </c>
      <c r="N106" s="198" t="str" cm="1">
        <f t="array" aca="1" ref="N106" ca="1">IF($E$84="","",INDIRECT("【要入力】入力フォーム!"&amp;$A106&amp;N$1+21*$A$84))</f>
        <v/>
      </c>
      <c r="O106" s="192" t="s">
        <v>28</v>
      </c>
      <c r="P106" s="209" t="str" cm="1">
        <f t="array" aca="1" ref="P106" ca="1">IF($E$84="","",INDIRECT("【要入力】入力フォーム!"&amp;$A106&amp;P$1+21*$A$84))</f>
        <v/>
      </c>
      <c r="Q106" s="188" t="s">
        <v>29</v>
      </c>
      <c r="R106" s="200" t="str" cm="1">
        <f t="array" aca="1" ref="R106" ca="1">IF($E$84="","",INDIRECT("【要入力】入力フォーム!"&amp;$A106&amp;R$1+21*$A$84))</f>
        <v/>
      </c>
      <c r="S106" s="47"/>
    </row>
    <row r="107" spans="1:19" ht="13.95" customHeight="1">
      <c r="A107" s="91"/>
      <c r="B107" s="47"/>
      <c r="C107" s="197"/>
      <c r="D107" s="201"/>
      <c r="E107" s="201"/>
      <c r="F107" s="201"/>
      <c r="G107" s="81" t="s">
        <v>9</v>
      </c>
      <c r="H107" s="82" t="str" cm="1">
        <f t="array" aca="1" ref="H107" ca="1">IF($E$84="","",INDIRECT("【要入力】入力フォーム!"&amp;$A106&amp;H$1+1+21*$A$84))</f>
        <v/>
      </c>
      <c r="I107" s="83" t="s">
        <v>10</v>
      </c>
      <c r="J107" s="201"/>
      <c r="K107" s="201"/>
      <c r="L107" s="201"/>
      <c r="M107" s="201"/>
      <c r="N107" s="199"/>
      <c r="O107" s="193"/>
      <c r="P107" s="210"/>
      <c r="Q107" s="189"/>
      <c r="R107" s="201"/>
      <c r="S107" s="47"/>
    </row>
    <row r="108" spans="1:19" ht="13.95" customHeight="1">
      <c r="A108" s="91" t="s">
        <v>219</v>
      </c>
      <c r="B108" s="47"/>
      <c r="C108" s="196" t="s">
        <v>39</v>
      </c>
      <c r="D108" s="200" t="str" cm="1">
        <f t="array" aca="1" ref="D108" ca="1">IF($E$84="","",INDIRECT("【要入力】入力フォーム!"&amp;$A108&amp;D$1+21*$A$84))</f>
        <v/>
      </c>
      <c r="E108" s="200" t="str" cm="1">
        <f t="array" aca="1" ref="E108" ca="1">IF($E$84="","",INDIRECT("【要入力】入力フォーム!"&amp;$A108&amp;E$1+21*$A$84))</f>
        <v/>
      </c>
      <c r="F108" s="200" t="str" cm="1">
        <f t="array" aca="1" ref="F108" ca="1">IF($E$84="","",INDIRECT("【要入力】入力フォーム!"&amp;$A108&amp;F$1+21*$A$84))</f>
        <v/>
      </c>
      <c r="G108" s="78" t="s">
        <v>9</v>
      </c>
      <c r="H108" s="79" t="str" cm="1">
        <f t="array" aca="1" ref="H108" ca="1">IF($E$84="","",INDIRECT("【要入力】入力フォーム!"&amp;$A108&amp;H$1+21*$A$84))</f>
        <v/>
      </c>
      <c r="I108" s="80" t="s">
        <v>10</v>
      </c>
      <c r="J108" s="200" t="str" cm="1">
        <f t="array" aca="1" ref="J108" ca="1">IF($E$84="","",INDIRECT("【要入力】入力フォーム!"&amp;$A108&amp;J$1+21*$A$84))</f>
        <v/>
      </c>
      <c r="K108" s="200" t="str" cm="1">
        <f t="array" aca="1" ref="K108" ca="1">IF($E$84="","",INDIRECT("【要入力】入力フォーム!"&amp;$A108&amp;K$1+21*$A$84))</f>
        <v/>
      </c>
      <c r="L108" s="200" t="str" cm="1">
        <f t="array" aca="1" ref="L108" ca="1">IF($E$84="","",INDIRECT("【要入力】入力フォーム!"&amp;$A108&amp;L$1+21*$A$84))</f>
        <v/>
      </c>
      <c r="M108" s="200" t="str" cm="1">
        <f t="array" aca="1" ref="M108" ca="1">IF($E$84="","",INDIRECT("【要入力】入力フォーム!"&amp;$A108&amp;M$1+21*$A$84))</f>
        <v/>
      </c>
      <c r="N108" s="198" t="str" cm="1">
        <f t="array" aca="1" ref="N108" ca="1">IF($E$84="","",INDIRECT("【要入力】入力フォーム!"&amp;$A108&amp;N$1+21*$A$84))</f>
        <v/>
      </c>
      <c r="O108" s="192" t="s">
        <v>28</v>
      </c>
      <c r="P108" s="209" t="str" cm="1">
        <f t="array" aca="1" ref="P108" ca="1">IF($E$84="","",INDIRECT("【要入力】入力フォーム!"&amp;$A108&amp;P$1+21*$A$84))</f>
        <v/>
      </c>
      <c r="Q108" s="188" t="s">
        <v>29</v>
      </c>
      <c r="R108" s="200" t="str" cm="1">
        <f t="array" aca="1" ref="R108" ca="1">IF($E$84="","",INDIRECT("【要入力】入力フォーム!"&amp;$A108&amp;R$1+21*$A$84))</f>
        <v/>
      </c>
      <c r="S108" s="47"/>
    </row>
    <row r="109" spans="1:19" ht="13.95" customHeight="1">
      <c r="A109" s="91"/>
      <c r="B109" s="47"/>
      <c r="C109" s="197"/>
      <c r="D109" s="201"/>
      <c r="E109" s="201"/>
      <c r="F109" s="201"/>
      <c r="G109" s="81" t="s">
        <v>9</v>
      </c>
      <c r="H109" s="82" t="str" cm="1">
        <f t="array" aca="1" ref="H109" ca="1">IF($E$84="","",INDIRECT("【要入力】入力フォーム!"&amp;$A108&amp;H$1+1+21*$A$84))</f>
        <v/>
      </c>
      <c r="I109" s="83" t="s">
        <v>10</v>
      </c>
      <c r="J109" s="201"/>
      <c r="K109" s="201"/>
      <c r="L109" s="201"/>
      <c r="M109" s="201"/>
      <c r="N109" s="199"/>
      <c r="O109" s="193"/>
      <c r="P109" s="210"/>
      <c r="Q109" s="189"/>
      <c r="R109" s="201"/>
      <c r="S109" s="47"/>
    </row>
    <row r="110" spans="1:19" ht="13.95" customHeight="1">
      <c r="A110" s="91" t="s">
        <v>220</v>
      </c>
      <c r="B110" s="47"/>
      <c r="C110" s="196" t="s">
        <v>40</v>
      </c>
      <c r="D110" s="200" t="str" cm="1">
        <f t="array" aca="1" ref="D110" ca="1">IF($E$84="","",INDIRECT("【要入力】入力フォーム!"&amp;$A110&amp;D$1+21*$A$84))</f>
        <v/>
      </c>
      <c r="E110" s="200" t="str" cm="1">
        <f t="array" aca="1" ref="E110" ca="1">IF($E$84="","",INDIRECT("【要入力】入力フォーム!"&amp;$A110&amp;E$1+21*$A$84))</f>
        <v/>
      </c>
      <c r="F110" s="200" t="str" cm="1">
        <f t="array" aca="1" ref="F110" ca="1">IF($E$84="","",INDIRECT("【要入力】入力フォーム!"&amp;$A110&amp;F$1+21*$A$84))</f>
        <v/>
      </c>
      <c r="G110" s="78" t="s">
        <v>9</v>
      </c>
      <c r="H110" s="79" t="str" cm="1">
        <f t="array" aca="1" ref="H110" ca="1">IF($E$84="","",INDIRECT("【要入力】入力フォーム!"&amp;$A110&amp;H$1+21*$A$84))</f>
        <v/>
      </c>
      <c r="I110" s="80" t="s">
        <v>10</v>
      </c>
      <c r="J110" s="200" t="str" cm="1">
        <f t="array" aca="1" ref="J110" ca="1">IF($E$84="","",INDIRECT("【要入力】入力フォーム!"&amp;$A110&amp;J$1+21*$A$84))</f>
        <v/>
      </c>
      <c r="K110" s="200" t="str" cm="1">
        <f t="array" aca="1" ref="K110" ca="1">IF($E$84="","",INDIRECT("【要入力】入力フォーム!"&amp;$A110&amp;K$1+21*$A$84))</f>
        <v/>
      </c>
      <c r="L110" s="200" t="str" cm="1">
        <f t="array" aca="1" ref="L110" ca="1">IF($E$84="","",INDIRECT("【要入力】入力フォーム!"&amp;$A110&amp;L$1+21*$A$84))</f>
        <v/>
      </c>
      <c r="M110" s="200" t="str" cm="1">
        <f t="array" aca="1" ref="M110" ca="1">IF($E$84="","",INDIRECT("【要入力】入力フォーム!"&amp;$A110&amp;M$1+21*$A$84))</f>
        <v/>
      </c>
      <c r="N110" s="198" t="str" cm="1">
        <f t="array" aca="1" ref="N110" ca="1">IF($E$84="","",INDIRECT("【要入力】入力フォーム!"&amp;$A110&amp;N$1+21*$A$84))</f>
        <v/>
      </c>
      <c r="O110" s="192" t="s">
        <v>28</v>
      </c>
      <c r="P110" s="209" t="str" cm="1">
        <f t="array" aca="1" ref="P110" ca="1">IF($E$84="","",INDIRECT("【要入力】入力フォーム!"&amp;$A110&amp;P$1+21*$A$84))</f>
        <v/>
      </c>
      <c r="Q110" s="188" t="s">
        <v>29</v>
      </c>
      <c r="R110" s="200" t="str" cm="1">
        <f t="array" aca="1" ref="R110" ca="1">IF($E$84="","",INDIRECT("【要入力】入力フォーム!"&amp;$A110&amp;R$1+21*$A$84))</f>
        <v/>
      </c>
      <c r="S110" s="47"/>
    </row>
    <row r="111" spans="1:19" ht="13.95" customHeight="1">
      <c r="A111" s="91"/>
      <c r="B111" s="47"/>
      <c r="C111" s="197"/>
      <c r="D111" s="201"/>
      <c r="E111" s="201"/>
      <c r="F111" s="201"/>
      <c r="G111" s="81" t="s">
        <v>9</v>
      </c>
      <c r="H111" s="82" t="str" cm="1">
        <f t="array" aca="1" ref="H111" ca="1">IF($E$84="","",INDIRECT("【要入力】入力フォーム!"&amp;$A110&amp;H$1+1+21*$A$84))</f>
        <v/>
      </c>
      <c r="I111" s="83" t="s">
        <v>10</v>
      </c>
      <c r="J111" s="201"/>
      <c r="K111" s="201"/>
      <c r="L111" s="201"/>
      <c r="M111" s="201"/>
      <c r="N111" s="199"/>
      <c r="O111" s="193"/>
      <c r="P111" s="210"/>
      <c r="Q111" s="189"/>
      <c r="R111" s="201"/>
      <c r="S111" s="47"/>
    </row>
    <row r="112" spans="1:19" ht="13.95" customHeight="1">
      <c r="A112" s="91" t="s">
        <v>221</v>
      </c>
      <c r="B112" s="47"/>
      <c r="C112" s="196" t="s">
        <v>41</v>
      </c>
      <c r="D112" s="200" t="str" cm="1">
        <f t="array" aca="1" ref="D112" ca="1">IF($E$84="","",INDIRECT("【要入力】入力フォーム!"&amp;$A112&amp;D$1+21*$A$84))</f>
        <v/>
      </c>
      <c r="E112" s="200" t="str" cm="1">
        <f t="array" aca="1" ref="E112" ca="1">IF($E$84="","",INDIRECT("【要入力】入力フォーム!"&amp;$A112&amp;E$1+21*$A$84))</f>
        <v/>
      </c>
      <c r="F112" s="200" t="str" cm="1">
        <f t="array" aca="1" ref="F112" ca="1">IF($E$84="","",INDIRECT("【要入力】入力フォーム!"&amp;$A112&amp;F$1+21*$A$84))</f>
        <v/>
      </c>
      <c r="G112" s="78" t="s">
        <v>9</v>
      </c>
      <c r="H112" s="79" t="str" cm="1">
        <f t="array" aca="1" ref="H112" ca="1">IF($E$84="","",INDIRECT("【要入力】入力フォーム!"&amp;$A112&amp;H$1+21*$A$84))</f>
        <v/>
      </c>
      <c r="I112" s="80" t="s">
        <v>10</v>
      </c>
      <c r="J112" s="200" t="str" cm="1">
        <f t="array" aca="1" ref="J112" ca="1">IF($E$84="","",INDIRECT("【要入力】入力フォーム!"&amp;$A112&amp;J$1+21*$A$84))</f>
        <v/>
      </c>
      <c r="K112" s="200" t="str" cm="1">
        <f t="array" aca="1" ref="K112" ca="1">IF($E$84="","",INDIRECT("【要入力】入力フォーム!"&amp;$A112&amp;K$1+21*$A$84))</f>
        <v/>
      </c>
      <c r="L112" s="200" t="str" cm="1">
        <f t="array" aca="1" ref="L112" ca="1">IF($E$84="","",INDIRECT("【要入力】入力フォーム!"&amp;$A112&amp;L$1+21*$A$84))</f>
        <v/>
      </c>
      <c r="M112" s="200" t="str" cm="1">
        <f t="array" aca="1" ref="M112" ca="1">IF($E$84="","",INDIRECT("【要入力】入力フォーム!"&amp;$A112&amp;M$1+21*$A$84))</f>
        <v/>
      </c>
      <c r="N112" s="198" t="str" cm="1">
        <f t="array" aca="1" ref="N112" ca="1">IF($E$84="","",INDIRECT("【要入力】入力フォーム!"&amp;$A112&amp;N$1+21*$A$84))</f>
        <v/>
      </c>
      <c r="O112" s="192" t="s">
        <v>28</v>
      </c>
      <c r="P112" s="209" t="str" cm="1">
        <f t="array" aca="1" ref="P112" ca="1">IF($E$84="","",INDIRECT("【要入力】入力フォーム!"&amp;$A112&amp;P$1+21*$A$84))</f>
        <v/>
      </c>
      <c r="Q112" s="188" t="s">
        <v>29</v>
      </c>
      <c r="R112" s="200" t="str" cm="1">
        <f t="array" aca="1" ref="R112" ca="1">IF($E$84="","",INDIRECT("【要入力】入力フォーム!"&amp;$A112&amp;R$1+21*$A$84))</f>
        <v/>
      </c>
      <c r="S112" s="47"/>
    </row>
    <row r="113" spans="1:19" ht="13.95" customHeight="1">
      <c r="A113" s="91"/>
      <c r="B113" s="47"/>
      <c r="C113" s="197"/>
      <c r="D113" s="201"/>
      <c r="E113" s="201"/>
      <c r="F113" s="201"/>
      <c r="G113" s="81" t="s">
        <v>9</v>
      </c>
      <c r="H113" s="82" t="str" cm="1">
        <f t="array" aca="1" ref="H113" ca="1">IF($E$84="","",INDIRECT("【要入力】入力フォーム!"&amp;$A112&amp;H$1+1+21*$A$84))</f>
        <v/>
      </c>
      <c r="I113" s="83" t="s">
        <v>10</v>
      </c>
      <c r="J113" s="201"/>
      <c r="K113" s="201"/>
      <c r="L113" s="201"/>
      <c r="M113" s="201"/>
      <c r="N113" s="199"/>
      <c r="O113" s="193"/>
      <c r="P113" s="210"/>
      <c r="Q113" s="189"/>
      <c r="R113" s="201"/>
      <c r="S113" s="47"/>
    </row>
    <row r="114" spans="1:19" ht="13.2" customHeight="1">
      <c r="A114" s="91"/>
      <c r="B114" s="47"/>
      <c r="C114" s="180"/>
      <c r="D114" s="182" t="s">
        <v>35</v>
      </c>
      <c r="E114" s="184"/>
      <c r="F114" s="186">
        <f ca="1">SUM(F102:F113)</f>
        <v>0</v>
      </c>
      <c r="G114" s="78" t="s">
        <v>9</v>
      </c>
      <c r="H114" s="79">
        <f ca="1">SUM(H102,H104,H106,H110,H108,H112)</f>
        <v>0</v>
      </c>
      <c r="I114" s="80" t="s">
        <v>10</v>
      </c>
      <c r="J114" s="186">
        <f t="shared" ref="J114:N114" ca="1" si="11">SUM(J102:J113)</f>
        <v>0</v>
      </c>
      <c r="K114" s="186">
        <f t="shared" ca="1" si="11"/>
        <v>0</v>
      </c>
      <c r="L114" s="186">
        <f t="shared" ca="1" si="11"/>
        <v>0</v>
      </c>
      <c r="M114" s="186">
        <f t="shared" ca="1" si="11"/>
        <v>0</v>
      </c>
      <c r="N114" s="190">
        <f t="shared" ca="1" si="11"/>
        <v>0</v>
      </c>
      <c r="O114" s="192" t="s">
        <v>28</v>
      </c>
      <c r="P114" s="194">
        <f t="shared" ref="P114" ca="1" si="12">SUM(P102:P113)</f>
        <v>0</v>
      </c>
      <c r="Q114" s="188" t="s">
        <v>29</v>
      </c>
      <c r="R114" s="186">
        <f t="shared" ref="R114" ca="1" si="13">SUM(R102:R113)</f>
        <v>0</v>
      </c>
      <c r="S114" s="47"/>
    </row>
    <row r="115" spans="1:19" ht="13.2" customHeight="1">
      <c r="A115" s="91"/>
      <c r="B115" s="47"/>
      <c r="C115" s="181"/>
      <c r="D115" s="183"/>
      <c r="E115" s="185"/>
      <c r="F115" s="187"/>
      <c r="G115" s="81" t="s">
        <v>9</v>
      </c>
      <c r="H115" s="84">
        <f ca="1">SUM(H103,H105,H107,H111,H109,H113)</f>
        <v>0</v>
      </c>
      <c r="I115" s="83" t="s">
        <v>10</v>
      </c>
      <c r="J115" s="187"/>
      <c r="K115" s="187"/>
      <c r="L115" s="187"/>
      <c r="M115" s="187"/>
      <c r="N115" s="191"/>
      <c r="O115" s="193"/>
      <c r="P115" s="195"/>
      <c r="Q115" s="189"/>
      <c r="R115" s="187"/>
      <c r="S115" s="47"/>
    </row>
    <row r="116" spans="1:19" ht="13.2" customHeight="1">
      <c r="A116" s="91"/>
      <c r="B116" s="47"/>
      <c r="C116" s="180"/>
      <c r="D116" s="182" t="s">
        <v>26</v>
      </c>
      <c r="E116" s="184"/>
      <c r="F116" s="186">
        <f ca="1">SUM(F100,F114)</f>
        <v>0</v>
      </c>
      <c r="G116" s="78" t="s">
        <v>9</v>
      </c>
      <c r="H116" s="79">
        <f ca="1">SUM(H100,H114)</f>
        <v>0</v>
      </c>
      <c r="I116" s="80" t="s">
        <v>10</v>
      </c>
      <c r="J116" s="186">
        <f t="shared" ref="J116:N116" ca="1" si="14">SUM(J100,J114)</f>
        <v>0</v>
      </c>
      <c r="K116" s="186">
        <f t="shared" ca="1" si="14"/>
        <v>0</v>
      </c>
      <c r="L116" s="186">
        <f t="shared" ca="1" si="14"/>
        <v>0</v>
      </c>
      <c r="M116" s="186">
        <f t="shared" ca="1" si="14"/>
        <v>0</v>
      </c>
      <c r="N116" s="190">
        <f t="shared" ca="1" si="14"/>
        <v>0</v>
      </c>
      <c r="O116" s="192" t="s">
        <v>28</v>
      </c>
      <c r="P116" s="194">
        <f t="shared" ref="P116" ca="1" si="15">SUM(P100,P114)</f>
        <v>0</v>
      </c>
      <c r="Q116" s="188" t="s">
        <v>29</v>
      </c>
      <c r="R116" s="186">
        <f t="shared" ref="R116" ca="1" si="16">SUM(R100,R114)</f>
        <v>0</v>
      </c>
      <c r="S116" s="47"/>
    </row>
    <row r="117" spans="1:19" ht="13.2" customHeight="1">
      <c r="A117" s="91"/>
      <c r="B117" s="47"/>
      <c r="C117" s="181"/>
      <c r="D117" s="183"/>
      <c r="E117" s="185"/>
      <c r="F117" s="187"/>
      <c r="G117" s="81" t="s">
        <v>9</v>
      </c>
      <c r="H117" s="82">
        <f ca="1">SUM(H101,H115)</f>
        <v>0</v>
      </c>
      <c r="I117" s="83" t="s">
        <v>10</v>
      </c>
      <c r="J117" s="187"/>
      <c r="K117" s="187"/>
      <c r="L117" s="187"/>
      <c r="M117" s="187"/>
      <c r="N117" s="191"/>
      <c r="O117" s="193"/>
      <c r="P117" s="195"/>
      <c r="Q117" s="189"/>
      <c r="R117" s="187"/>
      <c r="S117" s="47"/>
    </row>
    <row r="118" spans="1:19" s="45" customFormat="1" ht="13.2" customHeight="1">
      <c r="A118" s="93"/>
      <c r="B118" s="59"/>
      <c r="C118" s="85"/>
      <c r="D118" s="86"/>
      <c r="E118" s="85"/>
      <c r="F118" s="85"/>
      <c r="G118" s="85"/>
      <c r="H118" s="87"/>
      <c r="I118" s="86"/>
      <c r="J118" s="85"/>
      <c r="K118" s="85"/>
      <c r="L118" s="86"/>
      <c r="M118" s="85"/>
      <c r="N118" s="85"/>
      <c r="O118" s="85"/>
      <c r="P118" s="85"/>
      <c r="Q118" s="85"/>
      <c r="R118" s="86"/>
      <c r="S118" s="59"/>
    </row>
    <row r="119" spans="1:19" ht="45.75" customHeight="1">
      <c r="A119" s="91"/>
      <c r="B119" s="47"/>
      <c r="C119" s="202" t="s">
        <v>42</v>
      </c>
      <c r="D119" s="203"/>
      <c r="E119" s="204" t="str">
        <f>IF(【要入力】入力フォーム!C107="","",【要入力】入力フォーム!C107)</f>
        <v/>
      </c>
      <c r="F119" s="205"/>
      <c r="G119" s="205"/>
      <c r="H119" s="205"/>
      <c r="I119" s="205"/>
      <c r="J119" s="206"/>
      <c r="K119" s="69" t="s">
        <v>43</v>
      </c>
      <c r="L119" s="77"/>
      <c r="M119" s="204" t="str">
        <f>IF(【要入力】入力フォーム!C108="","",【要入力】入力フォーム!C108)</f>
        <v/>
      </c>
      <c r="N119" s="205"/>
      <c r="O119" s="205"/>
      <c r="P119" s="205"/>
      <c r="Q119" s="205"/>
      <c r="R119" s="206"/>
      <c r="S119" s="47"/>
    </row>
    <row r="120" spans="1:19" ht="49.95" customHeight="1">
      <c r="A120" s="91"/>
      <c r="B120" s="47"/>
      <c r="C120" s="47"/>
      <c r="D120" s="88"/>
      <c r="E120" s="207"/>
      <c r="F120" s="207"/>
      <c r="G120" s="207"/>
      <c r="H120" s="207"/>
      <c r="I120" s="207"/>
      <c r="J120" s="207"/>
      <c r="K120" s="47"/>
      <c r="L120" s="88"/>
      <c r="M120" s="208"/>
      <c r="N120" s="208"/>
      <c r="O120" s="208"/>
      <c r="P120" s="208"/>
      <c r="Q120" s="208"/>
      <c r="R120" s="208"/>
      <c r="S120" s="47"/>
    </row>
    <row r="121" spans="1:19" s="46" customFormat="1" ht="19.95" customHeight="1">
      <c r="A121" s="92">
        <f>A84+1</f>
        <v>3</v>
      </c>
      <c r="B121" s="62"/>
      <c r="C121" s="174" t="s">
        <v>8</v>
      </c>
      <c r="D121" s="174"/>
      <c r="E121" s="174" t="str">
        <f>IF(リスト!D5="","",リスト!D5)</f>
        <v/>
      </c>
      <c r="F121" s="174"/>
      <c r="G121" s="54" t="s">
        <v>9</v>
      </c>
      <c r="H121" s="63" t="str">
        <f>IF(リスト!E5="○","コジェネ","")</f>
        <v/>
      </c>
      <c r="I121" s="54" t="s">
        <v>10</v>
      </c>
      <c r="J121" s="54" t="s">
        <v>222</v>
      </c>
      <c r="K121" s="174" t="str">
        <f>IF(リスト!F5="","",リスト!F5)</f>
        <v/>
      </c>
      <c r="L121" s="174"/>
      <c r="M121" s="52" t="s">
        <v>223</v>
      </c>
      <c r="N121" s="52"/>
      <c r="O121" s="52"/>
      <c r="P121" s="52"/>
      <c r="Q121" s="52"/>
      <c r="R121" s="52"/>
      <c r="S121" s="62"/>
    </row>
    <row r="122" spans="1:19" ht="10.050000000000001" customHeight="1">
      <c r="A122" s="91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ht="15" customHeight="1">
      <c r="A123" s="91"/>
      <c r="B123" s="47"/>
      <c r="C123" s="196" t="s">
        <v>13</v>
      </c>
      <c r="D123" s="64" t="s">
        <v>14</v>
      </c>
      <c r="E123" s="64" t="s">
        <v>15</v>
      </c>
      <c r="F123" s="65" t="s">
        <v>16</v>
      </c>
      <c r="G123" s="66"/>
      <c r="H123" s="66"/>
      <c r="I123" s="67"/>
      <c r="J123" s="68" t="s">
        <v>17</v>
      </c>
      <c r="K123" s="69" t="s">
        <v>18</v>
      </c>
      <c r="L123" s="70"/>
      <c r="M123" s="70"/>
      <c r="N123" s="66"/>
      <c r="O123" s="66"/>
      <c r="P123" s="66"/>
      <c r="Q123" s="67"/>
      <c r="R123" s="68" t="s">
        <v>19</v>
      </c>
      <c r="S123" s="47"/>
    </row>
    <row r="124" spans="1:19" ht="15" customHeight="1">
      <c r="A124" s="91"/>
      <c r="B124" s="47"/>
      <c r="C124" s="197"/>
      <c r="D124" s="71" t="s">
        <v>20</v>
      </c>
      <c r="E124" s="71" t="s">
        <v>20</v>
      </c>
      <c r="F124" s="72" t="s">
        <v>21</v>
      </c>
      <c r="G124" s="73"/>
      <c r="H124" s="73"/>
      <c r="I124" s="74"/>
      <c r="J124" s="71" t="s">
        <v>22</v>
      </c>
      <c r="K124" s="75" t="s">
        <v>23</v>
      </c>
      <c r="L124" s="76" t="s">
        <v>24</v>
      </c>
      <c r="M124" s="75" t="s">
        <v>25</v>
      </c>
      <c r="N124" s="69" t="s">
        <v>26</v>
      </c>
      <c r="O124" s="70"/>
      <c r="P124" s="70"/>
      <c r="Q124" s="77"/>
      <c r="R124" s="71" t="s">
        <v>22</v>
      </c>
      <c r="S124" s="47"/>
    </row>
    <row r="125" spans="1:19" ht="13.95" customHeight="1">
      <c r="A125" s="91" t="s">
        <v>210</v>
      </c>
      <c r="B125" s="47"/>
      <c r="C125" s="196" t="s">
        <v>27</v>
      </c>
      <c r="D125" s="200" t="str" cm="1">
        <f t="array" aca="1" ref="D125" ca="1">IF($E$121="","",INDIRECT("【要入力】入力フォーム!"&amp;$A125&amp;D$1+21*$A$121))</f>
        <v/>
      </c>
      <c r="E125" s="200" t="str" cm="1">
        <f t="array" aca="1" ref="E125" ca="1">IF($E$121="","",INDIRECT("【要入力】入力フォーム!"&amp;$A125&amp;E$1+21*$A$121))</f>
        <v/>
      </c>
      <c r="F125" s="200" t="str" cm="1">
        <f t="array" aca="1" ref="F125" ca="1">IF($E$121="","",INDIRECT("【要入力】入力フォーム!"&amp;$A125&amp;F$1+21*$A$121))</f>
        <v/>
      </c>
      <c r="G125" s="78" t="s">
        <v>9</v>
      </c>
      <c r="H125" s="79" t="str" cm="1">
        <f t="array" aca="1" ref="H125" ca="1">IF($E$121="","",INDIRECT("【要入力】入力フォーム!"&amp;$A125&amp;H$1+21*$A$121))</f>
        <v/>
      </c>
      <c r="I125" s="80" t="s">
        <v>10</v>
      </c>
      <c r="J125" s="200" t="str" cm="1">
        <f t="array" aca="1" ref="J125" ca="1">IF($E$121="","",INDIRECT("【要入力】入力フォーム!"&amp;$A125&amp;J$1+21*$A$121))</f>
        <v/>
      </c>
      <c r="K125" s="200" t="str" cm="1">
        <f t="array" aca="1" ref="K125" ca="1">IF($E$121="","",INDIRECT("【要入力】入力フォーム!"&amp;$A125&amp;K$1+21*$A$121))</f>
        <v/>
      </c>
      <c r="L125" s="200" t="str" cm="1">
        <f t="array" aca="1" ref="L125" ca="1">IF($E$121="","",INDIRECT("【要入力】入力フォーム!"&amp;$A125&amp;L$1+21*$A$121))</f>
        <v/>
      </c>
      <c r="M125" s="200" t="str" cm="1">
        <f t="array" aca="1" ref="M125" ca="1">IF($E$121="","",INDIRECT("【要入力】入力フォーム!"&amp;$A125&amp;M$1+21*$A$121))</f>
        <v/>
      </c>
      <c r="N125" s="198" t="str" cm="1">
        <f t="array" aca="1" ref="N125" ca="1">IF($E$121="","",INDIRECT("【要入力】入力フォーム!"&amp;$A125&amp;N$1+21*$A$121))</f>
        <v/>
      </c>
      <c r="O125" s="192" t="s">
        <v>28</v>
      </c>
      <c r="P125" s="209" t="str" cm="1">
        <f t="array" aca="1" ref="P125" ca="1">IF($E$121="","",INDIRECT("【要入力】入力フォーム!"&amp;$A125&amp;P$1+21*$A$121))</f>
        <v/>
      </c>
      <c r="Q125" s="188" t="s">
        <v>29</v>
      </c>
      <c r="R125" s="200" t="str" cm="1">
        <f t="array" aca="1" ref="R125" ca="1">IF($E$121="","",INDIRECT("【要入力】入力フォーム!"&amp;$A125&amp;R$1+21*$A$121))</f>
        <v/>
      </c>
      <c r="S125" s="47"/>
    </row>
    <row r="126" spans="1:19" ht="13.95" customHeight="1">
      <c r="A126" s="91"/>
      <c r="B126" s="47"/>
      <c r="C126" s="197"/>
      <c r="D126" s="201"/>
      <c r="E126" s="201"/>
      <c r="F126" s="201"/>
      <c r="G126" s="81" t="s">
        <v>9</v>
      </c>
      <c r="H126" s="82" t="str" cm="1">
        <f t="array" aca="1" ref="H126" ca="1">IF($E$121="","",INDIRECT("【要入力】入力フォーム!"&amp;$A125&amp;H$1+1+21*$A$121))</f>
        <v/>
      </c>
      <c r="I126" s="83" t="s">
        <v>10</v>
      </c>
      <c r="J126" s="201"/>
      <c r="K126" s="201"/>
      <c r="L126" s="201"/>
      <c r="M126" s="201"/>
      <c r="N126" s="199"/>
      <c r="O126" s="193"/>
      <c r="P126" s="210"/>
      <c r="Q126" s="189"/>
      <c r="R126" s="201"/>
      <c r="S126" s="47"/>
    </row>
    <row r="127" spans="1:19" ht="13.95" customHeight="1">
      <c r="A127" s="91" t="s">
        <v>211</v>
      </c>
      <c r="B127" s="47"/>
      <c r="C127" s="196" t="s">
        <v>30</v>
      </c>
      <c r="D127" s="200" t="str" cm="1">
        <f t="array" aca="1" ref="D127" ca="1">IF($E$121="","",INDIRECT("【要入力】入力フォーム!"&amp;$A127&amp;D$1+21*$A$121))</f>
        <v/>
      </c>
      <c r="E127" s="200" t="str" cm="1">
        <f t="array" aca="1" ref="E127" ca="1">IF($E$121="","",INDIRECT("【要入力】入力フォーム!"&amp;$A127&amp;E$1+21*$A$121))</f>
        <v/>
      </c>
      <c r="F127" s="200" t="str" cm="1">
        <f t="array" aca="1" ref="F127" ca="1">IF($E$121="","",INDIRECT("【要入力】入力フォーム!"&amp;$A127&amp;F$1+21*$A$121))</f>
        <v/>
      </c>
      <c r="G127" s="78" t="s">
        <v>9</v>
      </c>
      <c r="H127" s="79" t="str" cm="1">
        <f t="array" aca="1" ref="H127" ca="1">IF($E$121="","",INDIRECT("【要入力】入力フォーム!"&amp;$A127&amp;H$1+21*$A$121))</f>
        <v/>
      </c>
      <c r="I127" s="80" t="s">
        <v>10</v>
      </c>
      <c r="J127" s="200" t="str" cm="1">
        <f t="array" aca="1" ref="J127" ca="1">IF($E$121="","",INDIRECT("【要入力】入力フォーム!"&amp;$A127&amp;J$1+21*$A$121))</f>
        <v/>
      </c>
      <c r="K127" s="200" t="str" cm="1">
        <f t="array" aca="1" ref="K127" ca="1">IF($E$121="","",INDIRECT("【要入力】入力フォーム!"&amp;$A127&amp;K$1+21*$A$121))</f>
        <v/>
      </c>
      <c r="L127" s="200" t="str" cm="1">
        <f t="array" aca="1" ref="L127" ca="1">IF($E$121="","",INDIRECT("【要入力】入力フォーム!"&amp;$A127&amp;L$1+21*$A$121))</f>
        <v/>
      </c>
      <c r="M127" s="200" t="str" cm="1">
        <f t="array" aca="1" ref="M127" ca="1">IF($E$121="","",INDIRECT("【要入力】入力フォーム!"&amp;$A127&amp;M$1+21*$A$121))</f>
        <v/>
      </c>
      <c r="N127" s="198" t="str" cm="1">
        <f t="array" aca="1" ref="N127" ca="1">IF($E$121="","",INDIRECT("【要入力】入力フォーム!"&amp;$A127&amp;N$1+21*$A$121))</f>
        <v/>
      </c>
      <c r="O127" s="192" t="s">
        <v>28</v>
      </c>
      <c r="P127" s="209" t="str" cm="1">
        <f t="array" aca="1" ref="P127" ca="1">IF($E$121="","",INDIRECT("【要入力】入力フォーム!"&amp;$A127&amp;P$1+21*$A$121))</f>
        <v/>
      </c>
      <c r="Q127" s="188" t="s">
        <v>29</v>
      </c>
      <c r="R127" s="200" t="str" cm="1">
        <f t="array" aca="1" ref="R127" ca="1">IF($E$121="","",INDIRECT("【要入力】入力フォーム!"&amp;$A127&amp;R$1+21*$A$121))</f>
        <v/>
      </c>
      <c r="S127" s="47"/>
    </row>
    <row r="128" spans="1:19" ht="13.95" customHeight="1">
      <c r="A128" s="91"/>
      <c r="B128" s="47"/>
      <c r="C128" s="197"/>
      <c r="D128" s="201"/>
      <c r="E128" s="201"/>
      <c r="F128" s="201"/>
      <c r="G128" s="81" t="s">
        <v>9</v>
      </c>
      <c r="H128" s="82" t="str" cm="1">
        <f t="array" aca="1" ref="H128" ca="1">IF($E$121="","",INDIRECT("【要入力】入力フォーム!"&amp;$A127&amp;H$1+1+21*$A$121))</f>
        <v/>
      </c>
      <c r="I128" s="83" t="s">
        <v>10</v>
      </c>
      <c r="J128" s="201"/>
      <c r="K128" s="201"/>
      <c r="L128" s="201"/>
      <c r="M128" s="201"/>
      <c r="N128" s="199"/>
      <c r="O128" s="193"/>
      <c r="P128" s="210"/>
      <c r="Q128" s="189"/>
      <c r="R128" s="201"/>
      <c r="S128" s="47"/>
    </row>
    <row r="129" spans="1:19" ht="13.95" customHeight="1">
      <c r="A129" s="91" t="s">
        <v>212</v>
      </c>
      <c r="B129" s="47"/>
      <c r="C129" s="196" t="s">
        <v>31</v>
      </c>
      <c r="D129" s="200" t="str" cm="1">
        <f t="array" aca="1" ref="D129" ca="1">IF($E$121="","",INDIRECT("【要入力】入力フォーム!"&amp;$A129&amp;D$1+21*$A$121))</f>
        <v/>
      </c>
      <c r="E129" s="200" t="str" cm="1">
        <f t="array" aca="1" ref="E129" ca="1">IF($E$121="","",INDIRECT("【要入力】入力フォーム!"&amp;$A129&amp;E$1+21*$A$121))</f>
        <v/>
      </c>
      <c r="F129" s="200" t="str" cm="1">
        <f t="array" aca="1" ref="F129" ca="1">IF($E$121="","",INDIRECT("【要入力】入力フォーム!"&amp;$A129&amp;F$1+21*$A$121))</f>
        <v/>
      </c>
      <c r="G129" s="78" t="s">
        <v>9</v>
      </c>
      <c r="H129" s="79" t="str" cm="1">
        <f t="array" aca="1" ref="H129" ca="1">IF($E$121="","",INDIRECT("【要入力】入力フォーム!"&amp;$A129&amp;H$1+21*$A$121))</f>
        <v/>
      </c>
      <c r="I129" s="80" t="s">
        <v>10</v>
      </c>
      <c r="J129" s="200" t="str" cm="1">
        <f t="array" aca="1" ref="J129" ca="1">IF($E$121="","",INDIRECT("【要入力】入力フォーム!"&amp;$A129&amp;J$1+21*$A$121))</f>
        <v/>
      </c>
      <c r="K129" s="200" t="str" cm="1">
        <f t="array" aca="1" ref="K129" ca="1">IF($E$121="","",INDIRECT("【要入力】入力フォーム!"&amp;$A129&amp;K$1+21*$A$121))</f>
        <v/>
      </c>
      <c r="L129" s="200" t="str" cm="1">
        <f t="array" aca="1" ref="L129" ca="1">IF($E$121="","",INDIRECT("【要入力】入力フォーム!"&amp;$A129&amp;L$1+21*$A$121))</f>
        <v/>
      </c>
      <c r="M129" s="200" t="str" cm="1">
        <f t="array" aca="1" ref="M129" ca="1">IF($E$121="","",INDIRECT("【要入力】入力フォーム!"&amp;$A129&amp;M$1+21*$A$121))</f>
        <v/>
      </c>
      <c r="N129" s="198" t="str" cm="1">
        <f t="array" aca="1" ref="N129" ca="1">IF($E$121="","",INDIRECT("【要入力】入力フォーム!"&amp;$A129&amp;N$1+21*$A$121))</f>
        <v/>
      </c>
      <c r="O129" s="192" t="s">
        <v>28</v>
      </c>
      <c r="P129" s="209" t="str" cm="1">
        <f t="array" aca="1" ref="P129" ca="1">IF($E$121="","",INDIRECT("【要入力】入力フォーム!"&amp;$A129&amp;P$1+21*$A$121))</f>
        <v/>
      </c>
      <c r="Q129" s="188" t="s">
        <v>29</v>
      </c>
      <c r="R129" s="200" t="str" cm="1">
        <f t="array" aca="1" ref="R129" ca="1">IF($E$121="","",INDIRECT("【要入力】入力フォーム!"&amp;$A129&amp;R$1+21*$A$121))</f>
        <v/>
      </c>
      <c r="S129" s="47"/>
    </row>
    <row r="130" spans="1:19" ht="13.95" customHeight="1">
      <c r="A130" s="91"/>
      <c r="B130" s="47"/>
      <c r="C130" s="197"/>
      <c r="D130" s="201"/>
      <c r="E130" s="201"/>
      <c r="F130" s="201"/>
      <c r="G130" s="81" t="s">
        <v>9</v>
      </c>
      <c r="H130" s="82" t="str" cm="1">
        <f t="array" aca="1" ref="H130" ca="1">IF($E$121="","",INDIRECT("【要入力】入力フォーム!"&amp;$A129&amp;H$1+1+21*$A$121))</f>
        <v/>
      </c>
      <c r="I130" s="83" t="s">
        <v>10</v>
      </c>
      <c r="J130" s="201"/>
      <c r="K130" s="201"/>
      <c r="L130" s="201"/>
      <c r="M130" s="201"/>
      <c r="N130" s="199"/>
      <c r="O130" s="193"/>
      <c r="P130" s="210"/>
      <c r="Q130" s="189"/>
      <c r="R130" s="201"/>
      <c r="S130" s="47"/>
    </row>
    <row r="131" spans="1:19" ht="13.95" customHeight="1">
      <c r="A131" s="91" t="s">
        <v>213</v>
      </c>
      <c r="B131" s="47"/>
      <c r="C131" s="196" t="s">
        <v>32</v>
      </c>
      <c r="D131" s="200" t="str" cm="1">
        <f t="array" aca="1" ref="D131" ca="1">IF($E$121="","",INDIRECT("【要入力】入力フォーム!"&amp;$A131&amp;D$1+21*$A$121))</f>
        <v/>
      </c>
      <c r="E131" s="200" t="str" cm="1">
        <f t="array" aca="1" ref="E131" ca="1">IF($E$121="","",INDIRECT("【要入力】入力フォーム!"&amp;$A131&amp;E$1+21*$A$121))</f>
        <v/>
      </c>
      <c r="F131" s="200" t="str" cm="1">
        <f t="array" aca="1" ref="F131" ca="1">IF($E$121="","",INDIRECT("【要入力】入力フォーム!"&amp;$A131&amp;F$1+21*$A$121))</f>
        <v/>
      </c>
      <c r="G131" s="78" t="s">
        <v>9</v>
      </c>
      <c r="H131" s="79" t="str" cm="1">
        <f t="array" aca="1" ref="H131" ca="1">IF($E$121="","",INDIRECT("【要入力】入力フォーム!"&amp;$A131&amp;H$1+21*$A$121))</f>
        <v/>
      </c>
      <c r="I131" s="80" t="s">
        <v>10</v>
      </c>
      <c r="J131" s="200" t="str" cm="1">
        <f t="array" aca="1" ref="J131" ca="1">IF($E$121="","",INDIRECT("【要入力】入力フォーム!"&amp;$A131&amp;J$1+21*$A$121))</f>
        <v/>
      </c>
      <c r="K131" s="200" t="str" cm="1">
        <f t="array" aca="1" ref="K131" ca="1">IF($E$121="","",INDIRECT("【要入力】入力フォーム!"&amp;$A131&amp;K$1+21*$A$121))</f>
        <v/>
      </c>
      <c r="L131" s="200" t="str" cm="1">
        <f t="array" aca="1" ref="L131" ca="1">IF($E$121="","",INDIRECT("【要入力】入力フォーム!"&amp;$A131&amp;L$1+21*$A$121))</f>
        <v/>
      </c>
      <c r="M131" s="200" t="str" cm="1">
        <f t="array" aca="1" ref="M131" ca="1">IF($E$121="","",INDIRECT("【要入力】入力フォーム!"&amp;$A131&amp;M$1+21*$A$121))</f>
        <v/>
      </c>
      <c r="N131" s="198" t="str" cm="1">
        <f t="array" aca="1" ref="N131" ca="1">IF($E$121="","",INDIRECT("【要入力】入力フォーム!"&amp;$A131&amp;N$1+21*$A$121))</f>
        <v/>
      </c>
      <c r="O131" s="192" t="s">
        <v>28</v>
      </c>
      <c r="P131" s="209" t="str" cm="1">
        <f t="array" aca="1" ref="P131" ca="1">IF($E$121="","",INDIRECT("【要入力】入力フォーム!"&amp;$A131&amp;P$1+21*$A$121))</f>
        <v/>
      </c>
      <c r="Q131" s="188" t="s">
        <v>29</v>
      </c>
      <c r="R131" s="200" t="str" cm="1">
        <f t="array" aca="1" ref="R131" ca="1">IF($E$121="","",INDIRECT("【要入力】入力フォーム!"&amp;$A131&amp;R$1+21*$A$121))</f>
        <v/>
      </c>
      <c r="S131" s="47"/>
    </row>
    <row r="132" spans="1:19" ht="13.95" customHeight="1">
      <c r="A132" s="91"/>
      <c r="B132" s="47"/>
      <c r="C132" s="197"/>
      <c r="D132" s="201"/>
      <c r="E132" s="201"/>
      <c r="F132" s="201"/>
      <c r="G132" s="81" t="s">
        <v>9</v>
      </c>
      <c r="H132" s="82" t="str" cm="1">
        <f t="array" aca="1" ref="H132" ca="1">IF($E$121="","",INDIRECT("【要入力】入力フォーム!"&amp;$A131&amp;H$1+1+21*$A$121))</f>
        <v/>
      </c>
      <c r="I132" s="83" t="s">
        <v>10</v>
      </c>
      <c r="J132" s="201"/>
      <c r="K132" s="201"/>
      <c r="L132" s="201"/>
      <c r="M132" s="201"/>
      <c r="N132" s="199"/>
      <c r="O132" s="193"/>
      <c r="P132" s="210"/>
      <c r="Q132" s="189"/>
      <c r="R132" s="201"/>
      <c r="S132" s="47"/>
    </row>
    <row r="133" spans="1:19" ht="13.95" customHeight="1">
      <c r="A133" s="91" t="s">
        <v>214</v>
      </c>
      <c r="B133" s="47"/>
      <c r="C133" s="196" t="s">
        <v>33</v>
      </c>
      <c r="D133" s="200" t="str" cm="1">
        <f t="array" aca="1" ref="D133" ca="1">IF($E$121="","",INDIRECT("【要入力】入力フォーム!"&amp;$A133&amp;D$1+21*$A$121))</f>
        <v/>
      </c>
      <c r="E133" s="200" t="str" cm="1">
        <f t="array" aca="1" ref="E133" ca="1">IF($E$121="","",INDIRECT("【要入力】入力フォーム!"&amp;$A133&amp;E$1+21*$A$121))</f>
        <v/>
      </c>
      <c r="F133" s="200" t="str" cm="1">
        <f t="array" aca="1" ref="F133" ca="1">IF($E$121="","",INDIRECT("【要入力】入力フォーム!"&amp;$A133&amp;F$1+21*$A$121))</f>
        <v/>
      </c>
      <c r="G133" s="78" t="s">
        <v>9</v>
      </c>
      <c r="H133" s="79" t="str" cm="1">
        <f t="array" aca="1" ref="H133" ca="1">IF($E$121="","",INDIRECT("【要入力】入力フォーム!"&amp;$A133&amp;H$1+21*$A$121))</f>
        <v/>
      </c>
      <c r="I133" s="80" t="s">
        <v>10</v>
      </c>
      <c r="J133" s="200" t="str" cm="1">
        <f t="array" aca="1" ref="J133" ca="1">IF($E$121="","",INDIRECT("【要入力】入力フォーム!"&amp;$A133&amp;J$1+21*$A$121))</f>
        <v/>
      </c>
      <c r="K133" s="200" t="str" cm="1">
        <f t="array" aca="1" ref="K133" ca="1">IF($E$121="","",INDIRECT("【要入力】入力フォーム!"&amp;$A133&amp;K$1+21*$A$121))</f>
        <v/>
      </c>
      <c r="L133" s="200" t="str" cm="1">
        <f t="array" aca="1" ref="L133" ca="1">IF($E$121="","",INDIRECT("【要入力】入力フォーム!"&amp;$A133&amp;L$1+21*$A$121))</f>
        <v/>
      </c>
      <c r="M133" s="200" t="str" cm="1">
        <f t="array" aca="1" ref="M133" ca="1">IF($E$121="","",INDIRECT("【要入力】入力フォーム!"&amp;$A133&amp;M$1+21*$A$121))</f>
        <v/>
      </c>
      <c r="N133" s="198" t="str" cm="1">
        <f t="array" aca="1" ref="N133" ca="1">IF($E$121="","",INDIRECT("【要入力】入力フォーム!"&amp;$A133&amp;N$1+21*$A$121))</f>
        <v/>
      </c>
      <c r="O133" s="192" t="s">
        <v>28</v>
      </c>
      <c r="P133" s="209" t="str" cm="1">
        <f t="array" aca="1" ref="P133" ca="1">IF($E$121="","",INDIRECT("【要入力】入力フォーム!"&amp;$A133&amp;P$1+21*$A$121))</f>
        <v/>
      </c>
      <c r="Q133" s="188" t="s">
        <v>29</v>
      </c>
      <c r="R133" s="200" t="str" cm="1">
        <f t="array" aca="1" ref="R133" ca="1">IF($E$121="","",INDIRECT("【要入力】入力フォーム!"&amp;$A133&amp;R$1+21*$A$121))</f>
        <v/>
      </c>
      <c r="S133" s="47"/>
    </row>
    <row r="134" spans="1:19" ht="13.95" customHeight="1">
      <c r="A134" s="91"/>
      <c r="B134" s="47"/>
      <c r="C134" s="197"/>
      <c r="D134" s="201"/>
      <c r="E134" s="201"/>
      <c r="F134" s="201"/>
      <c r="G134" s="81" t="s">
        <v>9</v>
      </c>
      <c r="H134" s="82" t="str" cm="1">
        <f t="array" aca="1" ref="H134" ca="1">IF($E$121="","",INDIRECT("【要入力】入力フォーム!"&amp;$A133&amp;H$1+1+21*$A$121))</f>
        <v/>
      </c>
      <c r="I134" s="83" t="s">
        <v>10</v>
      </c>
      <c r="J134" s="201"/>
      <c r="K134" s="201"/>
      <c r="L134" s="201"/>
      <c r="M134" s="201"/>
      <c r="N134" s="199"/>
      <c r="O134" s="193"/>
      <c r="P134" s="210"/>
      <c r="Q134" s="189"/>
      <c r="R134" s="201"/>
      <c r="S134" s="47"/>
    </row>
    <row r="135" spans="1:19" ht="13.95" customHeight="1">
      <c r="A135" s="91" t="s">
        <v>215</v>
      </c>
      <c r="B135" s="47"/>
      <c r="C135" s="196" t="s">
        <v>34</v>
      </c>
      <c r="D135" s="200" t="str" cm="1">
        <f t="array" aca="1" ref="D135" ca="1">IF($E$121="","",INDIRECT("【要入力】入力フォーム!"&amp;$A135&amp;D$1+21*$A$121))</f>
        <v/>
      </c>
      <c r="E135" s="200" t="str" cm="1">
        <f t="array" aca="1" ref="E135" ca="1">IF($E$121="","",INDIRECT("【要入力】入力フォーム!"&amp;$A135&amp;E$1+21*$A$121))</f>
        <v/>
      </c>
      <c r="F135" s="200" t="str" cm="1">
        <f t="array" aca="1" ref="F135" ca="1">IF($E$121="","",INDIRECT("【要入力】入力フォーム!"&amp;$A135&amp;F$1+21*$A$121))</f>
        <v/>
      </c>
      <c r="G135" s="78" t="s">
        <v>9</v>
      </c>
      <c r="H135" s="79" t="str" cm="1">
        <f t="array" aca="1" ref="H135" ca="1">IF($E$121="","",INDIRECT("【要入力】入力フォーム!"&amp;$A135&amp;H$1+21*$A$121))</f>
        <v/>
      </c>
      <c r="I135" s="80" t="s">
        <v>10</v>
      </c>
      <c r="J135" s="200" t="str" cm="1">
        <f t="array" aca="1" ref="J135" ca="1">IF($E$121="","",INDIRECT("【要入力】入力フォーム!"&amp;$A135&amp;J$1+21*$A$121))</f>
        <v/>
      </c>
      <c r="K135" s="200" t="str" cm="1">
        <f t="array" aca="1" ref="K135" ca="1">IF($E$121="","",INDIRECT("【要入力】入力フォーム!"&amp;$A135&amp;K$1+21*$A$121))</f>
        <v/>
      </c>
      <c r="L135" s="200" t="str" cm="1">
        <f t="array" aca="1" ref="L135" ca="1">IF($E$121="","",INDIRECT("【要入力】入力フォーム!"&amp;$A135&amp;L$1+21*$A$121))</f>
        <v/>
      </c>
      <c r="M135" s="200" t="str" cm="1">
        <f t="array" aca="1" ref="M135" ca="1">IF($E$121="","",INDIRECT("【要入力】入力フォーム!"&amp;$A135&amp;M$1+21*$A$121))</f>
        <v/>
      </c>
      <c r="N135" s="198" t="str" cm="1">
        <f t="array" aca="1" ref="N135" ca="1">IF($E$121="","",INDIRECT("【要入力】入力フォーム!"&amp;$A135&amp;N$1+21*$A$121))</f>
        <v/>
      </c>
      <c r="O135" s="192" t="s">
        <v>28</v>
      </c>
      <c r="P135" s="209" t="str" cm="1">
        <f t="array" aca="1" ref="P135" ca="1">IF($E$121="","",INDIRECT("【要入力】入力フォーム!"&amp;$A135&amp;P$1+21*$A$121))</f>
        <v/>
      </c>
      <c r="Q135" s="188" t="s">
        <v>29</v>
      </c>
      <c r="R135" s="200" t="str" cm="1">
        <f t="array" aca="1" ref="R135" ca="1">IF($E$121="","",INDIRECT("【要入力】入力フォーム!"&amp;$A135&amp;R$1+21*$A$121))</f>
        <v/>
      </c>
      <c r="S135" s="47"/>
    </row>
    <row r="136" spans="1:19" ht="13.95" customHeight="1">
      <c r="A136" s="91"/>
      <c r="B136" s="47"/>
      <c r="C136" s="197"/>
      <c r="D136" s="201"/>
      <c r="E136" s="201"/>
      <c r="F136" s="201"/>
      <c r="G136" s="81" t="s">
        <v>9</v>
      </c>
      <c r="H136" s="82" t="str" cm="1">
        <f t="array" aca="1" ref="H136" ca="1">IF($E$121="","",INDIRECT("【要入力】入力フォーム!"&amp;$A135&amp;H$1+1+21*$A$121))</f>
        <v/>
      </c>
      <c r="I136" s="83" t="s">
        <v>10</v>
      </c>
      <c r="J136" s="201"/>
      <c r="K136" s="201"/>
      <c r="L136" s="201"/>
      <c r="M136" s="201"/>
      <c r="N136" s="199"/>
      <c r="O136" s="193"/>
      <c r="P136" s="210"/>
      <c r="Q136" s="189"/>
      <c r="R136" s="201"/>
      <c r="S136" s="47"/>
    </row>
    <row r="137" spans="1:19" ht="15" customHeight="1">
      <c r="A137" s="91"/>
      <c r="B137" s="47"/>
      <c r="C137" s="180"/>
      <c r="D137" s="182" t="s">
        <v>35</v>
      </c>
      <c r="E137" s="184"/>
      <c r="F137" s="186">
        <f ca="1">SUM(F125:F136)</f>
        <v>0</v>
      </c>
      <c r="G137" s="78" t="s">
        <v>9</v>
      </c>
      <c r="H137" s="79">
        <f ca="1">SUM(H125,H127,H129,H131,H133,H135)</f>
        <v>0</v>
      </c>
      <c r="I137" s="80" t="s">
        <v>10</v>
      </c>
      <c r="J137" s="186">
        <f ca="1">SUM(J125:J136)</f>
        <v>0</v>
      </c>
      <c r="K137" s="186">
        <f ca="1">SUM(K125:K136)</f>
        <v>0</v>
      </c>
      <c r="L137" s="186">
        <f ca="1">SUM(L125:L136)</f>
        <v>0</v>
      </c>
      <c r="M137" s="186">
        <f ca="1">SUM(M125:M136)</f>
        <v>0</v>
      </c>
      <c r="N137" s="190">
        <f ca="1">SUM(N125:N136)</f>
        <v>0</v>
      </c>
      <c r="O137" s="192" t="s">
        <v>28</v>
      </c>
      <c r="P137" s="194">
        <f ca="1">SUM(P125:P136)</f>
        <v>0</v>
      </c>
      <c r="Q137" s="188" t="s">
        <v>29</v>
      </c>
      <c r="R137" s="186">
        <f ca="1">SUM(R125:R136)</f>
        <v>0</v>
      </c>
      <c r="S137" s="47"/>
    </row>
    <row r="138" spans="1:19" ht="15" customHeight="1">
      <c r="A138" s="91"/>
      <c r="B138" s="47"/>
      <c r="C138" s="181"/>
      <c r="D138" s="183"/>
      <c r="E138" s="185"/>
      <c r="F138" s="187"/>
      <c r="G138" s="81" t="s">
        <v>9</v>
      </c>
      <c r="H138" s="84">
        <f ca="1">SUM(H126,H128,H130,H132,H134,H136)</f>
        <v>0</v>
      </c>
      <c r="I138" s="83" t="s">
        <v>10</v>
      </c>
      <c r="J138" s="187"/>
      <c r="K138" s="187"/>
      <c r="L138" s="187"/>
      <c r="M138" s="187"/>
      <c r="N138" s="191"/>
      <c r="O138" s="193"/>
      <c r="P138" s="195"/>
      <c r="Q138" s="189"/>
      <c r="R138" s="187"/>
      <c r="S138" s="47"/>
    </row>
    <row r="139" spans="1:19" ht="13.95" customHeight="1">
      <c r="A139" s="91" t="s">
        <v>216</v>
      </c>
      <c r="B139" s="47"/>
      <c r="C139" s="196" t="s">
        <v>36</v>
      </c>
      <c r="D139" s="200" t="str" cm="1">
        <f t="array" aca="1" ref="D139" ca="1">IF($E$121="","",INDIRECT("【要入力】入力フォーム!"&amp;$A139&amp;D$1+21*$A$121))</f>
        <v/>
      </c>
      <c r="E139" s="200" t="str" cm="1">
        <f t="array" aca="1" ref="E139" ca="1">IF($E$121="","",INDIRECT("【要入力】入力フォーム!"&amp;$A139&amp;E$1+21*$A$121))</f>
        <v/>
      </c>
      <c r="F139" s="200" t="str" cm="1">
        <f t="array" aca="1" ref="F139" ca="1">IF($E$121="","",INDIRECT("【要入力】入力フォーム!"&amp;$A139&amp;F$1+21*$A$121))</f>
        <v/>
      </c>
      <c r="G139" s="78" t="s">
        <v>9</v>
      </c>
      <c r="H139" s="79" t="str" cm="1">
        <f t="array" aca="1" ref="H139" ca="1">IF($E$121="","",INDIRECT("【要入力】入力フォーム!"&amp;$A139&amp;H$1+21*$A$121))</f>
        <v/>
      </c>
      <c r="I139" s="80" t="s">
        <v>10</v>
      </c>
      <c r="J139" s="200" t="str" cm="1">
        <f t="array" aca="1" ref="J139" ca="1">IF($E$121="","",INDIRECT("【要入力】入力フォーム!"&amp;$A139&amp;J$1+21*$A$121))</f>
        <v/>
      </c>
      <c r="K139" s="200" t="str" cm="1">
        <f t="array" aca="1" ref="K139" ca="1">IF($E$121="","",INDIRECT("【要入力】入力フォーム!"&amp;$A139&amp;K$1+21*$A$121))</f>
        <v/>
      </c>
      <c r="L139" s="200" t="str" cm="1">
        <f t="array" aca="1" ref="L139" ca="1">IF($E$121="","",INDIRECT("【要入力】入力フォーム!"&amp;$A139&amp;L$1+21*$A$121))</f>
        <v/>
      </c>
      <c r="M139" s="200" t="str" cm="1">
        <f t="array" aca="1" ref="M139" ca="1">IF($E$121="","",INDIRECT("【要入力】入力フォーム!"&amp;$A139&amp;M$1+21*$A$121))</f>
        <v/>
      </c>
      <c r="N139" s="198" t="str" cm="1">
        <f t="array" aca="1" ref="N139" ca="1">IF($E$121="","",INDIRECT("【要入力】入力フォーム!"&amp;$A139&amp;N$1+21*$A$121))</f>
        <v/>
      </c>
      <c r="O139" s="192" t="s">
        <v>28</v>
      </c>
      <c r="P139" s="209" t="str" cm="1">
        <f t="array" aca="1" ref="P139" ca="1">IF($E$121="","",INDIRECT("【要入力】入力フォーム!"&amp;$A139&amp;P$1+21*$A$121))</f>
        <v/>
      </c>
      <c r="Q139" s="188" t="s">
        <v>29</v>
      </c>
      <c r="R139" s="200" t="str" cm="1">
        <f t="array" aca="1" ref="R139" ca="1">IF($E$121="","",INDIRECT("【要入力】入力フォーム!"&amp;$A139&amp;R$1+21*$A$121))</f>
        <v/>
      </c>
      <c r="S139" s="47"/>
    </row>
    <row r="140" spans="1:19" ht="13.95" customHeight="1">
      <c r="A140" s="91"/>
      <c r="B140" s="47"/>
      <c r="C140" s="197"/>
      <c r="D140" s="201"/>
      <c r="E140" s="201"/>
      <c r="F140" s="201"/>
      <c r="G140" s="81" t="s">
        <v>9</v>
      </c>
      <c r="H140" s="82" t="str" cm="1">
        <f t="array" aca="1" ref="H140" ca="1">IF($E$121="","",INDIRECT("【要入力】入力フォーム!"&amp;$A139&amp;H$1+1+21*$A$121))</f>
        <v/>
      </c>
      <c r="I140" s="83" t="s">
        <v>10</v>
      </c>
      <c r="J140" s="201"/>
      <c r="K140" s="201"/>
      <c r="L140" s="201"/>
      <c r="M140" s="201"/>
      <c r="N140" s="199"/>
      <c r="O140" s="193"/>
      <c r="P140" s="210"/>
      <c r="Q140" s="189"/>
      <c r="R140" s="201"/>
      <c r="S140" s="47"/>
    </row>
    <row r="141" spans="1:19" ht="13.95" customHeight="1">
      <c r="A141" s="91" t="s">
        <v>217</v>
      </c>
      <c r="B141" s="47"/>
      <c r="C141" s="196" t="s">
        <v>37</v>
      </c>
      <c r="D141" s="200" t="str" cm="1">
        <f t="array" aca="1" ref="D141" ca="1">IF($E$121="","",INDIRECT("【要入力】入力フォーム!"&amp;$A141&amp;D$1+21*$A$121))</f>
        <v/>
      </c>
      <c r="E141" s="200" t="str" cm="1">
        <f t="array" aca="1" ref="E141" ca="1">IF($E$121="","",INDIRECT("【要入力】入力フォーム!"&amp;$A141&amp;E$1+21*$A$121))</f>
        <v/>
      </c>
      <c r="F141" s="200" t="str" cm="1">
        <f t="array" aca="1" ref="F141" ca="1">IF($E$121="","",INDIRECT("【要入力】入力フォーム!"&amp;$A141&amp;F$1+21*$A$121))</f>
        <v/>
      </c>
      <c r="G141" s="78" t="s">
        <v>9</v>
      </c>
      <c r="H141" s="79" t="str" cm="1">
        <f t="array" aca="1" ref="H141" ca="1">IF($E$121="","",INDIRECT("【要入力】入力フォーム!"&amp;$A141&amp;H$1+21*$A$121))</f>
        <v/>
      </c>
      <c r="I141" s="80" t="s">
        <v>10</v>
      </c>
      <c r="J141" s="200" t="str" cm="1">
        <f t="array" aca="1" ref="J141" ca="1">IF($E$121="","",INDIRECT("【要入力】入力フォーム!"&amp;$A141&amp;J$1+21*$A$121))</f>
        <v/>
      </c>
      <c r="K141" s="200" t="str" cm="1">
        <f t="array" aca="1" ref="K141" ca="1">IF($E$121="","",INDIRECT("【要入力】入力フォーム!"&amp;$A141&amp;K$1+21*$A$121))</f>
        <v/>
      </c>
      <c r="L141" s="200" t="str" cm="1">
        <f t="array" aca="1" ref="L141" ca="1">IF($E$121="","",INDIRECT("【要入力】入力フォーム!"&amp;$A141&amp;L$1+21*$A$121))</f>
        <v/>
      </c>
      <c r="M141" s="200" t="str" cm="1">
        <f t="array" aca="1" ref="M141" ca="1">IF($E$121="","",INDIRECT("【要入力】入力フォーム!"&amp;$A141&amp;M$1+21*$A$121))</f>
        <v/>
      </c>
      <c r="N141" s="198" t="str" cm="1">
        <f t="array" aca="1" ref="N141" ca="1">IF($E$121="","",INDIRECT("【要入力】入力フォーム!"&amp;$A141&amp;N$1+21*$A$121))</f>
        <v/>
      </c>
      <c r="O141" s="192" t="s">
        <v>28</v>
      </c>
      <c r="P141" s="209" t="str" cm="1">
        <f t="array" aca="1" ref="P141" ca="1">IF($E$121="","",INDIRECT("【要入力】入力フォーム!"&amp;$A141&amp;P$1+21*$A$121))</f>
        <v/>
      </c>
      <c r="Q141" s="188" t="s">
        <v>29</v>
      </c>
      <c r="R141" s="200" t="str" cm="1">
        <f t="array" aca="1" ref="R141" ca="1">IF($E$121="","",INDIRECT("【要入力】入力フォーム!"&amp;$A141&amp;R$1+21*$A$121))</f>
        <v/>
      </c>
      <c r="S141" s="47"/>
    </row>
    <row r="142" spans="1:19" ht="13.95" customHeight="1">
      <c r="A142" s="91"/>
      <c r="B142" s="47"/>
      <c r="C142" s="197"/>
      <c r="D142" s="201"/>
      <c r="E142" s="201"/>
      <c r="F142" s="201"/>
      <c r="G142" s="81" t="s">
        <v>9</v>
      </c>
      <c r="H142" s="82" t="str" cm="1">
        <f t="array" aca="1" ref="H142" ca="1">IF($E$121="","",INDIRECT("【要入力】入力フォーム!"&amp;$A141&amp;H$1+1+21*$A$121))</f>
        <v/>
      </c>
      <c r="I142" s="83" t="s">
        <v>10</v>
      </c>
      <c r="J142" s="201"/>
      <c r="K142" s="201"/>
      <c r="L142" s="201"/>
      <c r="M142" s="201"/>
      <c r="N142" s="199"/>
      <c r="O142" s="193"/>
      <c r="P142" s="210"/>
      <c r="Q142" s="189"/>
      <c r="R142" s="201"/>
      <c r="S142" s="47"/>
    </row>
    <row r="143" spans="1:19" ht="13.95" customHeight="1">
      <c r="A143" s="91" t="s">
        <v>218</v>
      </c>
      <c r="B143" s="47"/>
      <c r="C143" s="196" t="s">
        <v>38</v>
      </c>
      <c r="D143" s="200" t="str" cm="1">
        <f t="array" aca="1" ref="D143" ca="1">IF($E$121="","",INDIRECT("【要入力】入力フォーム!"&amp;$A143&amp;D$1+21*$A$121))</f>
        <v/>
      </c>
      <c r="E143" s="200" t="str" cm="1">
        <f t="array" aca="1" ref="E143" ca="1">IF($E$121="","",INDIRECT("【要入力】入力フォーム!"&amp;$A143&amp;E$1+21*$A$121))</f>
        <v/>
      </c>
      <c r="F143" s="200" t="str" cm="1">
        <f t="array" aca="1" ref="F143" ca="1">IF($E$121="","",INDIRECT("【要入力】入力フォーム!"&amp;$A143&amp;F$1+21*$A$121))</f>
        <v/>
      </c>
      <c r="G143" s="78" t="s">
        <v>9</v>
      </c>
      <c r="H143" s="79" t="str" cm="1">
        <f t="array" aca="1" ref="H143" ca="1">IF($E$121="","",INDIRECT("【要入力】入力フォーム!"&amp;$A143&amp;H$1+21*$A$121))</f>
        <v/>
      </c>
      <c r="I143" s="80" t="s">
        <v>10</v>
      </c>
      <c r="J143" s="200" t="str" cm="1">
        <f t="array" aca="1" ref="J143" ca="1">IF($E$121="","",INDIRECT("【要入力】入力フォーム!"&amp;$A143&amp;J$1+21*$A$121))</f>
        <v/>
      </c>
      <c r="K143" s="200" t="str" cm="1">
        <f t="array" aca="1" ref="K143" ca="1">IF($E$121="","",INDIRECT("【要入力】入力フォーム!"&amp;$A143&amp;K$1+21*$A$121))</f>
        <v/>
      </c>
      <c r="L143" s="200" t="str" cm="1">
        <f t="array" aca="1" ref="L143" ca="1">IF($E$121="","",INDIRECT("【要入力】入力フォーム!"&amp;$A143&amp;L$1+21*$A$121))</f>
        <v/>
      </c>
      <c r="M143" s="200" t="str" cm="1">
        <f t="array" aca="1" ref="M143" ca="1">IF($E$121="","",INDIRECT("【要入力】入力フォーム!"&amp;$A143&amp;M$1+21*$A$121))</f>
        <v/>
      </c>
      <c r="N143" s="198" t="str" cm="1">
        <f t="array" aca="1" ref="N143" ca="1">IF($E$121="","",INDIRECT("【要入力】入力フォーム!"&amp;$A143&amp;N$1+21*$A$121))</f>
        <v/>
      </c>
      <c r="O143" s="192" t="s">
        <v>28</v>
      </c>
      <c r="P143" s="209" t="str" cm="1">
        <f t="array" aca="1" ref="P143" ca="1">IF($E$121="","",INDIRECT("【要入力】入力フォーム!"&amp;$A143&amp;P$1+21*$A$121))</f>
        <v/>
      </c>
      <c r="Q143" s="188" t="s">
        <v>29</v>
      </c>
      <c r="R143" s="200" t="str" cm="1">
        <f t="array" aca="1" ref="R143" ca="1">IF($E$121="","",INDIRECT("【要入力】入力フォーム!"&amp;$A143&amp;R$1+21*$A$121))</f>
        <v/>
      </c>
      <c r="S143" s="47"/>
    </row>
    <row r="144" spans="1:19" ht="13.95" customHeight="1">
      <c r="A144" s="91"/>
      <c r="B144" s="47"/>
      <c r="C144" s="197"/>
      <c r="D144" s="201"/>
      <c r="E144" s="201"/>
      <c r="F144" s="201"/>
      <c r="G144" s="81" t="s">
        <v>9</v>
      </c>
      <c r="H144" s="82" t="str" cm="1">
        <f t="array" aca="1" ref="H144" ca="1">IF($E$121="","",INDIRECT("【要入力】入力フォーム!"&amp;$A143&amp;H$1+1+21*$A$121))</f>
        <v/>
      </c>
      <c r="I144" s="83" t="s">
        <v>10</v>
      </c>
      <c r="J144" s="201"/>
      <c r="K144" s="201"/>
      <c r="L144" s="201"/>
      <c r="M144" s="201"/>
      <c r="N144" s="199"/>
      <c r="O144" s="193"/>
      <c r="P144" s="210"/>
      <c r="Q144" s="189"/>
      <c r="R144" s="201"/>
      <c r="S144" s="47"/>
    </row>
    <row r="145" spans="1:19" ht="13.95" customHeight="1">
      <c r="A145" s="91" t="s">
        <v>219</v>
      </c>
      <c r="B145" s="47"/>
      <c r="C145" s="196" t="s">
        <v>39</v>
      </c>
      <c r="D145" s="200" t="str" cm="1">
        <f t="array" aca="1" ref="D145" ca="1">IF($E$121="","",INDIRECT("【要入力】入力フォーム!"&amp;$A145&amp;D$1+21*$A$121))</f>
        <v/>
      </c>
      <c r="E145" s="200" t="str" cm="1">
        <f t="array" aca="1" ref="E145" ca="1">IF($E$121="","",INDIRECT("【要入力】入力フォーム!"&amp;$A145&amp;E$1+21*$A$121))</f>
        <v/>
      </c>
      <c r="F145" s="200" t="str" cm="1">
        <f t="array" aca="1" ref="F145" ca="1">IF($E$121="","",INDIRECT("【要入力】入力フォーム!"&amp;$A145&amp;F$1+21*$A$121))</f>
        <v/>
      </c>
      <c r="G145" s="78" t="s">
        <v>9</v>
      </c>
      <c r="H145" s="79" t="str" cm="1">
        <f t="array" aca="1" ref="H145" ca="1">IF($E$121="","",INDIRECT("【要入力】入力フォーム!"&amp;$A145&amp;H$1+21*$A$121))</f>
        <v/>
      </c>
      <c r="I145" s="80" t="s">
        <v>10</v>
      </c>
      <c r="J145" s="200" t="str" cm="1">
        <f t="array" aca="1" ref="J145" ca="1">IF($E$121="","",INDIRECT("【要入力】入力フォーム!"&amp;$A145&amp;J$1+21*$A$121))</f>
        <v/>
      </c>
      <c r="K145" s="200" t="str" cm="1">
        <f t="array" aca="1" ref="K145" ca="1">IF($E$121="","",INDIRECT("【要入力】入力フォーム!"&amp;$A145&amp;K$1+21*$A$121))</f>
        <v/>
      </c>
      <c r="L145" s="200" t="str" cm="1">
        <f t="array" aca="1" ref="L145" ca="1">IF($E$121="","",INDIRECT("【要入力】入力フォーム!"&amp;$A145&amp;L$1+21*$A$121))</f>
        <v/>
      </c>
      <c r="M145" s="200" t="str" cm="1">
        <f t="array" aca="1" ref="M145" ca="1">IF($E$121="","",INDIRECT("【要入力】入力フォーム!"&amp;$A145&amp;M$1+21*$A$121))</f>
        <v/>
      </c>
      <c r="N145" s="198" t="str" cm="1">
        <f t="array" aca="1" ref="N145" ca="1">IF($E$121="","",INDIRECT("【要入力】入力フォーム!"&amp;$A145&amp;N$1+21*$A$121))</f>
        <v/>
      </c>
      <c r="O145" s="192" t="s">
        <v>28</v>
      </c>
      <c r="P145" s="209" t="str" cm="1">
        <f t="array" aca="1" ref="P145" ca="1">IF($E$121="","",INDIRECT("【要入力】入力フォーム!"&amp;$A145&amp;P$1+21*$A$121))</f>
        <v/>
      </c>
      <c r="Q145" s="188" t="s">
        <v>29</v>
      </c>
      <c r="R145" s="200" t="str" cm="1">
        <f t="array" aca="1" ref="R145" ca="1">IF($E$121="","",INDIRECT("【要入力】入力フォーム!"&amp;$A145&amp;R$1+21*$A$121))</f>
        <v/>
      </c>
      <c r="S145" s="47"/>
    </row>
    <row r="146" spans="1:19" ht="13.95" customHeight="1">
      <c r="A146" s="91"/>
      <c r="B146" s="47"/>
      <c r="C146" s="197"/>
      <c r="D146" s="201"/>
      <c r="E146" s="201"/>
      <c r="F146" s="201"/>
      <c r="G146" s="81" t="s">
        <v>9</v>
      </c>
      <c r="H146" s="82" t="str" cm="1">
        <f t="array" aca="1" ref="H146" ca="1">IF($E$121="","",INDIRECT("【要入力】入力フォーム!"&amp;$A145&amp;H$1+1+21*$A$121))</f>
        <v/>
      </c>
      <c r="I146" s="83" t="s">
        <v>10</v>
      </c>
      <c r="J146" s="201"/>
      <c r="K146" s="201"/>
      <c r="L146" s="201"/>
      <c r="M146" s="201"/>
      <c r="N146" s="199"/>
      <c r="O146" s="193"/>
      <c r="P146" s="210"/>
      <c r="Q146" s="189"/>
      <c r="R146" s="201"/>
      <c r="S146" s="47"/>
    </row>
    <row r="147" spans="1:19" ht="13.95" customHeight="1">
      <c r="A147" s="91" t="s">
        <v>220</v>
      </c>
      <c r="B147" s="47"/>
      <c r="C147" s="196" t="s">
        <v>40</v>
      </c>
      <c r="D147" s="200" t="str" cm="1">
        <f t="array" aca="1" ref="D147" ca="1">IF($E$121="","",INDIRECT("【要入力】入力フォーム!"&amp;$A147&amp;D$1+21*$A$121))</f>
        <v/>
      </c>
      <c r="E147" s="200" t="str" cm="1">
        <f t="array" aca="1" ref="E147" ca="1">IF($E$121="","",INDIRECT("【要入力】入力フォーム!"&amp;$A147&amp;E$1+21*$A$121))</f>
        <v/>
      </c>
      <c r="F147" s="200" t="str" cm="1">
        <f t="array" aca="1" ref="F147" ca="1">IF($E$121="","",INDIRECT("【要入力】入力フォーム!"&amp;$A147&amp;F$1+21*$A$121))</f>
        <v/>
      </c>
      <c r="G147" s="78" t="s">
        <v>9</v>
      </c>
      <c r="H147" s="79" t="str" cm="1">
        <f t="array" aca="1" ref="H147" ca="1">IF($E$121="","",INDIRECT("【要入力】入力フォーム!"&amp;$A147&amp;H$1+21*$A$121))</f>
        <v/>
      </c>
      <c r="I147" s="80" t="s">
        <v>10</v>
      </c>
      <c r="J147" s="200" t="str" cm="1">
        <f t="array" aca="1" ref="J147" ca="1">IF($E$121="","",INDIRECT("【要入力】入力フォーム!"&amp;$A147&amp;J$1+21*$A$121))</f>
        <v/>
      </c>
      <c r="K147" s="200" t="str" cm="1">
        <f t="array" aca="1" ref="K147" ca="1">IF($E$121="","",INDIRECT("【要入力】入力フォーム!"&amp;$A147&amp;K$1+21*$A$121))</f>
        <v/>
      </c>
      <c r="L147" s="200" t="str" cm="1">
        <f t="array" aca="1" ref="L147" ca="1">IF($E$121="","",INDIRECT("【要入力】入力フォーム!"&amp;$A147&amp;L$1+21*$A$121))</f>
        <v/>
      </c>
      <c r="M147" s="200" t="str" cm="1">
        <f t="array" aca="1" ref="M147" ca="1">IF($E$121="","",INDIRECT("【要入力】入力フォーム!"&amp;$A147&amp;M$1+21*$A$121))</f>
        <v/>
      </c>
      <c r="N147" s="198" t="str" cm="1">
        <f t="array" aca="1" ref="N147" ca="1">IF($E$121="","",INDIRECT("【要入力】入力フォーム!"&amp;$A147&amp;N$1+21*$A$121))</f>
        <v/>
      </c>
      <c r="O147" s="192" t="s">
        <v>28</v>
      </c>
      <c r="P147" s="209" t="str" cm="1">
        <f t="array" aca="1" ref="P147" ca="1">IF($E$121="","",INDIRECT("【要入力】入力フォーム!"&amp;$A147&amp;P$1+21*$A$121))</f>
        <v/>
      </c>
      <c r="Q147" s="188" t="s">
        <v>29</v>
      </c>
      <c r="R147" s="200" t="str" cm="1">
        <f t="array" aca="1" ref="R147" ca="1">IF($E$121="","",INDIRECT("【要入力】入力フォーム!"&amp;$A147&amp;R$1+21*$A$121))</f>
        <v/>
      </c>
      <c r="S147" s="47"/>
    </row>
    <row r="148" spans="1:19" ht="13.95" customHeight="1">
      <c r="A148" s="91"/>
      <c r="B148" s="47"/>
      <c r="C148" s="197"/>
      <c r="D148" s="201"/>
      <c r="E148" s="201"/>
      <c r="F148" s="201"/>
      <c r="G148" s="81" t="s">
        <v>9</v>
      </c>
      <c r="H148" s="82" t="str" cm="1">
        <f t="array" aca="1" ref="H148" ca="1">IF($E$121="","",INDIRECT("【要入力】入力フォーム!"&amp;$A147&amp;H$1+1+21*$A$121))</f>
        <v/>
      </c>
      <c r="I148" s="83" t="s">
        <v>10</v>
      </c>
      <c r="J148" s="201"/>
      <c r="K148" s="201"/>
      <c r="L148" s="201"/>
      <c r="M148" s="201"/>
      <c r="N148" s="199"/>
      <c r="O148" s="193"/>
      <c r="P148" s="210"/>
      <c r="Q148" s="189"/>
      <c r="R148" s="201"/>
      <c r="S148" s="47"/>
    </row>
    <row r="149" spans="1:19" ht="13.95" customHeight="1">
      <c r="A149" s="91" t="s">
        <v>221</v>
      </c>
      <c r="B149" s="47"/>
      <c r="C149" s="196" t="s">
        <v>41</v>
      </c>
      <c r="D149" s="200" t="str" cm="1">
        <f t="array" aca="1" ref="D149" ca="1">IF($E$121="","",INDIRECT("【要入力】入力フォーム!"&amp;$A149&amp;D$1+21*$A$121))</f>
        <v/>
      </c>
      <c r="E149" s="200" t="str" cm="1">
        <f t="array" aca="1" ref="E149" ca="1">IF($E$121="","",INDIRECT("【要入力】入力フォーム!"&amp;$A149&amp;E$1+21*$A$121))</f>
        <v/>
      </c>
      <c r="F149" s="200" t="str" cm="1">
        <f t="array" aca="1" ref="F149" ca="1">IF($E$121="","",INDIRECT("【要入力】入力フォーム!"&amp;$A149&amp;F$1+21*$A$121))</f>
        <v/>
      </c>
      <c r="G149" s="78" t="s">
        <v>9</v>
      </c>
      <c r="H149" s="79" t="str" cm="1">
        <f t="array" aca="1" ref="H149" ca="1">IF($E$121="","",INDIRECT("【要入力】入力フォーム!"&amp;$A149&amp;H$1+21*$A$121))</f>
        <v/>
      </c>
      <c r="I149" s="80" t="s">
        <v>10</v>
      </c>
      <c r="J149" s="200" t="str" cm="1">
        <f t="array" aca="1" ref="J149" ca="1">IF($E$121="","",INDIRECT("【要入力】入力フォーム!"&amp;$A149&amp;J$1+21*$A$121))</f>
        <v/>
      </c>
      <c r="K149" s="200" t="str" cm="1">
        <f t="array" aca="1" ref="K149" ca="1">IF($E$121="","",INDIRECT("【要入力】入力フォーム!"&amp;$A149&amp;K$1+21*$A$121))</f>
        <v/>
      </c>
      <c r="L149" s="200" t="str" cm="1">
        <f t="array" aca="1" ref="L149" ca="1">IF($E$121="","",INDIRECT("【要入力】入力フォーム!"&amp;$A149&amp;L$1+21*$A$121))</f>
        <v/>
      </c>
      <c r="M149" s="200" t="str" cm="1">
        <f t="array" aca="1" ref="M149" ca="1">IF($E$121="","",INDIRECT("【要入力】入力フォーム!"&amp;$A149&amp;M$1+21*$A$121))</f>
        <v/>
      </c>
      <c r="N149" s="198" t="str" cm="1">
        <f t="array" aca="1" ref="N149" ca="1">IF($E$121="","",INDIRECT("【要入力】入力フォーム!"&amp;$A149&amp;N$1+21*$A$121))</f>
        <v/>
      </c>
      <c r="O149" s="192" t="s">
        <v>28</v>
      </c>
      <c r="P149" s="209" t="str" cm="1">
        <f t="array" aca="1" ref="P149" ca="1">IF($E$121="","",INDIRECT("【要入力】入力フォーム!"&amp;$A149&amp;P$1+21*$A$121))</f>
        <v/>
      </c>
      <c r="Q149" s="188" t="s">
        <v>29</v>
      </c>
      <c r="R149" s="200" t="str" cm="1">
        <f t="array" aca="1" ref="R149" ca="1">IF($E$121="","",INDIRECT("【要入力】入力フォーム!"&amp;$A149&amp;R$1+21*$A$121))</f>
        <v/>
      </c>
      <c r="S149" s="47"/>
    </row>
    <row r="150" spans="1:19" ht="13.95" customHeight="1">
      <c r="A150" s="91"/>
      <c r="B150" s="47"/>
      <c r="C150" s="197"/>
      <c r="D150" s="201"/>
      <c r="E150" s="201"/>
      <c r="F150" s="201"/>
      <c r="G150" s="81" t="s">
        <v>9</v>
      </c>
      <c r="H150" s="82" t="str" cm="1">
        <f t="array" aca="1" ref="H150" ca="1">IF($E$121="","",INDIRECT("【要入力】入力フォーム!"&amp;$A149&amp;H$1+1+21*$A$121))</f>
        <v/>
      </c>
      <c r="I150" s="83" t="s">
        <v>10</v>
      </c>
      <c r="J150" s="201"/>
      <c r="K150" s="201"/>
      <c r="L150" s="201"/>
      <c r="M150" s="201"/>
      <c r="N150" s="199"/>
      <c r="O150" s="193"/>
      <c r="P150" s="210"/>
      <c r="Q150" s="189"/>
      <c r="R150" s="201"/>
      <c r="S150" s="47"/>
    </row>
    <row r="151" spans="1:19" ht="13.2" customHeight="1">
      <c r="A151" s="91"/>
      <c r="B151" s="47"/>
      <c r="C151" s="180"/>
      <c r="D151" s="182" t="s">
        <v>35</v>
      </c>
      <c r="E151" s="184"/>
      <c r="F151" s="186">
        <f ca="1">SUM(F139:F150)</f>
        <v>0</v>
      </c>
      <c r="G151" s="78" t="s">
        <v>9</v>
      </c>
      <c r="H151" s="79">
        <f ca="1">SUM(H139,H141,H143,H147,H145,H149)</f>
        <v>0</v>
      </c>
      <c r="I151" s="80" t="s">
        <v>10</v>
      </c>
      <c r="J151" s="186">
        <f t="shared" ref="J151:N151" ca="1" si="17">SUM(J139:J150)</f>
        <v>0</v>
      </c>
      <c r="K151" s="186">
        <f t="shared" ca="1" si="17"/>
        <v>0</v>
      </c>
      <c r="L151" s="186">
        <f t="shared" ca="1" si="17"/>
        <v>0</v>
      </c>
      <c r="M151" s="186">
        <f t="shared" ca="1" si="17"/>
        <v>0</v>
      </c>
      <c r="N151" s="190">
        <f t="shared" ca="1" si="17"/>
        <v>0</v>
      </c>
      <c r="O151" s="192" t="s">
        <v>28</v>
      </c>
      <c r="P151" s="194">
        <f t="shared" ref="P151" ca="1" si="18">SUM(P139:P150)</f>
        <v>0</v>
      </c>
      <c r="Q151" s="188" t="s">
        <v>29</v>
      </c>
      <c r="R151" s="186">
        <f t="shared" ref="R151" ca="1" si="19">SUM(R139:R150)</f>
        <v>0</v>
      </c>
      <c r="S151" s="47"/>
    </row>
    <row r="152" spans="1:19" ht="13.2" customHeight="1">
      <c r="A152" s="91"/>
      <c r="B152" s="47"/>
      <c r="C152" s="181"/>
      <c r="D152" s="183"/>
      <c r="E152" s="185"/>
      <c r="F152" s="187"/>
      <c r="G152" s="81" t="s">
        <v>9</v>
      </c>
      <c r="H152" s="84">
        <f ca="1">SUM(H140,H142,H144,H148,H146,H150)</f>
        <v>0</v>
      </c>
      <c r="I152" s="83" t="s">
        <v>10</v>
      </c>
      <c r="J152" s="187"/>
      <c r="K152" s="187"/>
      <c r="L152" s="187"/>
      <c r="M152" s="187"/>
      <c r="N152" s="191"/>
      <c r="O152" s="193"/>
      <c r="P152" s="195"/>
      <c r="Q152" s="189"/>
      <c r="R152" s="187"/>
      <c r="S152" s="47"/>
    </row>
    <row r="153" spans="1:19" ht="13.2" customHeight="1">
      <c r="A153" s="91"/>
      <c r="B153" s="47"/>
      <c r="C153" s="180"/>
      <c r="D153" s="182" t="s">
        <v>26</v>
      </c>
      <c r="E153" s="184"/>
      <c r="F153" s="186">
        <f ca="1">SUM(F137,F151)</f>
        <v>0</v>
      </c>
      <c r="G153" s="78" t="s">
        <v>9</v>
      </c>
      <c r="H153" s="79">
        <f ca="1">SUM(H137,H151)</f>
        <v>0</v>
      </c>
      <c r="I153" s="80" t="s">
        <v>10</v>
      </c>
      <c r="J153" s="186">
        <f t="shared" ref="J153:N153" ca="1" si="20">SUM(J137,J151)</f>
        <v>0</v>
      </c>
      <c r="K153" s="186">
        <f t="shared" ca="1" si="20"/>
        <v>0</v>
      </c>
      <c r="L153" s="186">
        <f t="shared" ca="1" si="20"/>
        <v>0</v>
      </c>
      <c r="M153" s="186">
        <f t="shared" ca="1" si="20"/>
        <v>0</v>
      </c>
      <c r="N153" s="190">
        <f t="shared" ca="1" si="20"/>
        <v>0</v>
      </c>
      <c r="O153" s="192" t="s">
        <v>28</v>
      </c>
      <c r="P153" s="194">
        <f t="shared" ref="P153" ca="1" si="21">SUM(P137,P151)</f>
        <v>0</v>
      </c>
      <c r="Q153" s="188" t="s">
        <v>29</v>
      </c>
      <c r="R153" s="186">
        <f t="shared" ref="R153" ca="1" si="22">SUM(R137,R151)</f>
        <v>0</v>
      </c>
      <c r="S153" s="47"/>
    </row>
    <row r="154" spans="1:19" ht="13.2" customHeight="1">
      <c r="A154" s="91"/>
      <c r="B154" s="47"/>
      <c r="C154" s="181"/>
      <c r="D154" s="183"/>
      <c r="E154" s="185"/>
      <c r="F154" s="187"/>
      <c r="G154" s="81" t="s">
        <v>9</v>
      </c>
      <c r="H154" s="82">
        <f ca="1">SUM(H138,H152)</f>
        <v>0</v>
      </c>
      <c r="I154" s="83" t="s">
        <v>10</v>
      </c>
      <c r="J154" s="187"/>
      <c r="K154" s="187"/>
      <c r="L154" s="187"/>
      <c r="M154" s="187"/>
      <c r="N154" s="191"/>
      <c r="O154" s="193"/>
      <c r="P154" s="195"/>
      <c r="Q154" s="189"/>
      <c r="R154" s="187"/>
      <c r="S154" s="47"/>
    </row>
    <row r="155" spans="1:19" s="45" customFormat="1" ht="13.2" customHeight="1">
      <c r="A155" s="93"/>
      <c r="B155" s="59"/>
      <c r="C155" s="85"/>
      <c r="D155" s="86"/>
      <c r="E155" s="85"/>
      <c r="F155" s="85"/>
      <c r="G155" s="85"/>
      <c r="H155" s="87"/>
      <c r="I155" s="86"/>
      <c r="J155" s="85"/>
      <c r="K155" s="85"/>
      <c r="L155" s="86"/>
      <c r="M155" s="85"/>
      <c r="N155" s="85"/>
      <c r="O155" s="85"/>
      <c r="P155" s="85"/>
      <c r="Q155" s="85"/>
      <c r="R155" s="86"/>
      <c r="S155" s="59"/>
    </row>
    <row r="156" spans="1:19" ht="45.75" customHeight="1">
      <c r="A156" s="91"/>
      <c r="B156" s="47"/>
      <c r="C156" s="202" t="s">
        <v>42</v>
      </c>
      <c r="D156" s="203"/>
      <c r="E156" s="204" t="str">
        <f>IF(【要入力】入力フォーム!C128="","",【要入力】入力フォーム!C128)</f>
        <v/>
      </c>
      <c r="F156" s="205"/>
      <c r="G156" s="205"/>
      <c r="H156" s="205"/>
      <c r="I156" s="205"/>
      <c r="J156" s="206"/>
      <c r="K156" s="69" t="s">
        <v>43</v>
      </c>
      <c r="L156" s="77"/>
      <c r="M156" s="204" t="str">
        <f>IF(【要入力】入力フォーム!C129="","",【要入力】入力フォーム!C129)</f>
        <v/>
      </c>
      <c r="N156" s="205"/>
      <c r="O156" s="205"/>
      <c r="P156" s="205"/>
      <c r="Q156" s="205"/>
      <c r="R156" s="206"/>
      <c r="S156" s="47"/>
    </row>
    <row r="157" spans="1:19" ht="49.95" customHeight="1">
      <c r="A157" s="91"/>
      <c r="B157" s="47"/>
      <c r="C157" s="47"/>
      <c r="D157" s="88"/>
      <c r="E157" s="207"/>
      <c r="F157" s="207"/>
      <c r="G157" s="207"/>
      <c r="H157" s="207"/>
      <c r="I157" s="207"/>
      <c r="J157" s="207"/>
      <c r="K157" s="47"/>
      <c r="L157" s="88"/>
      <c r="M157" s="208"/>
      <c r="N157" s="208"/>
      <c r="O157" s="208"/>
      <c r="P157" s="208"/>
      <c r="Q157" s="208"/>
      <c r="R157" s="208"/>
      <c r="S157" s="47"/>
    </row>
    <row r="158" spans="1:19" s="46" customFormat="1" ht="19.95" customHeight="1">
      <c r="A158" s="92">
        <f>A121+1</f>
        <v>4</v>
      </c>
      <c r="B158" s="62"/>
      <c r="C158" s="174" t="s">
        <v>8</v>
      </c>
      <c r="D158" s="174"/>
      <c r="E158" s="174" t="str">
        <f>IF(リスト!D6="","",リスト!D6)</f>
        <v/>
      </c>
      <c r="F158" s="174"/>
      <c r="G158" s="54" t="s">
        <v>9</v>
      </c>
      <c r="H158" s="63" t="str">
        <f>IF(リスト!E6="○","コジェネ","")</f>
        <v/>
      </c>
      <c r="I158" s="54" t="s">
        <v>10</v>
      </c>
      <c r="J158" s="54" t="s">
        <v>222</v>
      </c>
      <c r="K158" s="174" t="str">
        <f>IF(リスト!F6="","",リスト!F6)</f>
        <v/>
      </c>
      <c r="L158" s="174"/>
      <c r="M158" s="52" t="s">
        <v>223</v>
      </c>
      <c r="N158" s="52"/>
      <c r="O158" s="52"/>
      <c r="P158" s="52"/>
      <c r="Q158" s="52"/>
      <c r="R158" s="52"/>
      <c r="S158" s="62"/>
    </row>
    <row r="159" spans="1:19" ht="10.050000000000001" customHeight="1">
      <c r="A159" s="91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15" customHeight="1">
      <c r="A160" s="91"/>
      <c r="B160" s="47"/>
      <c r="C160" s="196" t="s">
        <v>13</v>
      </c>
      <c r="D160" s="64" t="s">
        <v>14</v>
      </c>
      <c r="E160" s="64" t="s">
        <v>15</v>
      </c>
      <c r="F160" s="65" t="s">
        <v>16</v>
      </c>
      <c r="G160" s="66"/>
      <c r="H160" s="66"/>
      <c r="I160" s="67"/>
      <c r="J160" s="68" t="s">
        <v>17</v>
      </c>
      <c r="K160" s="69" t="s">
        <v>18</v>
      </c>
      <c r="L160" s="70"/>
      <c r="M160" s="70"/>
      <c r="N160" s="66"/>
      <c r="O160" s="66"/>
      <c r="P160" s="66"/>
      <c r="Q160" s="67"/>
      <c r="R160" s="68" t="s">
        <v>19</v>
      </c>
      <c r="S160" s="47"/>
    </row>
    <row r="161" spans="1:19" ht="15" customHeight="1">
      <c r="A161" s="91"/>
      <c r="B161" s="47"/>
      <c r="C161" s="197"/>
      <c r="D161" s="71" t="s">
        <v>20</v>
      </c>
      <c r="E161" s="71" t="s">
        <v>20</v>
      </c>
      <c r="F161" s="72" t="s">
        <v>21</v>
      </c>
      <c r="G161" s="73"/>
      <c r="H161" s="73"/>
      <c r="I161" s="74"/>
      <c r="J161" s="71" t="s">
        <v>22</v>
      </c>
      <c r="K161" s="75" t="s">
        <v>23</v>
      </c>
      <c r="L161" s="76" t="s">
        <v>24</v>
      </c>
      <c r="M161" s="75" t="s">
        <v>25</v>
      </c>
      <c r="N161" s="69" t="s">
        <v>26</v>
      </c>
      <c r="O161" s="70"/>
      <c r="P161" s="70"/>
      <c r="Q161" s="77"/>
      <c r="R161" s="71" t="s">
        <v>22</v>
      </c>
      <c r="S161" s="47"/>
    </row>
    <row r="162" spans="1:19" ht="13.95" customHeight="1">
      <c r="A162" s="91" t="s">
        <v>210</v>
      </c>
      <c r="B162" s="47"/>
      <c r="C162" s="196" t="s">
        <v>27</v>
      </c>
      <c r="D162" s="200" t="str" cm="1">
        <f t="array" aca="1" ref="D162" ca="1">IF($E$158="","",INDIRECT("【要入力】入力フォーム!"&amp;$A162&amp;D$1+21*$A$158))</f>
        <v/>
      </c>
      <c r="E162" s="200" t="str" cm="1">
        <f t="array" aca="1" ref="E162" ca="1">IF($E$158="","",INDIRECT("【要入力】入力フォーム!"&amp;$A162&amp;E$1+21*$A$158))</f>
        <v/>
      </c>
      <c r="F162" s="200" t="str" cm="1">
        <f t="array" aca="1" ref="F162" ca="1">IF($E$158="","",INDIRECT("【要入力】入力フォーム!"&amp;$A162&amp;F$1+21*$A$158))</f>
        <v/>
      </c>
      <c r="G162" s="78" t="s">
        <v>9</v>
      </c>
      <c r="H162" s="79" t="str" cm="1">
        <f t="array" aca="1" ref="H162" ca="1">IF($E$158="","",INDIRECT("【要入力】入力フォーム!"&amp;$A162&amp;H$1+21*$A$158))</f>
        <v/>
      </c>
      <c r="I162" s="80" t="s">
        <v>10</v>
      </c>
      <c r="J162" s="200" t="str" cm="1">
        <f t="array" aca="1" ref="J162" ca="1">IF($E$158="","",INDIRECT("【要入力】入力フォーム!"&amp;$A162&amp;J$1+21*$A$158))</f>
        <v/>
      </c>
      <c r="K162" s="200" t="str" cm="1">
        <f t="array" aca="1" ref="K162" ca="1">IF($E$158="","",INDIRECT("【要入力】入力フォーム!"&amp;$A162&amp;K$1+21*$A$158))</f>
        <v/>
      </c>
      <c r="L162" s="200" t="str" cm="1">
        <f t="array" aca="1" ref="L162" ca="1">IF($E$158="","",INDIRECT("【要入力】入力フォーム!"&amp;$A162&amp;L$1+21*$A$158))</f>
        <v/>
      </c>
      <c r="M162" s="200" t="str" cm="1">
        <f t="array" aca="1" ref="M162" ca="1">IF($E$158="","",INDIRECT("【要入力】入力フォーム!"&amp;$A162&amp;M$1+21*$A$158))</f>
        <v/>
      </c>
      <c r="N162" s="198" t="str" cm="1">
        <f t="array" aca="1" ref="N162" ca="1">IF($E$158="","",INDIRECT("【要入力】入力フォーム!"&amp;$A162&amp;N$1+21*$A$158))</f>
        <v/>
      </c>
      <c r="O162" s="192" t="s">
        <v>28</v>
      </c>
      <c r="P162" s="209" t="str" cm="1">
        <f t="array" aca="1" ref="P162" ca="1">IF($E$158="","",INDIRECT("【要入力】入力フォーム!"&amp;$A162&amp;P$1+21*$A$158))</f>
        <v/>
      </c>
      <c r="Q162" s="188" t="s">
        <v>29</v>
      </c>
      <c r="R162" s="200" t="str" cm="1">
        <f t="array" aca="1" ref="R162" ca="1">IF($E$158="","",INDIRECT("【要入力】入力フォーム!"&amp;$A162&amp;R$1+21*$A$158))</f>
        <v/>
      </c>
      <c r="S162" s="47"/>
    </row>
    <row r="163" spans="1:19" ht="13.95" customHeight="1">
      <c r="A163" s="91"/>
      <c r="B163" s="47"/>
      <c r="C163" s="197"/>
      <c r="D163" s="201"/>
      <c r="E163" s="201"/>
      <c r="F163" s="201"/>
      <c r="G163" s="81" t="s">
        <v>9</v>
      </c>
      <c r="H163" s="82" t="str" cm="1">
        <f t="array" aca="1" ref="H163" ca="1">IF($E$158="","",INDIRECT("【要入力】入力フォーム!"&amp;$A162&amp;H$1+1+21*$A$158))</f>
        <v/>
      </c>
      <c r="I163" s="83" t="s">
        <v>10</v>
      </c>
      <c r="J163" s="201"/>
      <c r="K163" s="201"/>
      <c r="L163" s="201"/>
      <c r="M163" s="201"/>
      <c r="N163" s="199"/>
      <c r="O163" s="193"/>
      <c r="P163" s="210"/>
      <c r="Q163" s="189"/>
      <c r="R163" s="201"/>
      <c r="S163" s="47"/>
    </row>
    <row r="164" spans="1:19" ht="13.95" customHeight="1">
      <c r="A164" s="91" t="s">
        <v>211</v>
      </c>
      <c r="B164" s="47"/>
      <c r="C164" s="196" t="s">
        <v>30</v>
      </c>
      <c r="D164" s="200" t="str" cm="1">
        <f t="array" aca="1" ref="D164" ca="1">IF($E$158="","",INDIRECT("【要入力】入力フォーム!"&amp;$A164&amp;D$1+21*$A$158))</f>
        <v/>
      </c>
      <c r="E164" s="200" t="str" cm="1">
        <f t="array" aca="1" ref="E164" ca="1">IF($E$158="","",INDIRECT("【要入力】入力フォーム!"&amp;$A164&amp;E$1+21*$A$158))</f>
        <v/>
      </c>
      <c r="F164" s="200" t="str" cm="1">
        <f t="array" aca="1" ref="F164" ca="1">IF($E$158="","",INDIRECT("【要入力】入力フォーム!"&amp;$A164&amp;F$1+21*$A$158))</f>
        <v/>
      </c>
      <c r="G164" s="78" t="s">
        <v>9</v>
      </c>
      <c r="H164" s="79" t="str" cm="1">
        <f t="array" aca="1" ref="H164" ca="1">IF($E$158="","",INDIRECT("【要入力】入力フォーム!"&amp;$A164&amp;H$1+21*$A$158))</f>
        <v/>
      </c>
      <c r="I164" s="80" t="s">
        <v>10</v>
      </c>
      <c r="J164" s="200" t="str" cm="1">
        <f t="array" aca="1" ref="J164" ca="1">IF($E$158="","",INDIRECT("【要入力】入力フォーム!"&amp;$A164&amp;J$1+21*$A$158))</f>
        <v/>
      </c>
      <c r="K164" s="200" t="str" cm="1">
        <f t="array" aca="1" ref="K164" ca="1">IF($E$158="","",INDIRECT("【要入力】入力フォーム!"&amp;$A164&amp;K$1+21*$A$158))</f>
        <v/>
      </c>
      <c r="L164" s="200" t="str" cm="1">
        <f t="array" aca="1" ref="L164" ca="1">IF($E$158="","",INDIRECT("【要入力】入力フォーム!"&amp;$A164&amp;L$1+21*$A$158))</f>
        <v/>
      </c>
      <c r="M164" s="200" t="str" cm="1">
        <f t="array" aca="1" ref="M164" ca="1">IF($E$158="","",INDIRECT("【要入力】入力フォーム!"&amp;$A164&amp;M$1+21*$A$158))</f>
        <v/>
      </c>
      <c r="N164" s="198" t="str" cm="1">
        <f t="array" aca="1" ref="N164" ca="1">IF($E$158="","",INDIRECT("【要入力】入力フォーム!"&amp;$A164&amp;N$1+21*$A$158))</f>
        <v/>
      </c>
      <c r="O164" s="192" t="s">
        <v>28</v>
      </c>
      <c r="P164" s="209" t="str" cm="1">
        <f t="array" aca="1" ref="P164" ca="1">IF($E$158="","",INDIRECT("【要入力】入力フォーム!"&amp;$A164&amp;P$1+21*$A$158))</f>
        <v/>
      </c>
      <c r="Q164" s="188" t="s">
        <v>29</v>
      </c>
      <c r="R164" s="200" t="str" cm="1">
        <f t="array" aca="1" ref="R164" ca="1">IF($E$158="","",INDIRECT("【要入力】入力フォーム!"&amp;$A164&amp;R$1+21*$A$158))</f>
        <v/>
      </c>
      <c r="S164" s="47"/>
    </row>
    <row r="165" spans="1:19" ht="13.95" customHeight="1">
      <c r="A165" s="91"/>
      <c r="B165" s="47"/>
      <c r="C165" s="197"/>
      <c r="D165" s="201"/>
      <c r="E165" s="201"/>
      <c r="F165" s="201"/>
      <c r="G165" s="81" t="s">
        <v>9</v>
      </c>
      <c r="H165" s="82" t="str" cm="1">
        <f t="array" aca="1" ref="H165" ca="1">IF($E$158="","",INDIRECT("【要入力】入力フォーム!"&amp;$A164&amp;H$1+1+21*$A$158))</f>
        <v/>
      </c>
      <c r="I165" s="83" t="s">
        <v>10</v>
      </c>
      <c r="J165" s="201"/>
      <c r="K165" s="201"/>
      <c r="L165" s="201"/>
      <c r="M165" s="201"/>
      <c r="N165" s="199"/>
      <c r="O165" s="193"/>
      <c r="P165" s="210"/>
      <c r="Q165" s="189"/>
      <c r="R165" s="201"/>
      <c r="S165" s="47"/>
    </row>
    <row r="166" spans="1:19" ht="13.95" customHeight="1">
      <c r="A166" s="91" t="s">
        <v>212</v>
      </c>
      <c r="B166" s="47"/>
      <c r="C166" s="196" t="s">
        <v>31</v>
      </c>
      <c r="D166" s="200" t="str" cm="1">
        <f t="array" aca="1" ref="D166" ca="1">IF($E$158="","",INDIRECT("【要入力】入力フォーム!"&amp;$A166&amp;D$1+21*$A$158))</f>
        <v/>
      </c>
      <c r="E166" s="200" t="str" cm="1">
        <f t="array" aca="1" ref="E166" ca="1">IF($E$158="","",INDIRECT("【要入力】入力フォーム!"&amp;$A166&amp;E$1+21*$A$158))</f>
        <v/>
      </c>
      <c r="F166" s="200" t="str" cm="1">
        <f t="array" aca="1" ref="F166" ca="1">IF($E$158="","",INDIRECT("【要入力】入力フォーム!"&amp;$A166&amp;F$1+21*$A$158))</f>
        <v/>
      </c>
      <c r="G166" s="78" t="s">
        <v>9</v>
      </c>
      <c r="H166" s="79" t="str" cm="1">
        <f t="array" aca="1" ref="H166" ca="1">IF($E$158="","",INDIRECT("【要入力】入力フォーム!"&amp;$A166&amp;H$1+21*$A$158))</f>
        <v/>
      </c>
      <c r="I166" s="80" t="s">
        <v>10</v>
      </c>
      <c r="J166" s="200" t="str" cm="1">
        <f t="array" aca="1" ref="J166" ca="1">IF($E$158="","",INDIRECT("【要入力】入力フォーム!"&amp;$A166&amp;J$1+21*$A$158))</f>
        <v/>
      </c>
      <c r="K166" s="200" t="str" cm="1">
        <f t="array" aca="1" ref="K166" ca="1">IF($E$158="","",INDIRECT("【要入力】入力フォーム!"&amp;$A166&amp;K$1+21*$A$158))</f>
        <v/>
      </c>
      <c r="L166" s="200" t="str" cm="1">
        <f t="array" aca="1" ref="L166" ca="1">IF($E$158="","",INDIRECT("【要入力】入力フォーム!"&amp;$A166&amp;L$1+21*$A$158))</f>
        <v/>
      </c>
      <c r="M166" s="200" t="str" cm="1">
        <f t="array" aca="1" ref="M166" ca="1">IF($E$158="","",INDIRECT("【要入力】入力フォーム!"&amp;$A166&amp;M$1+21*$A$158))</f>
        <v/>
      </c>
      <c r="N166" s="198" t="str" cm="1">
        <f t="array" aca="1" ref="N166" ca="1">IF($E$158="","",INDIRECT("【要入力】入力フォーム!"&amp;$A166&amp;N$1+21*$A$158))</f>
        <v/>
      </c>
      <c r="O166" s="192" t="s">
        <v>28</v>
      </c>
      <c r="P166" s="209" t="str" cm="1">
        <f t="array" aca="1" ref="P166" ca="1">IF($E$158="","",INDIRECT("【要入力】入力フォーム!"&amp;$A166&amp;P$1+21*$A$158))</f>
        <v/>
      </c>
      <c r="Q166" s="188" t="s">
        <v>29</v>
      </c>
      <c r="R166" s="200" t="str" cm="1">
        <f t="array" aca="1" ref="R166" ca="1">IF($E$158="","",INDIRECT("【要入力】入力フォーム!"&amp;$A166&amp;R$1+21*$A$158))</f>
        <v/>
      </c>
      <c r="S166" s="47"/>
    </row>
    <row r="167" spans="1:19" ht="13.95" customHeight="1">
      <c r="A167" s="91"/>
      <c r="B167" s="47"/>
      <c r="C167" s="197"/>
      <c r="D167" s="201"/>
      <c r="E167" s="201"/>
      <c r="F167" s="201"/>
      <c r="G167" s="81" t="s">
        <v>9</v>
      </c>
      <c r="H167" s="82" t="str" cm="1">
        <f t="array" aca="1" ref="H167" ca="1">IF($E$158="","",INDIRECT("【要入力】入力フォーム!"&amp;$A166&amp;H$1+1+21*$A$158))</f>
        <v/>
      </c>
      <c r="I167" s="83" t="s">
        <v>10</v>
      </c>
      <c r="J167" s="201"/>
      <c r="K167" s="201"/>
      <c r="L167" s="201"/>
      <c r="M167" s="201"/>
      <c r="N167" s="199"/>
      <c r="O167" s="193"/>
      <c r="P167" s="210"/>
      <c r="Q167" s="189"/>
      <c r="R167" s="201"/>
      <c r="S167" s="47"/>
    </row>
    <row r="168" spans="1:19" ht="13.95" customHeight="1">
      <c r="A168" s="91" t="s">
        <v>213</v>
      </c>
      <c r="B168" s="47"/>
      <c r="C168" s="196" t="s">
        <v>32</v>
      </c>
      <c r="D168" s="200" t="str" cm="1">
        <f t="array" aca="1" ref="D168" ca="1">IF($E$158="","",INDIRECT("【要入力】入力フォーム!"&amp;$A168&amp;D$1+21*$A$158))</f>
        <v/>
      </c>
      <c r="E168" s="200" t="str" cm="1">
        <f t="array" aca="1" ref="E168" ca="1">IF($E$158="","",INDIRECT("【要入力】入力フォーム!"&amp;$A168&amp;E$1+21*$A$158))</f>
        <v/>
      </c>
      <c r="F168" s="200" t="str" cm="1">
        <f t="array" aca="1" ref="F168" ca="1">IF($E$158="","",INDIRECT("【要入力】入力フォーム!"&amp;$A168&amp;F$1+21*$A$158))</f>
        <v/>
      </c>
      <c r="G168" s="78" t="s">
        <v>9</v>
      </c>
      <c r="H168" s="79" t="str" cm="1">
        <f t="array" aca="1" ref="H168" ca="1">IF($E$158="","",INDIRECT("【要入力】入力フォーム!"&amp;$A168&amp;H$1+21*$A$158))</f>
        <v/>
      </c>
      <c r="I168" s="80" t="s">
        <v>10</v>
      </c>
      <c r="J168" s="200" t="str" cm="1">
        <f t="array" aca="1" ref="J168" ca="1">IF($E$158="","",INDIRECT("【要入力】入力フォーム!"&amp;$A168&amp;J$1+21*$A$158))</f>
        <v/>
      </c>
      <c r="K168" s="200" t="str" cm="1">
        <f t="array" aca="1" ref="K168" ca="1">IF($E$158="","",INDIRECT("【要入力】入力フォーム!"&amp;$A168&amp;K$1+21*$A$158))</f>
        <v/>
      </c>
      <c r="L168" s="200" t="str" cm="1">
        <f t="array" aca="1" ref="L168" ca="1">IF($E$158="","",INDIRECT("【要入力】入力フォーム!"&amp;$A168&amp;L$1+21*$A$158))</f>
        <v/>
      </c>
      <c r="M168" s="200" t="str" cm="1">
        <f t="array" aca="1" ref="M168" ca="1">IF($E$158="","",INDIRECT("【要入力】入力フォーム!"&amp;$A168&amp;M$1+21*$A$158))</f>
        <v/>
      </c>
      <c r="N168" s="198" t="str" cm="1">
        <f t="array" aca="1" ref="N168" ca="1">IF($E$158="","",INDIRECT("【要入力】入力フォーム!"&amp;$A168&amp;N$1+21*$A$158))</f>
        <v/>
      </c>
      <c r="O168" s="192" t="s">
        <v>28</v>
      </c>
      <c r="P168" s="209" t="str" cm="1">
        <f t="array" aca="1" ref="P168" ca="1">IF($E$158="","",INDIRECT("【要入力】入力フォーム!"&amp;$A168&amp;P$1+21*$A$158))</f>
        <v/>
      </c>
      <c r="Q168" s="188" t="s">
        <v>29</v>
      </c>
      <c r="R168" s="200" t="str" cm="1">
        <f t="array" aca="1" ref="R168" ca="1">IF($E$158="","",INDIRECT("【要入力】入力フォーム!"&amp;$A168&amp;R$1+21*$A$158))</f>
        <v/>
      </c>
      <c r="S168" s="47"/>
    </row>
    <row r="169" spans="1:19" ht="13.95" customHeight="1">
      <c r="A169" s="91"/>
      <c r="B169" s="47"/>
      <c r="C169" s="197"/>
      <c r="D169" s="201"/>
      <c r="E169" s="201"/>
      <c r="F169" s="201"/>
      <c r="G169" s="81" t="s">
        <v>9</v>
      </c>
      <c r="H169" s="82" t="str" cm="1">
        <f t="array" aca="1" ref="H169" ca="1">IF($E$158="","",INDIRECT("【要入力】入力フォーム!"&amp;$A168&amp;H$1+1+21*$A$158))</f>
        <v/>
      </c>
      <c r="I169" s="83" t="s">
        <v>10</v>
      </c>
      <c r="J169" s="201"/>
      <c r="K169" s="201"/>
      <c r="L169" s="201"/>
      <c r="M169" s="201"/>
      <c r="N169" s="199"/>
      <c r="O169" s="193"/>
      <c r="P169" s="210"/>
      <c r="Q169" s="189"/>
      <c r="R169" s="201"/>
      <c r="S169" s="47"/>
    </row>
    <row r="170" spans="1:19" ht="13.95" customHeight="1">
      <c r="A170" s="91" t="s">
        <v>214</v>
      </c>
      <c r="B170" s="47"/>
      <c r="C170" s="196" t="s">
        <v>33</v>
      </c>
      <c r="D170" s="200" t="str" cm="1">
        <f t="array" aca="1" ref="D170" ca="1">IF($E$158="","",INDIRECT("【要入力】入力フォーム!"&amp;$A170&amp;D$1+21*$A$158))</f>
        <v/>
      </c>
      <c r="E170" s="200" t="str" cm="1">
        <f t="array" aca="1" ref="E170" ca="1">IF($E$158="","",INDIRECT("【要入力】入力フォーム!"&amp;$A170&amp;E$1+21*$A$158))</f>
        <v/>
      </c>
      <c r="F170" s="200" t="str" cm="1">
        <f t="array" aca="1" ref="F170" ca="1">IF($E$158="","",INDIRECT("【要入力】入力フォーム!"&amp;$A170&amp;F$1+21*$A$158))</f>
        <v/>
      </c>
      <c r="G170" s="78" t="s">
        <v>9</v>
      </c>
      <c r="H170" s="79" t="str" cm="1">
        <f t="array" aca="1" ref="H170" ca="1">IF($E$158="","",INDIRECT("【要入力】入力フォーム!"&amp;$A170&amp;H$1+21*$A$158))</f>
        <v/>
      </c>
      <c r="I170" s="80" t="s">
        <v>10</v>
      </c>
      <c r="J170" s="200" t="str" cm="1">
        <f t="array" aca="1" ref="J170" ca="1">IF($E$158="","",INDIRECT("【要入力】入力フォーム!"&amp;$A170&amp;J$1+21*$A$158))</f>
        <v/>
      </c>
      <c r="K170" s="200" t="str" cm="1">
        <f t="array" aca="1" ref="K170" ca="1">IF($E$158="","",INDIRECT("【要入力】入力フォーム!"&amp;$A170&amp;K$1+21*$A$158))</f>
        <v/>
      </c>
      <c r="L170" s="200" t="str" cm="1">
        <f t="array" aca="1" ref="L170" ca="1">IF($E$158="","",INDIRECT("【要入力】入力フォーム!"&amp;$A170&amp;L$1+21*$A$158))</f>
        <v/>
      </c>
      <c r="M170" s="200" t="str" cm="1">
        <f t="array" aca="1" ref="M170" ca="1">IF($E$158="","",INDIRECT("【要入力】入力フォーム!"&amp;$A170&amp;M$1+21*$A$158))</f>
        <v/>
      </c>
      <c r="N170" s="198" t="str" cm="1">
        <f t="array" aca="1" ref="N170" ca="1">IF($E$158="","",INDIRECT("【要入力】入力フォーム!"&amp;$A170&amp;N$1+21*$A$158))</f>
        <v/>
      </c>
      <c r="O170" s="192" t="s">
        <v>28</v>
      </c>
      <c r="P170" s="209" t="str" cm="1">
        <f t="array" aca="1" ref="P170" ca="1">IF($E$158="","",INDIRECT("【要入力】入力フォーム!"&amp;$A170&amp;P$1+21*$A$158))</f>
        <v/>
      </c>
      <c r="Q170" s="188" t="s">
        <v>29</v>
      </c>
      <c r="R170" s="200" t="str" cm="1">
        <f t="array" aca="1" ref="R170" ca="1">IF($E$158="","",INDIRECT("【要入力】入力フォーム!"&amp;$A170&amp;R$1+21*$A$158))</f>
        <v/>
      </c>
      <c r="S170" s="47"/>
    </row>
    <row r="171" spans="1:19" ht="13.95" customHeight="1">
      <c r="A171" s="91"/>
      <c r="B171" s="47"/>
      <c r="C171" s="197"/>
      <c r="D171" s="201"/>
      <c r="E171" s="201"/>
      <c r="F171" s="201"/>
      <c r="G171" s="81" t="s">
        <v>9</v>
      </c>
      <c r="H171" s="82" t="str" cm="1">
        <f t="array" aca="1" ref="H171" ca="1">IF($E$158="","",INDIRECT("【要入力】入力フォーム!"&amp;$A170&amp;H$1+1+21*$A$158))</f>
        <v/>
      </c>
      <c r="I171" s="83" t="s">
        <v>10</v>
      </c>
      <c r="J171" s="201"/>
      <c r="K171" s="201"/>
      <c r="L171" s="201"/>
      <c r="M171" s="201"/>
      <c r="N171" s="199"/>
      <c r="O171" s="193"/>
      <c r="P171" s="210"/>
      <c r="Q171" s="189"/>
      <c r="R171" s="201"/>
      <c r="S171" s="47"/>
    </row>
    <row r="172" spans="1:19" ht="13.95" customHeight="1">
      <c r="A172" s="91" t="s">
        <v>215</v>
      </c>
      <c r="B172" s="47"/>
      <c r="C172" s="196" t="s">
        <v>34</v>
      </c>
      <c r="D172" s="200" t="str" cm="1">
        <f t="array" aca="1" ref="D172" ca="1">IF($E$158="","",INDIRECT("【要入力】入力フォーム!"&amp;$A172&amp;D$1+21*$A$158))</f>
        <v/>
      </c>
      <c r="E172" s="200" t="str" cm="1">
        <f t="array" aca="1" ref="E172" ca="1">IF($E$158="","",INDIRECT("【要入力】入力フォーム!"&amp;$A172&amp;E$1+21*$A$158))</f>
        <v/>
      </c>
      <c r="F172" s="200" t="str" cm="1">
        <f t="array" aca="1" ref="F172" ca="1">IF($E$158="","",INDIRECT("【要入力】入力フォーム!"&amp;$A172&amp;F$1+21*$A$158))</f>
        <v/>
      </c>
      <c r="G172" s="78" t="s">
        <v>9</v>
      </c>
      <c r="H172" s="79" t="str" cm="1">
        <f t="array" aca="1" ref="H172" ca="1">IF($E$158="","",INDIRECT("【要入力】入力フォーム!"&amp;$A172&amp;H$1+21*$A$158))</f>
        <v/>
      </c>
      <c r="I172" s="80" t="s">
        <v>10</v>
      </c>
      <c r="J172" s="200" t="str" cm="1">
        <f t="array" aca="1" ref="J172" ca="1">IF($E$158="","",INDIRECT("【要入力】入力フォーム!"&amp;$A172&amp;J$1+21*$A$158))</f>
        <v/>
      </c>
      <c r="K172" s="200" t="str" cm="1">
        <f t="array" aca="1" ref="K172" ca="1">IF($E$158="","",INDIRECT("【要入力】入力フォーム!"&amp;$A172&amp;K$1+21*$A$158))</f>
        <v/>
      </c>
      <c r="L172" s="200" t="str" cm="1">
        <f t="array" aca="1" ref="L172" ca="1">IF($E$158="","",INDIRECT("【要入力】入力フォーム!"&amp;$A172&amp;L$1+21*$A$158))</f>
        <v/>
      </c>
      <c r="M172" s="200" t="str" cm="1">
        <f t="array" aca="1" ref="M172" ca="1">IF($E$158="","",INDIRECT("【要入力】入力フォーム!"&amp;$A172&amp;M$1+21*$A$158))</f>
        <v/>
      </c>
      <c r="N172" s="198" t="str" cm="1">
        <f t="array" aca="1" ref="N172" ca="1">IF($E$158="","",INDIRECT("【要入力】入力フォーム!"&amp;$A172&amp;N$1+21*$A$158))</f>
        <v/>
      </c>
      <c r="O172" s="192" t="s">
        <v>28</v>
      </c>
      <c r="P172" s="209" t="str" cm="1">
        <f t="array" aca="1" ref="P172" ca="1">IF($E$158="","",INDIRECT("【要入力】入力フォーム!"&amp;$A172&amp;P$1+21*$A$158))</f>
        <v/>
      </c>
      <c r="Q172" s="188" t="s">
        <v>29</v>
      </c>
      <c r="R172" s="200" t="str" cm="1">
        <f t="array" aca="1" ref="R172" ca="1">IF($E$158="","",INDIRECT("【要入力】入力フォーム!"&amp;$A172&amp;R$1+21*$A$158))</f>
        <v/>
      </c>
      <c r="S172" s="47"/>
    </row>
    <row r="173" spans="1:19" ht="13.95" customHeight="1">
      <c r="A173" s="91"/>
      <c r="B173" s="47"/>
      <c r="C173" s="197"/>
      <c r="D173" s="201"/>
      <c r="E173" s="201"/>
      <c r="F173" s="201"/>
      <c r="G173" s="81" t="s">
        <v>9</v>
      </c>
      <c r="H173" s="82" t="str" cm="1">
        <f t="array" aca="1" ref="H173" ca="1">IF($E$158="","",INDIRECT("【要入力】入力フォーム!"&amp;$A172&amp;H$1+1+21*$A$158))</f>
        <v/>
      </c>
      <c r="I173" s="83" t="s">
        <v>10</v>
      </c>
      <c r="J173" s="201"/>
      <c r="K173" s="201"/>
      <c r="L173" s="201"/>
      <c r="M173" s="201"/>
      <c r="N173" s="199"/>
      <c r="O173" s="193"/>
      <c r="P173" s="210"/>
      <c r="Q173" s="189"/>
      <c r="R173" s="201"/>
      <c r="S173" s="47"/>
    </row>
    <row r="174" spans="1:19" ht="15" customHeight="1">
      <c r="A174" s="91"/>
      <c r="B174" s="47"/>
      <c r="C174" s="180"/>
      <c r="D174" s="182" t="s">
        <v>35</v>
      </c>
      <c r="E174" s="184"/>
      <c r="F174" s="186">
        <f ca="1">SUM(F162:F173)</f>
        <v>0</v>
      </c>
      <c r="G174" s="78" t="s">
        <v>9</v>
      </c>
      <c r="H174" s="79">
        <f ca="1">SUM(H162,H164,H166,H168,H170,H172)</f>
        <v>0</v>
      </c>
      <c r="I174" s="80" t="s">
        <v>10</v>
      </c>
      <c r="J174" s="186">
        <f ca="1">SUM(J162:J173)</f>
        <v>0</v>
      </c>
      <c r="K174" s="186">
        <f ca="1">SUM(K162:K173)</f>
        <v>0</v>
      </c>
      <c r="L174" s="186">
        <f ca="1">SUM(L162:L173)</f>
        <v>0</v>
      </c>
      <c r="M174" s="186">
        <f ca="1">SUM(M162:M173)</f>
        <v>0</v>
      </c>
      <c r="N174" s="190">
        <f ca="1">SUM(N162:N173)</f>
        <v>0</v>
      </c>
      <c r="O174" s="192" t="s">
        <v>28</v>
      </c>
      <c r="P174" s="194">
        <f ca="1">SUM(P162:P173)</f>
        <v>0</v>
      </c>
      <c r="Q174" s="188" t="s">
        <v>29</v>
      </c>
      <c r="R174" s="186">
        <f ca="1">SUM(R162:R173)</f>
        <v>0</v>
      </c>
      <c r="S174" s="47"/>
    </row>
    <row r="175" spans="1:19" ht="15" customHeight="1">
      <c r="A175" s="91"/>
      <c r="B175" s="47"/>
      <c r="C175" s="181"/>
      <c r="D175" s="183"/>
      <c r="E175" s="185"/>
      <c r="F175" s="187"/>
      <c r="G175" s="81" t="s">
        <v>9</v>
      </c>
      <c r="H175" s="84">
        <f ca="1">SUM(H163,H165,H167,H169,H171,H173)</f>
        <v>0</v>
      </c>
      <c r="I175" s="83" t="s">
        <v>10</v>
      </c>
      <c r="J175" s="187"/>
      <c r="K175" s="187"/>
      <c r="L175" s="187"/>
      <c r="M175" s="187"/>
      <c r="N175" s="191"/>
      <c r="O175" s="193"/>
      <c r="P175" s="195"/>
      <c r="Q175" s="189"/>
      <c r="R175" s="187"/>
      <c r="S175" s="47"/>
    </row>
    <row r="176" spans="1:19" ht="13.95" customHeight="1">
      <c r="A176" s="91" t="s">
        <v>216</v>
      </c>
      <c r="B176" s="47"/>
      <c r="C176" s="196" t="s">
        <v>36</v>
      </c>
      <c r="D176" s="200" t="str" cm="1">
        <f t="array" aca="1" ref="D176" ca="1">IF($E$158="","",INDIRECT("【要入力】入力フォーム!"&amp;$A176&amp;D$1+21*$A$158))</f>
        <v/>
      </c>
      <c r="E176" s="200" t="str" cm="1">
        <f t="array" aca="1" ref="E176" ca="1">IF($E$158="","",INDIRECT("【要入力】入力フォーム!"&amp;$A176&amp;E$1+21*$A$158))</f>
        <v/>
      </c>
      <c r="F176" s="200" t="str" cm="1">
        <f t="array" aca="1" ref="F176" ca="1">IF($E$158="","",INDIRECT("【要入力】入力フォーム!"&amp;$A176&amp;F$1+21*$A$158))</f>
        <v/>
      </c>
      <c r="G176" s="78" t="s">
        <v>9</v>
      </c>
      <c r="H176" s="79" t="str" cm="1">
        <f t="array" aca="1" ref="H176" ca="1">IF($E$158="","",INDIRECT("【要入力】入力フォーム!"&amp;$A176&amp;H$1+21*$A$158))</f>
        <v/>
      </c>
      <c r="I176" s="80" t="s">
        <v>10</v>
      </c>
      <c r="J176" s="200" t="str" cm="1">
        <f t="array" aca="1" ref="J176" ca="1">IF($E$158="","",INDIRECT("【要入力】入力フォーム!"&amp;$A176&amp;J$1+21*$A$158))</f>
        <v/>
      </c>
      <c r="K176" s="200" t="str" cm="1">
        <f t="array" aca="1" ref="K176" ca="1">IF($E$158="","",INDIRECT("【要入力】入力フォーム!"&amp;$A176&amp;K$1+21*$A$158))</f>
        <v/>
      </c>
      <c r="L176" s="200" t="str" cm="1">
        <f t="array" aca="1" ref="L176" ca="1">IF($E$158="","",INDIRECT("【要入力】入力フォーム!"&amp;$A176&amp;L$1+21*$A$158))</f>
        <v/>
      </c>
      <c r="M176" s="200" t="str" cm="1">
        <f t="array" aca="1" ref="M176" ca="1">IF($E$158="","",INDIRECT("【要入力】入力フォーム!"&amp;$A176&amp;M$1+21*$A$158))</f>
        <v/>
      </c>
      <c r="N176" s="198" t="str" cm="1">
        <f t="array" aca="1" ref="N176" ca="1">IF($E$158="","",INDIRECT("【要入力】入力フォーム!"&amp;$A176&amp;N$1+21*$A$158))</f>
        <v/>
      </c>
      <c r="O176" s="192" t="s">
        <v>28</v>
      </c>
      <c r="P176" s="209" t="str" cm="1">
        <f t="array" aca="1" ref="P176" ca="1">IF($E$158="","",INDIRECT("【要入力】入力フォーム!"&amp;$A176&amp;P$1+21*$A$158))</f>
        <v/>
      </c>
      <c r="Q176" s="188" t="s">
        <v>29</v>
      </c>
      <c r="R176" s="200" t="str" cm="1">
        <f t="array" aca="1" ref="R176" ca="1">IF($E$158="","",INDIRECT("【要入力】入力フォーム!"&amp;$A176&amp;R$1+21*$A$158))</f>
        <v/>
      </c>
      <c r="S176" s="47"/>
    </row>
    <row r="177" spans="1:19" ht="13.95" customHeight="1">
      <c r="A177" s="91"/>
      <c r="B177" s="47"/>
      <c r="C177" s="197"/>
      <c r="D177" s="201"/>
      <c r="E177" s="201"/>
      <c r="F177" s="201"/>
      <c r="G177" s="81" t="s">
        <v>9</v>
      </c>
      <c r="H177" s="82" t="str" cm="1">
        <f t="array" aca="1" ref="H177" ca="1">IF($E$158="","",INDIRECT("【要入力】入力フォーム!"&amp;$A176&amp;H$1+1+21*$A$158))</f>
        <v/>
      </c>
      <c r="I177" s="83" t="s">
        <v>10</v>
      </c>
      <c r="J177" s="201"/>
      <c r="K177" s="201"/>
      <c r="L177" s="201"/>
      <c r="M177" s="201"/>
      <c r="N177" s="199"/>
      <c r="O177" s="193"/>
      <c r="P177" s="210"/>
      <c r="Q177" s="189"/>
      <c r="R177" s="201"/>
      <c r="S177" s="47"/>
    </row>
    <row r="178" spans="1:19" ht="13.95" customHeight="1">
      <c r="A178" s="91" t="s">
        <v>217</v>
      </c>
      <c r="B178" s="47"/>
      <c r="C178" s="196" t="s">
        <v>37</v>
      </c>
      <c r="D178" s="200" t="str" cm="1">
        <f t="array" aca="1" ref="D178" ca="1">IF($E$158="","",INDIRECT("【要入力】入力フォーム!"&amp;$A178&amp;D$1+21*$A$158))</f>
        <v/>
      </c>
      <c r="E178" s="200" t="str" cm="1">
        <f t="array" aca="1" ref="E178" ca="1">IF($E$158="","",INDIRECT("【要入力】入力フォーム!"&amp;$A178&amp;E$1+21*$A$158))</f>
        <v/>
      </c>
      <c r="F178" s="200" t="str" cm="1">
        <f t="array" aca="1" ref="F178" ca="1">IF($E$158="","",INDIRECT("【要入力】入力フォーム!"&amp;$A178&amp;F$1+21*$A$158))</f>
        <v/>
      </c>
      <c r="G178" s="78" t="s">
        <v>9</v>
      </c>
      <c r="H178" s="79" t="str" cm="1">
        <f t="array" aca="1" ref="H178" ca="1">IF($E$158="","",INDIRECT("【要入力】入力フォーム!"&amp;$A178&amp;H$1+21*$A$158))</f>
        <v/>
      </c>
      <c r="I178" s="80" t="s">
        <v>10</v>
      </c>
      <c r="J178" s="200" t="str" cm="1">
        <f t="array" aca="1" ref="J178" ca="1">IF($E$158="","",INDIRECT("【要入力】入力フォーム!"&amp;$A178&amp;J$1+21*$A$158))</f>
        <v/>
      </c>
      <c r="K178" s="200" t="str" cm="1">
        <f t="array" aca="1" ref="K178" ca="1">IF($E$158="","",INDIRECT("【要入力】入力フォーム!"&amp;$A178&amp;K$1+21*$A$158))</f>
        <v/>
      </c>
      <c r="L178" s="200" t="str" cm="1">
        <f t="array" aca="1" ref="L178" ca="1">IF($E$158="","",INDIRECT("【要入力】入力フォーム!"&amp;$A178&amp;L$1+21*$A$158))</f>
        <v/>
      </c>
      <c r="M178" s="200" t="str" cm="1">
        <f t="array" aca="1" ref="M178" ca="1">IF($E$158="","",INDIRECT("【要入力】入力フォーム!"&amp;$A178&amp;M$1+21*$A$158))</f>
        <v/>
      </c>
      <c r="N178" s="198" t="str" cm="1">
        <f t="array" aca="1" ref="N178" ca="1">IF($E$158="","",INDIRECT("【要入力】入力フォーム!"&amp;$A178&amp;N$1+21*$A$158))</f>
        <v/>
      </c>
      <c r="O178" s="192" t="s">
        <v>28</v>
      </c>
      <c r="P178" s="209" t="str" cm="1">
        <f t="array" aca="1" ref="P178" ca="1">IF($E$158="","",INDIRECT("【要入力】入力フォーム!"&amp;$A178&amp;P$1+21*$A$158))</f>
        <v/>
      </c>
      <c r="Q178" s="188" t="s">
        <v>29</v>
      </c>
      <c r="R178" s="200" t="str" cm="1">
        <f t="array" aca="1" ref="R178" ca="1">IF($E$158="","",INDIRECT("【要入力】入力フォーム!"&amp;$A178&amp;R$1+21*$A$158))</f>
        <v/>
      </c>
      <c r="S178" s="47"/>
    </row>
    <row r="179" spans="1:19" ht="13.95" customHeight="1">
      <c r="A179" s="91"/>
      <c r="B179" s="47"/>
      <c r="C179" s="197"/>
      <c r="D179" s="201"/>
      <c r="E179" s="201"/>
      <c r="F179" s="201"/>
      <c r="G179" s="81" t="s">
        <v>9</v>
      </c>
      <c r="H179" s="82" t="str" cm="1">
        <f t="array" aca="1" ref="H179" ca="1">IF($E$158="","",INDIRECT("【要入力】入力フォーム!"&amp;$A178&amp;H$1+1+21*$A$158))</f>
        <v/>
      </c>
      <c r="I179" s="83" t="s">
        <v>10</v>
      </c>
      <c r="J179" s="201"/>
      <c r="K179" s="201"/>
      <c r="L179" s="201"/>
      <c r="M179" s="201"/>
      <c r="N179" s="199"/>
      <c r="O179" s="193"/>
      <c r="P179" s="210"/>
      <c r="Q179" s="189"/>
      <c r="R179" s="201"/>
      <c r="S179" s="47"/>
    </row>
    <row r="180" spans="1:19" ht="13.95" customHeight="1">
      <c r="A180" s="91" t="s">
        <v>218</v>
      </c>
      <c r="B180" s="47"/>
      <c r="C180" s="196" t="s">
        <v>38</v>
      </c>
      <c r="D180" s="200" t="str" cm="1">
        <f t="array" aca="1" ref="D180" ca="1">IF($E$158="","",INDIRECT("【要入力】入力フォーム!"&amp;$A180&amp;D$1+21*$A$158))</f>
        <v/>
      </c>
      <c r="E180" s="200" t="str" cm="1">
        <f t="array" aca="1" ref="E180" ca="1">IF($E$158="","",INDIRECT("【要入力】入力フォーム!"&amp;$A180&amp;E$1+21*$A$158))</f>
        <v/>
      </c>
      <c r="F180" s="200" t="str" cm="1">
        <f t="array" aca="1" ref="F180" ca="1">IF($E$158="","",INDIRECT("【要入力】入力フォーム!"&amp;$A180&amp;F$1+21*$A$158))</f>
        <v/>
      </c>
      <c r="G180" s="78" t="s">
        <v>9</v>
      </c>
      <c r="H180" s="79" t="str" cm="1">
        <f t="array" aca="1" ref="H180" ca="1">IF($E$158="","",INDIRECT("【要入力】入力フォーム!"&amp;$A180&amp;H$1+21*$A$158))</f>
        <v/>
      </c>
      <c r="I180" s="80" t="s">
        <v>10</v>
      </c>
      <c r="J180" s="200" t="str" cm="1">
        <f t="array" aca="1" ref="J180" ca="1">IF($E$158="","",INDIRECT("【要入力】入力フォーム!"&amp;$A180&amp;J$1+21*$A$158))</f>
        <v/>
      </c>
      <c r="K180" s="200" t="str" cm="1">
        <f t="array" aca="1" ref="K180" ca="1">IF($E$158="","",INDIRECT("【要入力】入力フォーム!"&amp;$A180&amp;K$1+21*$A$158))</f>
        <v/>
      </c>
      <c r="L180" s="200" t="str" cm="1">
        <f t="array" aca="1" ref="L180" ca="1">IF($E$158="","",INDIRECT("【要入力】入力フォーム!"&amp;$A180&amp;L$1+21*$A$158))</f>
        <v/>
      </c>
      <c r="M180" s="200" t="str" cm="1">
        <f t="array" aca="1" ref="M180" ca="1">IF($E$158="","",INDIRECT("【要入力】入力フォーム!"&amp;$A180&amp;M$1+21*$A$158))</f>
        <v/>
      </c>
      <c r="N180" s="198" t="str" cm="1">
        <f t="array" aca="1" ref="N180" ca="1">IF($E$158="","",INDIRECT("【要入力】入力フォーム!"&amp;$A180&amp;N$1+21*$A$158))</f>
        <v/>
      </c>
      <c r="O180" s="192" t="s">
        <v>28</v>
      </c>
      <c r="P180" s="209" t="str" cm="1">
        <f t="array" aca="1" ref="P180" ca="1">IF($E$158="","",INDIRECT("【要入力】入力フォーム!"&amp;$A180&amp;P$1+21*$A$158))</f>
        <v/>
      </c>
      <c r="Q180" s="188" t="s">
        <v>29</v>
      </c>
      <c r="R180" s="200" t="str" cm="1">
        <f t="array" aca="1" ref="R180" ca="1">IF($E$158="","",INDIRECT("【要入力】入力フォーム!"&amp;$A180&amp;R$1+21*$A$158))</f>
        <v/>
      </c>
      <c r="S180" s="47"/>
    </row>
    <row r="181" spans="1:19" ht="13.95" customHeight="1">
      <c r="A181" s="91"/>
      <c r="B181" s="47"/>
      <c r="C181" s="197"/>
      <c r="D181" s="201"/>
      <c r="E181" s="201"/>
      <c r="F181" s="201"/>
      <c r="G181" s="81" t="s">
        <v>9</v>
      </c>
      <c r="H181" s="82" t="str" cm="1">
        <f t="array" aca="1" ref="H181" ca="1">IF($E$158="","",INDIRECT("【要入力】入力フォーム!"&amp;$A180&amp;H$1+1+21*$A$158))</f>
        <v/>
      </c>
      <c r="I181" s="83" t="s">
        <v>10</v>
      </c>
      <c r="J181" s="201"/>
      <c r="K181" s="201"/>
      <c r="L181" s="201"/>
      <c r="M181" s="201"/>
      <c r="N181" s="199"/>
      <c r="O181" s="193"/>
      <c r="P181" s="210"/>
      <c r="Q181" s="189"/>
      <c r="R181" s="201"/>
      <c r="S181" s="47"/>
    </row>
    <row r="182" spans="1:19" ht="13.95" customHeight="1">
      <c r="A182" s="91" t="s">
        <v>219</v>
      </c>
      <c r="B182" s="47"/>
      <c r="C182" s="196" t="s">
        <v>39</v>
      </c>
      <c r="D182" s="200" t="str" cm="1">
        <f t="array" aca="1" ref="D182" ca="1">IF($E$158="","",INDIRECT("【要入力】入力フォーム!"&amp;$A182&amp;D$1+21*$A$158))</f>
        <v/>
      </c>
      <c r="E182" s="200" t="str" cm="1">
        <f t="array" aca="1" ref="E182" ca="1">IF($E$158="","",INDIRECT("【要入力】入力フォーム!"&amp;$A182&amp;E$1+21*$A$158))</f>
        <v/>
      </c>
      <c r="F182" s="200" t="str" cm="1">
        <f t="array" aca="1" ref="F182" ca="1">IF($E$158="","",INDIRECT("【要入力】入力フォーム!"&amp;$A182&amp;F$1+21*$A$158))</f>
        <v/>
      </c>
      <c r="G182" s="78" t="s">
        <v>9</v>
      </c>
      <c r="H182" s="79" t="str" cm="1">
        <f t="array" aca="1" ref="H182" ca="1">IF($E$158="","",INDIRECT("【要入力】入力フォーム!"&amp;$A182&amp;H$1+21*$A$158))</f>
        <v/>
      </c>
      <c r="I182" s="80" t="s">
        <v>10</v>
      </c>
      <c r="J182" s="200" t="str" cm="1">
        <f t="array" aca="1" ref="J182" ca="1">IF($E$158="","",INDIRECT("【要入力】入力フォーム!"&amp;$A182&amp;J$1+21*$A$158))</f>
        <v/>
      </c>
      <c r="K182" s="200" t="str" cm="1">
        <f t="array" aca="1" ref="K182" ca="1">IF($E$158="","",INDIRECT("【要入力】入力フォーム!"&amp;$A182&amp;K$1+21*$A$158))</f>
        <v/>
      </c>
      <c r="L182" s="200" t="str" cm="1">
        <f t="array" aca="1" ref="L182" ca="1">IF($E$158="","",INDIRECT("【要入力】入力フォーム!"&amp;$A182&amp;L$1+21*$A$158))</f>
        <v/>
      </c>
      <c r="M182" s="200" t="str" cm="1">
        <f t="array" aca="1" ref="M182" ca="1">IF($E$158="","",INDIRECT("【要入力】入力フォーム!"&amp;$A182&amp;M$1+21*$A$158))</f>
        <v/>
      </c>
      <c r="N182" s="198" t="str" cm="1">
        <f t="array" aca="1" ref="N182" ca="1">IF($E$158="","",INDIRECT("【要入力】入力フォーム!"&amp;$A182&amp;N$1+21*$A$158))</f>
        <v/>
      </c>
      <c r="O182" s="192" t="s">
        <v>28</v>
      </c>
      <c r="P182" s="209" t="str" cm="1">
        <f t="array" aca="1" ref="P182" ca="1">IF($E$158="","",INDIRECT("【要入力】入力フォーム!"&amp;$A182&amp;P$1+21*$A$158))</f>
        <v/>
      </c>
      <c r="Q182" s="188" t="s">
        <v>29</v>
      </c>
      <c r="R182" s="200" t="str" cm="1">
        <f t="array" aca="1" ref="R182" ca="1">IF($E$158="","",INDIRECT("【要入力】入力フォーム!"&amp;$A182&amp;R$1+21*$A$158))</f>
        <v/>
      </c>
      <c r="S182" s="47"/>
    </row>
    <row r="183" spans="1:19" ht="13.95" customHeight="1">
      <c r="A183" s="91"/>
      <c r="B183" s="47"/>
      <c r="C183" s="197"/>
      <c r="D183" s="201"/>
      <c r="E183" s="201"/>
      <c r="F183" s="201"/>
      <c r="G183" s="81" t="s">
        <v>9</v>
      </c>
      <c r="H183" s="82" t="str" cm="1">
        <f t="array" aca="1" ref="H183" ca="1">IF($E$158="","",INDIRECT("【要入力】入力フォーム!"&amp;$A182&amp;H$1+1+21*$A$158))</f>
        <v/>
      </c>
      <c r="I183" s="83" t="s">
        <v>10</v>
      </c>
      <c r="J183" s="201"/>
      <c r="K183" s="201"/>
      <c r="L183" s="201"/>
      <c r="M183" s="201"/>
      <c r="N183" s="199"/>
      <c r="O183" s="193"/>
      <c r="P183" s="210"/>
      <c r="Q183" s="189"/>
      <c r="R183" s="201"/>
      <c r="S183" s="47"/>
    </row>
    <row r="184" spans="1:19" ht="13.95" customHeight="1">
      <c r="A184" s="91" t="s">
        <v>220</v>
      </c>
      <c r="B184" s="47"/>
      <c r="C184" s="196" t="s">
        <v>40</v>
      </c>
      <c r="D184" s="200" t="str" cm="1">
        <f t="array" aca="1" ref="D184" ca="1">IF($E$158="","",INDIRECT("【要入力】入力フォーム!"&amp;$A184&amp;D$1+21*$A$158))</f>
        <v/>
      </c>
      <c r="E184" s="200" t="str" cm="1">
        <f t="array" aca="1" ref="E184" ca="1">IF($E$158="","",INDIRECT("【要入力】入力フォーム!"&amp;$A184&amp;E$1+21*$A$158))</f>
        <v/>
      </c>
      <c r="F184" s="200" t="str" cm="1">
        <f t="array" aca="1" ref="F184" ca="1">IF($E$158="","",INDIRECT("【要入力】入力フォーム!"&amp;$A184&amp;F$1+21*$A$158))</f>
        <v/>
      </c>
      <c r="G184" s="78" t="s">
        <v>9</v>
      </c>
      <c r="H184" s="79" t="str" cm="1">
        <f t="array" aca="1" ref="H184" ca="1">IF($E$158="","",INDIRECT("【要入力】入力フォーム!"&amp;$A184&amp;H$1+21*$A$158))</f>
        <v/>
      </c>
      <c r="I184" s="80" t="s">
        <v>10</v>
      </c>
      <c r="J184" s="200" t="str" cm="1">
        <f t="array" aca="1" ref="J184" ca="1">IF($E$158="","",INDIRECT("【要入力】入力フォーム!"&amp;$A184&amp;J$1+21*$A$158))</f>
        <v/>
      </c>
      <c r="K184" s="200" t="str" cm="1">
        <f t="array" aca="1" ref="K184" ca="1">IF($E$158="","",INDIRECT("【要入力】入力フォーム!"&amp;$A184&amp;K$1+21*$A$158))</f>
        <v/>
      </c>
      <c r="L184" s="200" t="str" cm="1">
        <f t="array" aca="1" ref="L184" ca="1">IF($E$158="","",INDIRECT("【要入力】入力フォーム!"&amp;$A184&amp;L$1+21*$A$158))</f>
        <v/>
      </c>
      <c r="M184" s="200" t="str" cm="1">
        <f t="array" aca="1" ref="M184" ca="1">IF($E$158="","",INDIRECT("【要入力】入力フォーム!"&amp;$A184&amp;M$1+21*$A$158))</f>
        <v/>
      </c>
      <c r="N184" s="198" t="str" cm="1">
        <f t="array" aca="1" ref="N184" ca="1">IF($E$158="","",INDIRECT("【要入力】入力フォーム!"&amp;$A184&amp;N$1+21*$A$158))</f>
        <v/>
      </c>
      <c r="O184" s="192" t="s">
        <v>28</v>
      </c>
      <c r="P184" s="209" t="str" cm="1">
        <f t="array" aca="1" ref="P184" ca="1">IF($E$158="","",INDIRECT("【要入力】入力フォーム!"&amp;$A184&amp;P$1+21*$A$158))</f>
        <v/>
      </c>
      <c r="Q184" s="188" t="s">
        <v>29</v>
      </c>
      <c r="R184" s="200" t="str" cm="1">
        <f t="array" aca="1" ref="R184" ca="1">IF($E$158="","",INDIRECT("【要入力】入力フォーム!"&amp;$A184&amp;R$1+21*$A$158))</f>
        <v/>
      </c>
      <c r="S184" s="47"/>
    </row>
    <row r="185" spans="1:19" ht="13.95" customHeight="1">
      <c r="A185" s="91"/>
      <c r="B185" s="47"/>
      <c r="C185" s="197"/>
      <c r="D185" s="201"/>
      <c r="E185" s="201"/>
      <c r="F185" s="201"/>
      <c r="G185" s="81" t="s">
        <v>9</v>
      </c>
      <c r="H185" s="82" t="str" cm="1">
        <f t="array" aca="1" ref="H185" ca="1">IF($E$158="","",INDIRECT("【要入力】入力フォーム!"&amp;$A184&amp;H$1+1+21*$A$158))</f>
        <v/>
      </c>
      <c r="I185" s="83" t="s">
        <v>10</v>
      </c>
      <c r="J185" s="201"/>
      <c r="K185" s="201"/>
      <c r="L185" s="201"/>
      <c r="M185" s="201"/>
      <c r="N185" s="199"/>
      <c r="O185" s="193"/>
      <c r="P185" s="210"/>
      <c r="Q185" s="189"/>
      <c r="R185" s="201"/>
      <c r="S185" s="47"/>
    </row>
    <row r="186" spans="1:19" ht="13.95" customHeight="1">
      <c r="A186" s="91" t="s">
        <v>221</v>
      </c>
      <c r="B186" s="47"/>
      <c r="C186" s="196" t="s">
        <v>41</v>
      </c>
      <c r="D186" s="200" t="str" cm="1">
        <f t="array" aca="1" ref="D186" ca="1">IF($E$158="","",INDIRECT("【要入力】入力フォーム!"&amp;$A186&amp;D$1+21*$A$158))</f>
        <v/>
      </c>
      <c r="E186" s="200" t="str" cm="1">
        <f t="array" aca="1" ref="E186" ca="1">IF($E$158="","",INDIRECT("【要入力】入力フォーム!"&amp;$A186&amp;E$1+21*$A$158))</f>
        <v/>
      </c>
      <c r="F186" s="200" t="str" cm="1">
        <f t="array" aca="1" ref="F186" ca="1">IF($E$158="","",INDIRECT("【要入力】入力フォーム!"&amp;$A186&amp;F$1+21*$A$158))</f>
        <v/>
      </c>
      <c r="G186" s="78" t="s">
        <v>9</v>
      </c>
      <c r="H186" s="79" t="str" cm="1">
        <f t="array" aca="1" ref="H186" ca="1">IF($E$158="","",INDIRECT("【要入力】入力フォーム!"&amp;$A186&amp;H$1+21*$A$158))</f>
        <v/>
      </c>
      <c r="I186" s="80" t="s">
        <v>10</v>
      </c>
      <c r="J186" s="200" t="str" cm="1">
        <f t="array" aca="1" ref="J186" ca="1">IF($E$158="","",INDIRECT("【要入力】入力フォーム!"&amp;$A186&amp;J$1+21*$A$158))</f>
        <v/>
      </c>
      <c r="K186" s="200" t="str" cm="1">
        <f t="array" aca="1" ref="K186" ca="1">IF($E$158="","",INDIRECT("【要入力】入力フォーム!"&amp;$A186&amp;K$1+21*$A$158))</f>
        <v/>
      </c>
      <c r="L186" s="200" t="str" cm="1">
        <f t="array" aca="1" ref="L186" ca="1">IF($E$158="","",INDIRECT("【要入力】入力フォーム!"&amp;$A186&amp;L$1+21*$A$158))</f>
        <v/>
      </c>
      <c r="M186" s="200" t="str" cm="1">
        <f t="array" aca="1" ref="M186" ca="1">IF($E$158="","",INDIRECT("【要入力】入力フォーム!"&amp;$A186&amp;M$1+21*$A$158))</f>
        <v/>
      </c>
      <c r="N186" s="198" t="str" cm="1">
        <f t="array" aca="1" ref="N186" ca="1">IF($E$158="","",INDIRECT("【要入力】入力フォーム!"&amp;$A186&amp;N$1+21*$A$158))</f>
        <v/>
      </c>
      <c r="O186" s="192" t="s">
        <v>28</v>
      </c>
      <c r="P186" s="209" t="str" cm="1">
        <f t="array" aca="1" ref="P186" ca="1">IF($E$158="","",INDIRECT("【要入力】入力フォーム!"&amp;$A186&amp;P$1+21*$A$158))</f>
        <v/>
      </c>
      <c r="Q186" s="188" t="s">
        <v>29</v>
      </c>
      <c r="R186" s="200" t="str" cm="1">
        <f t="array" aca="1" ref="R186" ca="1">IF($E$158="","",INDIRECT("【要入力】入力フォーム!"&amp;$A186&amp;R$1+21*$A$158))</f>
        <v/>
      </c>
      <c r="S186" s="47"/>
    </row>
    <row r="187" spans="1:19" ht="13.95" customHeight="1">
      <c r="A187" s="91"/>
      <c r="B187" s="47"/>
      <c r="C187" s="197"/>
      <c r="D187" s="201"/>
      <c r="E187" s="201"/>
      <c r="F187" s="201"/>
      <c r="G187" s="81" t="s">
        <v>9</v>
      </c>
      <c r="H187" s="82" t="str" cm="1">
        <f t="array" aca="1" ref="H187" ca="1">IF($E$158="","",INDIRECT("【要入力】入力フォーム!"&amp;$A186&amp;H$1+1+21*$A$158))</f>
        <v/>
      </c>
      <c r="I187" s="83" t="s">
        <v>10</v>
      </c>
      <c r="J187" s="201"/>
      <c r="K187" s="201"/>
      <c r="L187" s="201"/>
      <c r="M187" s="201"/>
      <c r="N187" s="199"/>
      <c r="O187" s="193"/>
      <c r="P187" s="210"/>
      <c r="Q187" s="189"/>
      <c r="R187" s="201"/>
      <c r="S187" s="47"/>
    </row>
    <row r="188" spans="1:19" ht="13.2" customHeight="1">
      <c r="A188" s="91"/>
      <c r="B188" s="47"/>
      <c r="C188" s="180"/>
      <c r="D188" s="182" t="s">
        <v>35</v>
      </c>
      <c r="E188" s="184"/>
      <c r="F188" s="186">
        <f ca="1">SUM(F176:F187)</f>
        <v>0</v>
      </c>
      <c r="G188" s="78" t="s">
        <v>9</v>
      </c>
      <c r="H188" s="79">
        <f ca="1">SUM(H176,H178,H180,H184,H182,H186)</f>
        <v>0</v>
      </c>
      <c r="I188" s="80" t="s">
        <v>10</v>
      </c>
      <c r="J188" s="186">
        <f t="shared" ref="J188:N188" ca="1" si="23">SUM(J176:J187)</f>
        <v>0</v>
      </c>
      <c r="K188" s="186">
        <f t="shared" ca="1" si="23"/>
        <v>0</v>
      </c>
      <c r="L188" s="186">
        <f t="shared" ca="1" si="23"/>
        <v>0</v>
      </c>
      <c r="M188" s="186">
        <f t="shared" ca="1" si="23"/>
        <v>0</v>
      </c>
      <c r="N188" s="190">
        <f t="shared" ca="1" si="23"/>
        <v>0</v>
      </c>
      <c r="O188" s="192" t="s">
        <v>28</v>
      </c>
      <c r="P188" s="194">
        <f t="shared" ref="P188" ca="1" si="24">SUM(P176:P187)</f>
        <v>0</v>
      </c>
      <c r="Q188" s="188" t="s">
        <v>29</v>
      </c>
      <c r="R188" s="186">
        <f t="shared" ref="R188" ca="1" si="25">SUM(R176:R187)</f>
        <v>0</v>
      </c>
      <c r="S188" s="47"/>
    </row>
    <row r="189" spans="1:19" ht="13.2" customHeight="1">
      <c r="A189" s="91"/>
      <c r="B189" s="47"/>
      <c r="C189" s="181"/>
      <c r="D189" s="183"/>
      <c r="E189" s="185"/>
      <c r="F189" s="187"/>
      <c r="G189" s="81" t="s">
        <v>9</v>
      </c>
      <c r="H189" s="84">
        <f ca="1">SUM(H177,H179,H181,H185,H183,H187)</f>
        <v>0</v>
      </c>
      <c r="I189" s="83" t="s">
        <v>10</v>
      </c>
      <c r="J189" s="187"/>
      <c r="K189" s="187"/>
      <c r="L189" s="187"/>
      <c r="M189" s="187"/>
      <c r="N189" s="191"/>
      <c r="O189" s="193"/>
      <c r="P189" s="195"/>
      <c r="Q189" s="189"/>
      <c r="R189" s="187"/>
      <c r="S189" s="47"/>
    </row>
    <row r="190" spans="1:19" ht="13.2" customHeight="1">
      <c r="A190" s="91"/>
      <c r="B190" s="47"/>
      <c r="C190" s="180"/>
      <c r="D190" s="182" t="s">
        <v>26</v>
      </c>
      <c r="E190" s="184"/>
      <c r="F190" s="186">
        <f ca="1">SUM(F174,F188)</f>
        <v>0</v>
      </c>
      <c r="G190" s="78" t="s">
        <v>9</v>
      </c>
      <c r="H190" s="79">
        <f ca="1">SUM(H174,H188)</f>
        <v>0</v>
      </c>
      <c r="I190" s="80" t="s">
        <v>10</v>
      </c>
      <c r="J190" s="186">
        <f t="shared" ref="J190:N190" ca="1" si="26">SUM(J174,J188)</f>
        <v>0</v>
      </c>
      <c r="K190" s="186">
        <f t="shared" ca="1" si="26"/>
        <v>0</v>
      </c>
      <c r="L190" s="186">
        <f t="shared" ca="1" si="26"/>
        <v>0</v>
      </c>
      <c r="M190" s="186">
        <f t="shared" ca="1" si="26"/>
        <v>0</v>
      </c>
      <c r="N190" s="190">
        <f t="shared" ca="1" si="26"/>
        <v>0</v>
      </c>
      <c r="O190" s="192" t="s">
        <v>28</v>
      </c>
      <c r="P190" s="194">
        <f t="shared" ref="P190" ca="1" si="27">SUM(P174,P188)</f>
        <v>0</v>
      </c>
      <c r="Q190" s="188" t="s">
        <v>29</v>
      </c>
      <c r="R190" s="186">
        <f t="shared" ref="R190" ca="1" si="28">SUM(R174,R188)</f>
        <v>0</v>
      </c>
      <c r="S190" s="47"/>
    </row>
    <row r="191" spans="1:19" ht="13.2" customHeight="1">
      <c r="A191" s="91"/>
      <c r="B191" s="47"/>
      <c r="C191" s="181"/>
      <c r="D191" s="183"/>
      <c r="E191" s="185"/>
      <c r="F191" s="187"/>
      <c r="G191" s="81" t="s">
        <v>9</v>
      </c>
      <c r="H191" s="82">
        <f ca="1">SUM(H175,H189)</f>
        <v>0</v>
      </c>
      <c r="I191" s="83" t="s">
        <v>10</v>
      </c>
      <c r="J191" s="187"/>
      <c r="K191" s="187"/>
      <c r="L191" s="187"/>
      <c r="M191" s="187"/>
      <c r="N191" s="191"/>
      <c r="O191" s="193"/>
      <c r="P191" s="195"/>
      <c r="Q191" s="189"/>
      <c r="R191" s="187"/>
      <c r="S191" s="47"/>
    </row>
    <row r="192" spans="1:19" s="45" customFormat="1" ht="13.2" customHeight="1">
      <c r="A192" s="93"/>
      <c r="B192" s="59"/>
      <c r="C192" s="85"/>
      <c r="D192" s="86"/>
      <c r="E192" s="85"/>
      <c r="F192" s="85"/>
      <c r="G192" s="85"/>
      <c r="H192" s="87"/>
      <c r="I192" s="86"/>
      <c r="J192" s="85"/>
      <c r="K192" s="85"/>
      <c r="L192" s="86"/>
      <c r="M192" s="85"/>
      <c r="N192" s="85"/>
      <c r="O192" s="85"/>
      <c r="P192" s="85"/>
      <c r="Q192" s="85"/>
      <c r="R192" s="86"/>
      <c r="S192" s="59"/>
    </row>
    <row r="193" spans="1:19" ht="45.75" customHeight="1">
      <c r="A193" s="91"/>
      <c r="B193" s="47"/>
      <c r="C193" s="202" t="s">
        <v>42</v>
      </c>
      <c r="D193" s="203"/>
      <c r="E193" s="204" t="str">
        <f>IF(【要入力】入力フォーム!C149="","",【要入力】入力フォーム!C149)</f>
        <v/>
      </c>
      <c r="F193" s="205"/>
      <c r="G193" s="205"/>
      <c r="H193" s="205"/>
      <c r="I193" s="205"/>
      <c r="J193" s="206"/>
      <c r="K193" s="69" t="s">
        <v>43</v>
      </c>
      <c r="L193" s="77"/>
      <c r="M193" s="204" t="str">
        <f>IF(【要入力】入力フォーム!C150="","",【要入力】入力フォーム!C150)</f>
        <v/>
      </c>
      <c r="N193" s="205"/>
      <c r="O193" s="205"/>
      <c r="P193" s="205"/>
      <c r="Q193" s="205"/>
      <c r="R193" s="206"/>
      <c r="S193" s="47"/>
    </row>
    <row r="194" spans="1:19" ht="49.95" customHeight="1">
      <c r="A194" s="91"/>
      <c r="B194" s="47"/>
      <c r="C194" s="47"/>
      <c r="D194" s="88"/>
      <c r="E194" s="207"/>
      <c r="F194" s="207"/>
      <c r="G194" s="207"/>
      <c r="H194" s="207"/>
      <c r="I194" s="207"/>
      <c r="J194" s="207"/>
      <c r="K194" s="47"/>
      <c r="L194" s="88"/>
      <c r="M194" s="208"/>
      <c r="N194" s="208"/>
      <c r="O194" s="208"/>
      <c r="P194" s="208"/>
      <c r="Q194" s="208"/>
      <c r="R194" s="208"/>
      <c r="S194" s="47"/>
    </row>
    <row r="195" spans="1:19" s="46" customFormat="1" ht="19.95" customHeight="1">
      <c r="A195" s="92">
        <f>A158+1</f>
        <v>5</v>
      </c>
      <c r="B195" s="62"/>
      <c r="C195" s="174" t="s">
        <v>8</v>
      </c>
      <c r="D195" s="174"/>
      <c r="E195" s="174" t="str">
        <f>IF(リスト!D7="","",リスト!D7)</f>
        <v/>
      </c>
      <c r="F195" s="174"/>
      <c r="G195" s="54" t="s">
        <v>9</v>
      </c>
      <c r="H195" s="63" t="str">
        <f>IF(リスト!E7="○","コジェネ","")</f>
        <v/>
      </c>
      <c r="I195" s="54" t="s">
        <v>10</v>
      </c>
      <c r="J195" s="54" t="s">
        <v>222</v>
      </c>
      <c r="K195" s="174" t="str">
        <f>IF(リスト!F7="","",リスト!F7)</f>
        <v/>
      </c>
      <c r="L195" s="174"/>
      <c r="M195" s="52" t="s">
        <v>223</v>
      </c>
      <c r="N195" s="52"/>
      <c r="O195" s="52"/>
      <c r="P195" s="52"/>
      <c r="Q195" s="52"/>
      <c r="R195" s="52"/>
      <c r="S195" s="62"/>
    </row>
    <row r="196" spans="1:19" ht="10.050000000000001" customHeight="1">
      <c r="A196" s="91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ht="15" customHeight="1">
      <c r="A197" s="91"/>
      <c r="B197" s="47"/>
      <c r="C197" s="196" t="s">
        <v>13</v>
      </c>
      <c r="D197" s="64" t="s">
        <v>14</v>
      </c>
      <c r="E197" s="64" t="s">
        <v>15</v>
      </c>
      <c r="F197" s="65" t="s">
        <v>16</v>
      </c>
      <c r="G197" s="66"/>
      <c r="H197" s="66"/>
      <c r="I197" s="67"/>
      <c r="J197" s="68" t="s">
        <v>17</v>
      </c>
      <c r="K197" s="69" t="s">
        <v>18</v>
      </c>
      <c r="L197" s="70"/>
      <c r="M197" s="70"/>
      <c r="N197" s="66"/>
      <c r="O197" s="66"/>
      <c r="P197" s="66"/>
      <c r="Q197" s="67"/>
      <c r="R197" s="68" t="s">
        <v>19</v>
      </c>
      <c r="S197" s="47"/>
    </row>
    <row r="198" spans="1:19" ht="15" customHeight="1">
      <c r="A198" s="91"/>
      <c r="B198" s="47"/>
      <c r="C198" s="197"/>
      <c r="D198" s="71" t="s">
        <v>20</v>
      </c>
      <c r="E198" s="71" t="s">
        <v>20</v>
      </c>
      <c r="F198" s="72" t="s">
        <v>21</v>
      </c>
      <c r="G198" s="73"/>
      <c r="H198" s="73"/>
      <c r="I198" s="74"/>
      <c r="J198" s="71" t="s">
        <v>22</v>
      </c>
      <c r="K198" s="75" t="s">
        <v>23</v>
      </c>
      <c r="L198" s="76" t="s">
        <v>24</v>
      </c>
      <c r="M198" s="75" t="s">
        <v>25</v>
      </c>
      <c r="N198" s="69" t="s">
        <v>26</v>
      </c>
      <c r="O198" s="70"/>
      <c r="P198" s="70"/>
      <c r="Q198" s="77"/>
      <c r="R198" s="71" t="s">
        <v>22</v>
      </c>
      <c r="S198" s="47"/>
    </row>
    <row r="199" spans="1:19" ht="13.95" customHeight="1">
      <c r="A199" s="91" t="s">
        <v>210</v>
      </c>
      <c r="B199" s="47"/>
      <c r="C199" s="196" t="s">
        <v>27</v>
      </c>
      <c r="D199" s="200" t="str" cm="1">
        <f t="array" aca="1" ref="D199" ca="1">IF($E$195="","",INDIRECT("【要入力】入力フォーム!"&amp;$A199&amp;D$1+21*$A$195))</f>
        <v/>
      </c>
      <c r="E199" s="200" t="str" cm="1">
        <f t="array" aca="1" ref="E199" ca="1">IF($E$195="","",INDIRECT("【要入力】入力フォーム!"&amp;$A199&amp;E$1+21*$A$195))</f>
        <v/>
      </c>
      <c r="F199" s="200" t="str" cm="1">
        <f t="array" aca="1" ref="F199" ca="1">IF($E$195="","",INDIRECT("【要入力】入力フォーム!"&amp;$A199&amp;F$1+21*$A$195))</f>
        <v/>
      </c>
      <c r="G199" s="78" t="s">
        <v>9</v>
      </c>
      <c r="H199" s="79" t="str" cm="1">
        <f t="array" aca="1" ref="H199" ca="1">IF($E$195="","",INDIRECT("【要入力】入力フォーム!"&amp;$A199&amp;H$1+21*$A$195))</f>
        <v/>
      </c>
      <c r="I199" s="80" t="s">
        <v>10</v>
      </c>
      <c r="J199" s="200" t="str" cm="1">
        <f t="array" aca="1" ref="J199" ca="1">IF($E$195="","",INDIRECT("【要入力】入力フォーム!"&amp;$A199&amp;J$1+21*$A$195))</f>
        <v/>
      </c>
      <c r="K199" s="200" t="str" cm="1">
        <f t="array" aca="1" ref="K199" ca="1">IF($E$195="","",INDIRECT("【要入力】入力フォーム!"&amp;$A199&amp;K$1+21*$A$195))</f>
        <v/>
      </c>
      <c r="L199" s="200" t="str" cm="1">
        <f t="array" aca="1" ref="L199" ca="1">IF($E$195="","",INDIRECT("【要入力】入力フォーム!"&amp;$A199&amp;L$1+21*$A$195))</f>
        <v/>
      </c>
      <c r="M199" s="200" t="str" cm="1">
        <f t="array" aca="1" ref="M199" ca="1">IF($E$195="","",INDIRECT("【要入力】入力フォーム!"&amp;$A199&amp;M$1+21*$A$195))</f>
        <v/>
      </c>
      <c r="N199" s="198" t="str" cm="1">
        <f t="array" aca="1" ref="N199" ca="1">IF($E$195="","",INDIRECT("【要入力】入力フォーム!"&amp;$A199&amp;N$1+21*$A$195))</f>
        <v/>
      </c>
      <c r="O199" s="192" t="s">
        <v>28</v>
      </c>
      <c r="P199" s="209" t="str" cm="1">
        <f t="array" aca="1" ref="P199" ca="1">IF($E$195="","",INDIRECT("【要入力】入力フォーム!"&amp;$A199&amp;P$1+21*$A$195))</f>
        <v/>
      </c>
      <c r="Q199" s="188" t="s">
        <v>29</v>
      </c>
      <c r="R199" s="200" t="str" cm="1">
        <f t="array" aca="1" ref="R199" ca="1">IF($E$195="","",INDIRECT("【要入力】入力フォーム!"&amp;$A199&amp;R$1+21*$A$195))</f>
        <v/>
      </c>
      <c r="S199" s="47"/>
    </row>
    <row r="200" spans="1:19" ht="13.95" customHeight="1">
      <c r="A200" s="91"/>
      <c r="B200" s="47"/>
      <c r="C200" s="197"/>
      <c r="D200" s="201"/>
      <c r="E200" s="201"/>
      <c r="F200" s="201"/>
      <c r="G200" s="81" t="s">
        <v>9</v>
      </c>
      <c r="H200" s="82" t="str" cm="1">
        <f t="array" aca="1" ref="H200" ca="1">IF($E$195="","",INDIRECT("【要入力】入力フォーム!"&amp;$A199&amp;H$1+1+21*$A$195))</f>
        <v/>
      </c>
      <c r="I200" s="83" t="s">
        <v>10</v>
      </c>
      <c r="J200" s="201"/>
      <c r="K200" s="201"/>
      <c r="L200" s="201"/>
      <c r="M200" s="201"/>
      <c r="N200" s="199"/>
      <c r="O200" s="193"/>
      <c r="P200" s="210"/>
      <c r="Q200" s="189"/>
      <c r="R200" s="201"/>
      <c r="S200" s="47"/>
    </row>
    <row r="201" spans="1:19" ht="13.95" customHeight="1">
      <c r="A201" s="91" t="s">
        <v>211</v>
      </c>
      <c r="B201" s="47"/>
      <c r="C201" s="196" t="s">
        <v>30</v>
      </c>
      <c r="D201" s="200" t="str" cm="1">
        <f t="array" aca="1" ref="D201" ca="1">IF($E$195="","",INDIRECT("【要入力】入力フォーム!"&amp;$A201&amp;D$1+21*$A$195))</f>
        <v/>
      </c>
      <c r="E201" s="200" t="str" cm="1">
        <f t="array" aca="1" ref="E201" ca="1">IF($E$195="","",INDIRECT("【要入力】入力フォーム!"&amp;$A201&amp;E$1+21*$A$195))</f>
        <v/>
      </c>
      <c r="F201" s="200" t="str" cm="1">
        <f t="array" aca="1" ref="F201" ca="1">IF($E$195="","",INDIRECT("【要入力】入力フォーム!"&amp;$A201&amp;F$1+21*$A$195))</f>
        <v/>
      </c>
      <c r="G201" s="78" t="s">
        <v>9</v>
      </c>
      <c r="H201" s="79" t="str" cm="1">
        <f t="array" aca="1" ref="H201" ca="1">IF($E$195="","",INDIRECT("【要入力】入力フォーム!"&amp;$A201&amp;H$1+21*$A$195))</f>
        <v/>
      </c>
      <c r="I201" s="80" t="s">
        <v>10</v>
      </c>
      <c r="J201" s="200" t="str" cm="1">
        <f t="array" aca="1" ref="J201" ca="1">IF($E$195="","",INDIRECT("【要入力】入力フォーム!"&amp;$A201&amp;J$1+21*$A$195))</f>
        <v/>
      </c>
      <c r="K201" s="200" t="str" cm="1">
        <f t="array" aca="1" ref="K201" ca="1">IF($E$195="","",INDIRECT("【要入力】入力フォーム!"&amp;$A201&amp;K$1+21*$A$195))</f>
        <v/>
      </c>
      <c r="L201" s="200" t="str" cm="1">
        <f t="array" aca="1" ref="L201" ca="1">IF($E$195="","",INDIRECT("【要入力】入力フォーム!"&amp;$A201&amp;L$1+21*$A$195))</f>
        <v/>
      </c>
      <c r="M201" s="200" t="str" cm="1">
        <f t="array" aca="1" ref="M201" ca="1">IF($E$195="","",INDIRECT("【要入力】入力フォーム!"&amp;$A201&amp;M$1+21*$A$195))</f>
        <v/>
      </c>
      <c r="N201" s="198" t="str" cm="1">
        <f t="array" aca="1" ref="N201" ca="1">IF($E$195="","",INDIRECT("【要入力】入力フォーム!"&amp;$A201&amp;N$1+21*$A$195))</f>
        <v/>
      </c>
      <c r="O201" s="192" t="s">
        <v>28</v>
      </c>
      <c r="P201" s="209" t="str" cm="1">
        <f t="array" aca="1" ref="P201" ca="1">IF($E$195="","",INDIRECT("【要入力】入力フォーム!"&amp;$A201&amp;P$1+21*$A$195))</f>
        <v/>
      </c>
      <c r="Q201" s="188" t="s">
        <v>29</v>
      </c>
      <c r="R201" s="200" t="str" cm="1">
        <f t="array" aca="1" ref="R201" ca="1">IF($E$195="","",INDIRECT("【要入力】入力フォーム!"&amp;$A201&amp;R$1+21*$A$195))</f>
        <v/>
      </c>
      <c r="S201" s="47"/>
    </row>
    <row r="202" spans="1:19" ht="13.95" customHeight="1">
      <c r="A202" s="91"/>
      <c r="B202" s="47"/>
      <c r="C202" s="197"/>
      <c r="D202" s="201"/>
      <c r="E202" s="201"/>
      <c r="F202" s="201"/>
      <c r="G202" s="81" t="s">
        <v>9</v>
      </c>
      <c r="H202" s="82" t="str" cm="1">
        <f t="array" aca="1" ref="H202" ca="1">IF($E$195="","",INDIRECT("【要入力】入力フォーム!"&amp;$A201&amp;H$1+1+21*$A$195))</f>
        <v/>
      </c>
      <c r="I202" s="83" t="s">
        <v>10</v>
      </c>
      <c r="J202" s="201"/>
      <c r="K202" s="201"/>
      <c r="L202" s="201"/>
      <c r="M202" s="201"/>
      <c r="N202" s="199"/>
      <c r="O202" s="193"/>
      <c r="P202" s="210"/>
      <c r="Q202" s="189"/>
      <c r="R202" s="201"/>
      <c r="S202" s="47"/>
    </row>
    <row r="203" spans="1:19" ht="13.95" customHeight="1">
      <c r="A203" s="91" t="s">
        <v>212</v>
      </c>
      <c r="B203" s="47"/>
      <c r="C203" s="196" t="s">
        <v>31</v>
      </c>
      <c r="D203" s="200" t="str" cm="1">
        <f t="array" aca="1" ref="D203" ca="1">IF($E$195="","",INDIRECT("【要入力】入力フォーム!"&amp;$A203&amp;D$1+21*$A$195))</f>
        <v/>
      </c>
      <c r="E203" s="200" t="str" cm="1">
        <f t="array" aca="1" ref="E203" ca="1">IF($E$195="","",INDIRECT("【要入力】入力フォーム!"&amp;$A203&amp;E$1+21*$A$195))</f>
        <v/>
      </c>
      <c r="F203" s="200" t="str" cm="1">
        <f t="array" aca="1" ref="F203" ca="1">IF($E$195="","",INDIRECT("【要入力】入力フォーム!"&amp;$A203&amp;F$1+21*$A$195))</f>
        <v/>
      </c>
      <c r="G203" s="78" t="s">
        <v>9</v>
      </c>
      <c r="H203" s="79" t="str" cm="1">
        <f t="array" aca="1" ref="H203" ca="1">IF($E$195="","",INDIRECT("【要入力】入力フォーム!"&amp;$A203&amp;H$1+21*$A$195))</f>
        <v/>
      </c>
      <c r="I203" s="80" t="s">
        <v>10</v>
      </c>
      <c r="J203" s="200" t="str" cm="1">
        <f t="array" aca="1" ref="J203" ca="1">IF($E$195="","",INDIRECT("【要入力】入力フォーム!"&amp;$A203&amp;J$1+21*$A$195))</f>
        <v/>
      </c>
      <c r="K203" s="200" t="str" cm="1">
        <f t="array" aca="1" ref="K203" ca="1">IF($E$195="","",INDIRECT("【要入力】入力フォーム!"&amp;$A203&amp;K$1+21*$A$195))</f>
        <v/>
      </c>
      <c r="L203" s="200" t="str" cm="1">
        <f t="array" aca="1" ref="L203" ca="1">IF($E$195="","",INDIRECT("【要入力】入力フォーム!"&amp;$A203&amp;L$1+21*$A$195))</f>
        <v/>
      </c>
      <c r="M203" s="200" t="str" cm="1">
        <f t="array" aca="1" ref="M203" ca="1">IF($E$195="","",INDIRECT("【要入力】入力フォーム!"&amp;$A203&amp;M$1+21*$A$195))</f>
        <v/>
      </c>
      <c r="N203" s="198" t="str" cm="1">
        <f t="array" aca="1" ref="N203" ca="1">IF($E$195="","",INDIRECT("【要入力】入力フォーム!"&amp;$A203&amp;N$1+21*$A$195))</f>
        <v/>
      </c>
      <c r="O203" s="192" t="s">
        <v>28</v>
      </c>
      <c r="P203" s="209" t="str" cm="1">
        <f t="array" aca="1" ref="P203" ca="1">IF($E$195="","",INDIRECT("【要入力】入力フォーム!"&amp;$A203&amp;P$1+21*$A$195))</f>
        <v/>
      </c>
      <c r="Q203" s="188" t="s">
        <v>29</v>
      </c>
      <c r="R203" s="200" t="str" cm="1">
        <f t="array" aca="1" ref="R203" ca="1">IF($E$195="","",INDIRECT("【要入力】入力フォーム!"&amp;$A203&amp;R$1+21*$A$195))</f>
        <v/>
      </c>
      <c r="S203" s="47"/>
    </row>
    <row r="204" spans="1:19" ht="13.95" customHeight="1">
      <c r="A204" s="91"/>
      <c r="B204" s="47"/>
      <c r="C204" s="197"/>
      <c r="D204" s="201"/>
      <c r="E204" s="201"/>
      <c r="F204" s="201"/>
      <c r="G204" s="81" t="s">
        <v>9</v>
      </c>
      <c r="H204" s="82" t="str" cm="1">
        <f t="array" aca="1" ref="H204" ca="1">IF($E$195="","",INDIRECT("【要入力】入力フォーム!"&amp;$A203&amp;H$1+1+21*$A$195))</f>
        <v/>
      </c>
      <c r="I204" s="83" t="s">
        <v>10</v>
      </c>
      <c r="J204" s="201"/>
      <c r="K204" s="201"/>
      <c r="L204" s="201"/>
      <c r="M204" s="201"/>
      <c r="N204" s="199"/>
      <c r="O204" s="193"/>
      <c r="P204" s="210"/>
      <c r="Q204" s="189"/>
      <c r="R204" s="201"/>
      <c r="S204" s="47"/>
    </row>
    <row r="205" spans="1:19" ht="13.95" customHeight="1">
      <c r="A205" s="91" t="s">
        <v>213</v>
      </c>
      <c r="B205" s="47"/>
      <c r="C205" s="196" t="s">
        <v>32</v>
      </c>
      <c r="D205" s="200" t="str" cm="1">
        <f t="array" aca="1" ref="D205" ca="1">IF($E$195="","",INDIRECT("【要入力】入力フォーム!"&amp;$A205&amp;D$1+21*$A$195))</f>
        <v/>
      </c>
      <c r="E205" s="200" t="str" cm="1">
        <f t="array" aca="1" ref="E205" ca="1">IF($E$195="","",INDIRECT("【要入力】入力フォーム!"&amp;$A205&amp;E$1+21*$A$195))</f>
        <v/>
      </c>
      <c r="F205" s="200" t="str" cm="1">
        <f t="array" aca="1" ref="F205" ca="1">IF($E$195="","",INDIRECT("【要入力】入力フォーム!"&amp;$A205&amp;F$1+21*$A$195))</f>
        <v/>
      </c>
      <c r="G205" s="78" t="s">
        <v>9</v>
      </c>
      <c r="H205" s="79" t="str" cm="1">
        <f t="array" aca="1" ref="H205" ca="1">IF($E$195="","",INDIRECT("【要入力】入力フォーム!"&amp;$A205&amp;H$1+21*$A$195))</f>
        <v/>
      </c>
      <c r="I205" s="80" t="s">
        <v>10</v>
      </c>
      <c r="J205" s="200" t="str" cm="1">
        <f t="array" aca="1" ref="J205" ca="1">IF($E$195="","",INDIRECT("【要入力】入力フォーム!"&amp;$A205&amp;J$1+21*$A$195))</f>
        <v/>
      </c>
      <c r="K205" s="200" t="str" cm="1">
        <f t="array" aca="1" ref="K205" ca="1">IF($E$195="","",INDIRECT("【要入力】入力フォーム!"&amp;$A205&amp;K$1+21*$A$195))</f>
        <v/>
      </c>
      <c r="L205" s="200" t="str" cm="1">
        <f t="array" aca="1" ref="L205" ca="1">IF($E$195="","",INDIRECT("【要入力】入力フォーム!"&amp;$A205&amp;L$1+21*$A$195))</f>
        <v/>
      </c>
      <c r="M205" s="200" t="str" cm="1">
        <f t="array" aca="1" ref="M205" ca="1">IF($E$195="","",INDIRECT("【要入力】入力フォーム!"&amp;$A205&amp;M$1+21*$A$195))</f>
        <v/>
      </c>
      <c r="N205" s="198" t="str" cm="1">
        <f t="array" aca="1" ref="N205" ca="1">IF($E$195="","",INDIRECT("【要入力】入力フォーム!"&amp;$A205&amp;N$1+21*$A$195))</f>
        <v/>
      </c>
      <c r="O205" s="192" t="s">
        <v>28</v>
      </c>
      <c r="P205" s="209" t="str" cm="1">
        <f t="array" aca="1" ref="P205" ca="1">IF($E$195="","",INDIRECT("【要入力】入力フォーム!"&amp;$A205&amp;P$1+21*$A$195))</f>
        <v/>
      </c>
      <c r="Q205" s="188" t="s">
        <v>29</v>
      </c>
      <c r="R205" s="200" t="str" cm="1">
        <f t="array" aca="1" ref="R205" ca="1">IF($E$195="","",INDIRECT("【要入力】入力フォーム!"&amp;$A205&amp;R$1+21*$A$195))</f>
        <v/>
      </c>
      <c r="S205" s="47"/>
    </row>
    <row r="206" spans="1:19" ht="13.95" customHeight="1">
      <c r="A206" s="91"/>
      <c r="B206" s="47"/>
      <c r="C206" s="197"/>
      <c r="D206" s="201"/>
      <c r="E206" s="201"/>
      <c r="F206" s="201"/>
      <c r="G206" s="81" t="s">
        <v>9</v>
      </c>
      <c r="H206" s="82" t="str" cm="1">
        <f t="array" aca="1" ref="H206" ca="1">IF($E$195="","",INDIRECT("【要入力】入力フォーム!"&amp;$A205&amp;H$1+1+21*$A$195))</f>
        <v/>
      </c>
      <c r="I206" s="83" t="s">
        <v>10</v>
      </c>
      <c r="J206" s="201"/>
      <c r="K206" s="201"/>
      <c r="L206" s="201"/>
      <c r="M206" s="201"/>
      <c r="N206" s="199"/>
      <c r="O206" s="193"/>
      <c r="P206" s="210"/>
      <c r="Q206" s="189"/>
      <c r="R206" s="201"/>
      <c r="S206" s="47"/>
    </row>
    <row r="207" spans="1:19" ht="13.95" customHeight="1">
      <c r="A207" s="91" t="s">
        <v>214</v>
      </c>
      <c r="B207" s="47"/>
      <c r="C207" s="196" t="s">
        <v>33</v>
      </c>
      <c r="D207" s="200" t="str" cm="1">
        <f t="array" aca="1" ref="D207" ca="1">IF($E$195="","",INDIRECT("【要入力】入力フォーム!"&amp;$A207&amp;D$1+21*$A$195))</f>
        <v/>
      </c>
      <c r="E207" s="200" t="str" cm="1">
        <f t="array" aca="1" ref="E207" ca="1">IF($E$195="","",INDIRECT("【要入力】入力フォーム!"&amp;$A207&amp;E$1+21*$A$195))</f>
        <v/>
      </c>
      <c r="F207" s="200" t="str" cm="1">
        <f t="array" aca="1" ref="F207" ca="1">IF($E$195="","",INDIRECT("【要入力】入力フォーム!"&amp;$A207&amp;F$1+21*$A$195))</f>
        <v/>
      </c>
      <c r="G207" s="78" t="s">
        <v>9</v>
      </c>
      <c r="H207" s="79" t="str" cm="1">
        <f t="array" aca="1" ref="H207" ca="1">IF($E$195="","",INDIRECT("【要入力】入力フォーム!"&amp;$A207&amp;H$1+21*$A$195))</f>
        <v/>
      </c>
      <c r="I207" s="80" t="s">
        <v>10</v>
      </c>
      <c r="J207" s="200" t="str" cm="1">
        <f t="array" aca="1" ref="J207" ca="1">IF($E$195="","",INDIRECT("【要入力】入力フォーム!"&amp;$A207&amp;J$1+21*$A$195))</f>
        <v/>
      </c>
      <c r="K207" s="200" t="str" cm="1">
        <f t="array" aca="1" ref="K207" ca="1">IF($E$195="","",INDIRECT("【要入力】入力フォーム!"&amp;$A207&amp;K$1+21*$A$195))</f>
        <v/>
      </c>
      <c r="L207" s="200" t="str" cm="1">
        <f t="array" aca="1" ref="L207" ca="1">IF($E$195="","",INDIRECT("【要入力】入力フォーム!"&amp;$A207&amp;L$1+21*$A$195))</f>
        <v/>
      </c>
      <c r="M207" s="200" t="str" cm="1">
        <f t="array" aca="1" ref="M207" ca="1">IF($E$195="","",INDIRECT("【要入力】入力フォーム!"&amp;$A207&amp;M$1+21*$A$195))</f>
        <v/>
      </c>
      <c r="N207" s="198" t="str" cm="1">
        <f t="array" aca="1" ref="N207" ca="1">IF($E$195="","",INDIRECT("【要入力】入力フォーム!"&amp;$A207&amp;N$1+21*$A$195))</f>
        <v/>
      </c>
      <c r="O207" s="192" t="s">
        <v>28</v>
      </c>
      <c r="P207" s="209" t="str" cm="1">
        <f t="array" aca="1" ref="P207" ca="1">IF($E$195="","",INDIRECT("【要入力】入力フォーム!"&amp;$A207&amp;P$1+21*$A$195))</f>
        <v/>
      </c>
      <c r="Q207" s="188" t="s">
        <v>29</v>
      </c>
      <c r="R207" s="200" t="str" cm="1">
        <f t="array" aca="1" ref="R207" ca="1">IF($E$195="","",INDIRECT("【要入力】入力フォーム!"&amp;$A207&amp;R$1+21*$A$195))</f>
        <v/>
      </c>
      <c r="S207" s="47"/>
    </row>
    <row r="208" spans="1:19" ht="13.95" customHeight="1">
      <c r="A208" s="91"/>
      <c r="B208" s="47"/>
      <c r="C208" s="197"/>
      <c r="D208" s="201"/>
      <c r="E208" s="201"/>
      <c r="F208" s="201"/>
      <c r="G208" s="81" t="s">
        <v>9</v>
      </c>
      <c r="H208" s="82" t="str" cm="1">
        <f t="array" aca="1" ref="H208" ca="1">IF($E$195="","",INDIRECT("【要入力】入力フォーム!"&amp;$A207&amp;H$1+1+21*$A$195))</f>
        <v/>
      </c>
      <c r="I208" s="83" t="s">
        <v>10</v>
      </c>
      <c r="J208" s="201"/>
      <c r="K208" s="201"/>
      <c r="L208" s="201"/>
      <c r="M208" s="201"/>
      <c r="N208" s="199"/>
      <c r="O208" s="193"/>
      <c r="P208" s="210"/>
      <c r="Q208" s="189"/>
      <c r="R208" s="201"/>
      <c r="S208" s="47"/>
    </row>
    <row r="209" spans="1:19" ht="13.95" customHeight="1">
      <c r="A209" s="91" t="s">
        <v>215</v>
      </c>
      <c r="B209" s="47"/>
      <c r="C209" s="196" t="s">
        <v>34</v>
      </c>
      <c r="D209" s="200" t="str" cm="1">
        <f t="array" aca="1" ref="D209" ca="1">IF($E$195="","",INDIRECT("【要入力】入力フォーム!"&amp;$A209&amp;D$1+21*$A$195))</f>
        <v/>
      </c>
      <c r="E209" s="200" t="str" cm="1">
        <f t="array" aca="1" ref="E209" ca="1">IF($E$195="","",INDIRECT("【要入力】入力フォーム!"&amp;$A209&amp;E$1+21*$A$195))</f>
        <v/>
      </c>
      <c r="F209" s="200" t="str" cm="1">
        <f t="array" aca="1" ref="F209" ca="1">IF($E$195="","",INDIRECT("【要入力】入力フォーム!"&amp;$A209&amp;F$1+21*$A$195))</f>
        <v/>
      </c>
      <c r="G209" s="78" t="s">
        <v>9</v>
      </c>
      <c r="H209" s="79" t="str" cm="1">
        <f t="array" aca="1" ref="H209" ca="1">IF($E$195="","",INDIRECT("【要入力】入力フォーム!"&amp;$A209&amp;H$1+21*$A$195))</f>
        <v/>
      </c>
      <c r="I209" s="80" t="s">
        <v>10</v>
      </c>
      <c r="J209" s="200" t="str" cm="1">
        <f t="array" aca="1" ref="J209" ca="1">IF($E$195="","",INDIRECT("【要入力】入力フォーム!"&amp;$A209&amp;J$1+21*$A$195))</f>
        <v/>
      </c>
      <c r="K209" s="200" t="str" cm="1">
        <f t="array" aca="1" ref="K209" ca="1">IF($E$195="","",INDIRECT("【要入力】入力フォーム!"&amp;$A209&amp;K$1+21*$A$195))</f>
        <v/>
      </c>
      <c r="L209" s="200" t="str" cm="1">
        <f t="array" aca="1" ref="L209" ca="1">IF($E$195="","",INDIRECT("【要入力】入力フォーム!"&amp;$A209&amp;L$1+21*$A$195))</f>
        <v/>
      </c>
      <c r="M209" s="200" t="str" cm="1">
        <f t="array" aca="1" ref="M209" ca="1">IF($E$195="","",INDIRECT("【要入力】入力フォーム!"&amp;$A209&amp;M$1+21*$A$195))</f>
        <v/>
      </c>
      <c r="N209" s="198" t="str" cm="1">
        <f t="array" aca="1" ref="N209" ca="1">IF($E$195="","",INDIRECT("【要入力】入力フォーム!"&amp;$A209&amp;N$1+21*$A$195))</f>
        <v/>
      </c>
      <c r="O209" s="192" t="s">
        <v>28</v>
      </c>
      <c r="P209" s="209" t="str" cm="1">
        <f t="array" aca="1" ref="P209" ca="1">IF($E$195="","",INDIRECT("【要入力】入力フォーム!"&amp;$A209&amp;P$1+21*$A$195))</f>
        <v/>
      </c>
      <c r="Q209" s="188" t="s">
        <v>29</v>
      </c>
      <c r="R209" s="200" t="str" cm="1">
        <f t="array" aca="1" ref="R209" ca="1">IF($E$195="","",INDIRECT("【要入力】入力フォーム!"&amp;$A209&amp;R$1+21*$A$195))</f>
        <v/>
      </c>
      <c r="S209" s="47"/>
    </row>
    <row r="210" spans="1:19" ht="13.95" customHeight="1">
      <c r="A210" s="91"/>
      <c r="B210" s="47"/>
      <c r="C210" s="197"/>
      <c r="D210" s="201"/>
      <c r="E210" s="201"/>
      <c r="F210" s="201"/>
      <c r="G210" s="81" t="s">
        <v>9</v>
      </c>
      <c r="H210" s="82" t="str" cm="1">
        <f t="array" aca="1" ref="H210" ca="1">IF($E$195="","",INDIRECT("【要入力】入力フォーム!"&amp;$A209&amp;H$1+1+21*$A$195))</f>
        <v/>
      </c>
      <c r="I210" s="83" t="s">
        <v>10</v>
      </c>
      <c r="J210" s="201"/>
      <c r="K210" s="201"/>
      <c r="L210" s="201"/>
      <c r="M210" s="201"/>
      <c r="N210" s="199"/>
      <c r="O210" s="193"/>
      <c r="P210" s="210"/>
      <c r="Q210" s="189"/>
      <c r="R210" s="201"/>
      <c r="S210" s="47"/>
    </row>
    <row r="211" spans="1:19" ht="15" customHeight="1">
      <c r="A211" s="91"/>
      <c r="B211" s="47"/>
      <c r="C211" s="180"/>
      <c r="D211" s="182" t="s">
        <v>35</v>
      </c>
      <c r="E211" s="184"/>
      <c r="F211" s="186">
        <f ca="1">SUM(F199:F210)</f>
        <v>0</v>
      </c>
      <c r="G211" s="78" t="s">
        <v>9</v>
      </c>
      <c r="H211" s="79">
        <f ca="1">SUM(H199,H201,H203,H205,H207,H209)</f>
        <v>0</v>
      </c>
      <c r="I211" s="80" t="s">
        <v>10</v>
      </c>
      <c r="J211" s="186">
        <f ca="1">SUM(J199:J210)</f>
        <v>0</v>
      </c>
      <c r="K211" s="186">
        <f ca="1">SUM(K199:K210)</f>
        <v>0</v>
      </c>
      <c r="L211" s="186">
        <f ca="1">SUM(L199:L210)</f>
        <v>0</v>
      </c>
      <c r="M211" s="186">
        <f ca="1">SUM(M199:M210)</f>
        <v>0</v>
      </c>
      <c r="N211" s="190">
        <f ca="1">SUM(N199:N210)</f>
        <v>0</v>
      </c>
      <c r="O211" s="192" t="s">
        <v>28</v>
      </c>
      <c r="P211" s="194">
        <f ca="1">SUM(P199:P210)</f>
        <v>0</v>
      </c>
      <c r="Q211" s="188" t="s">
        <v>29</v>
      </c>
      <c r="R211" s="186">
        <f ca="1">SUM(R199:R210)</f>
        <v>0</v>
      </c>
      <c r="S211" s="47"/>
    </row>
    <row r="212" spans="1:19" ht="15" customHeight="1">
      <c r="A212" s="91"/>
      <c r="B212" s="47"/>
      <c r="C212" s="181"/>
      <c r="D212" s="183"/>
      <c r="E212" s="185"/>
      <c r="F212" s="187"/>
      <c r="G212" s="81" t="s">
        <v>9</v>
      </c>
      <c r="H212" s="84">
        <f ca="1">SUM(H200,H202,H204,H206,H208,H210)</f>
        <v>0</v>
      </c>
      <c r="I212" s="83" t="s">
        <v>10</v>
      </c>
      <c r="J212" s="187"/>
      <c r="K212" s="187"/>
      <c r="L212" s="187"/>
      <c r="M212" s="187"/>
      <c r="N212" s="191"/>
      <c r="O212" s="193"/>
      <c r="P212" s="195"/>
      <c r="Q212" s="189"/>
      <c r="R212" s="187"/>
      <c r="S212" s="47"/>
    </row>
    <row r="213" spans="1:19" ht="13.95" customHeight="1">
      <c r="A213" s="91" t="s">
        <v>216</v>
      </c>
      <c r="B213" s="47"/>
      <c r="C213" s="196" t="s">
        <v>36</v>
      </c>
      <c r="D213" s="200" t="str" cm="1">
        <f t="array" aca="1" ref="D213" ca="1">IF($E$195="","",INDIRECT("【要入力】入力フォーム!"&amp;$A213&amp;D$1+21*$A$195))</f>
        <v/>
      </c>
      <c r="E213" s="200" t="str" cm="1">
        <f t="array" aca="1" ref="E213" ca="1">IF($E$195="","",INDIRECT("【要入力】入力フォーム!"&amp;$A213&amp;E$1+21*$A$195))</f>
        <v/>
      </c>
      <c r="F213" s="200" t="str" cm="1">
        <f t="array" aca="1" ref="F213" ca="1">IF($E$195="","",INDIRECT("【要入力】入力フォーム!"&amp;$A213&amp;F$1+21*$A$195))</f>
        <v/>
      </c>
      <c r="G213" s="78" t="s">
        <v>9</v>
      </c>
      <c r="H213" s="79" t="str" cm="1">
        <f t="array" aca="1" ref="H213" ca="1">IF($E$195="","",INDIRECT("【要入力】入力フォーム!"&amp;$A213&amp;H$1+21*$A$195))</f>
        <v/>
      </c>
      <c r="I213" s="80" t="s">
        <v>10</v>
      </c>
      <c r="J213" s="200" t="str" cm="1">
        <f t="array" aca="1" ref="J213" ca="1">IF($E$195="","",INDIRECT("【要入力】入力フォーム!"&amp;$A213&amp;J$1+21*$A$195))</f>
        <v/>
      </c>
      <c r="K213" s="200" t="str" cm="1">
        <f t="array" aca="1" ref="K213" ca="1">IF($E$195="","",INDIRECT("【要入力】入力フォーム!"&amp;$A213&amp;K$1+21*$A$195))</f>
        <v/>
      </c>
      <c r="L213" s="200" t="str" cm="1">
        <f t="array" aca="1" ref="L213" ca="1">IF($E$195="","",INDIRECT("【要入力】入力フォーム!"&amp;$A213&amp;L$1+21*$A$195))</f>
        <v/>
      </c>
      <c r="M213" s="200" t="str" cm="1">
        <f t="array" aca="1" ref="M213" ca="1">IF($E$195="","",INDIRECT("【要入力】入力フォーム!"&amp;$A213&amp;M$1+21*$A$195))</f>
        <v/>
      </c>
      <c r="N213" s="198" t="str" cm="1">
        <f t="array" aca="1" ref="N213" ca="1">IF($E$195="","",INDIRECT("【要入力】入力フォーム!"&amp;$A213&amp;N$1+21*$A$195))</f>
        <v/>
      </c>
      <c r="O213" s="192" t="s">
        <v>28</v>
      </c>
      <c r="P213" s="209" t="str" cm="1">
        <f t="array" aca="1" ref="P213" ca="1">IF($E$195="","",INDIRECT("【要入力】入力フォーム!"&amp;$A213&amp;P$1+21*$A$195))</f>
        <v/>
      </c>
      <c r="Q213" s="188" t="s">
        <v>29</v>
      </c>
      <c r="R213" s="200" t="str" cm="1">
        <f t="array" aca="1" ref="R213" ca="1">IF($E$195="","",INDIRECT("【要入力】入力フォーム!"&amp;$A213&amp;R$1+21*$A$195))</f>
        <v/>
      </c>
      <c r="S213" s="47"/>
    </row>
    <row r="214" spans="1:19" ht="13.95" customHeight="1">
      <c r="A214" s="91"/>
      <c r="B214" s="47"/>
      <c r="C214" s="197"/>
      <c r="D214" s="201"/>
      <c r="E214" s="201"/>
      <c r="F214" s="201"/>
      <c r="G214" s="81" t="s">
        <v>9</v>
      </c>
      <c r="H214" s="82" t="str" cm="1">
        <f t="array" aca="1" ref="H214" ca="1">IF($E$195="","",INDIRECT("【要入力】入力フォーム!"&amp;$A213&amp;H$1+1+21*$A$195))</f>
        <v/>
      </c>
      <c r="I214" s="83" t="s">
        <v>10</v>
      </c>
      <c r="J214" s="201"/>
      <c r="K214" s="201"/>
      <c r="L214" s="201"/>
      <c r="M214" s="201"/>
      <c r="N214" s="199"/>
      <c r="O214" s="193"/>
      <c r="P214" s="210"/>
      <c r="Q214" s="189"/>
      <c r="R214" s="201"/>
      <c r="S214" s="47"/>
    </row>
    <row r="215" spans="1:19" ht="13.95" customHeight="1">
      <c r="A215" s="91" t="s">
        <v>217</v>
      </c>
      <c r="B215" s="47"/>
      <c r="C215" s="196" t="s">
        <v>37</v>
      </c>
      <c r="D215" s="200" t="str" cm="1">
        <f t="array" aca="1" ref="D215" ca="1">IF($E$195="","",INDIRECT("【要入力】入力フォーム!"&amp;$A215&amp;D$1+21*$A$195))</f>
        <v/>
      </c>
      <c r="E215" s="200" t="str" cm="1">
        <f t="array" aca="1" ref="E215" ca="1">IF($E$195="","",INDIRECT("【要入力】入力フォーム!"&amp;$A215&amp;E$1+21*$A$195))</f>
        <v/>
      </c>
      <c r="F215" s="200" t="str" cm="1">
        <f t="array" aca="1" ref="F215" ca="1">IF($E$195="","",INDIRECT("【要入力】入力フォーム!"&amp;$A215&amp;F$1+21*$A$195))</f>
        <v/>
      </c>
      <c r="G215" s="78" t="s">
        <v>9</v>
      </c>
      <c r="H215" s="79" t="str" cm="1">
        <f t="array" aca="1" ref="H215" ca="1">IF($E$195="","",INDIRECT("【要入力】入力フォーム!"&amp;$A215&amp;H$1+21*$A$195))</f>
        <v/>
      </c>
      <c r="I215" s="80" t="s">
        <v>10</v>
      </c>
      <c r="J215" s="200" t="str" cm="1">
        <f t="array" aca="1" ref="J215" ca="1">IF($E$195="","",INDIRECT("【要入力】入力フォーム!"&amp;$A215&amp;J$1+21*$A$195))</f>
        <v/>
      </c>
      <c r="K215" s="200" t="str" cm="1">
        <f t="array" aca="1" ref="K215" ca="1">IF($E$195="","",INDIRECT("【要入力】入力フォーム!"&amp;$A215&amp;K$1+21*$A$195))</f>
        <v/>
      </c>
      <c r="L215" s="200" t="str" cm="1">
        <f t="array" aca="1" ref="L215" ca="1">IF($E$195="","",INDIRECT("【要入力】入力フォーム!"&amp;$A215&amp;L$1+21*$A$195))</f>
        <v/>
      </c>
      <c r="M215" s="200" t="str" cm="1">
        <f t="array" aca="1" ref="M215" ca="1">IF($E$195="","",INDIRECT("【要入力】入力フォーム!"&amp;$A215&amp;M$1+21*$A$195))</f>
        <v/>
      </c>
      <c r="N215" s="198" t="str" cm="1">
        <f t="array" aca="1" ref="N215" ca="1">IF($E$195="","",INDIRECT("【要入力】入力フォーム!"&amp;$A215&amp;N$1+21*$A$195))</f>
        <v/>
      </c>
      <c r="O215" s="192" t="s">
        <v>28</v>
      </c>
      <c r="P215" s="209" t="str" cm="1">
        <f t="array" aca="1" ref="P215" ca="1">IF($E$195="","",INDIRECT("【要入力】入力フォーム!"&amp;$A215&amp;P$1+21*$A$195))</f>
        <v/>
      </c>
      <c r="Q215" s="188" t="s">
        <v>29</v>
      </c>
      <c r="R215" s="200" t="str" cm="1">
        <f t="array" aca="1" ref="R215" ca="1">IF($E$195="","",INDIRECT("【要入力】入力フォーム!"&amp;$A215&amp;R$1+21*$A$195))</f>
        <v/>
      </c>
      <c r="S215" s="47"/>
    </row>
    <row r="216" spans="1:19" ht="13.95" customHeight="1">
      <c r="A216" s="91"/>
      <c r="B216" s="47"/>
      <c r="C216" s="197"/>
      <c r="D216" s="201"/>
      <c r="E216" s="201"/>
      <c r="F216" s="201"/>
      <c r="G216" s="81" t="s">
        <v>9</v>
      </c>
      <c r="H216" s="82" t="str" cm="1">
        <f t="array" aca="1" ref="H216" ca="1">IF($E$195="","",INDIRECT("【要入力】入力フォーム!"&amp;$A215&amp;H$1+1+21*$A$195))</f>
        <v/>
      </c>
      <c r="I216" s="83" t="s">
        <v>10</v>
      </c>
      <c r="J216" s="201"/>
      <c r="K216" s="201"/>
      <c r="L216" s="201"/>
      <c r="M216" s="201"/>
      <c r="N216" s="199"/>
      <c r="O216" s="193"/>
      <c r="P216" s="210"/>
      <c r="Q216" s="189"/>
      <c r="R216" s="201"/>
      <c r="S216" s="47"/>
    </row>
    <row r="217" spans="1:19" ht="13.95" customHeight="1">
      <c r="A217" s="91" t="s">
        <v>218</v>
      </c>
      <c r="B217" s="47"/>
      <c r="C217" s="196" t="s">
        <v>38</v>
      </c>
      <c r="D217" s="200" t="str" cm="1">
        <f t="array" aca="1" ref="D217" ca="1">IF($E$195="","",INDIRECT("【要入力】入力フォーム!"&amp;$A217&amp;D$1+21*$A$195))</f>
        <v/>
      </c>
      <c r="E217" s="200" t="str" cm="1">
        <f t="array" aca="1" ref="E217" ca="1">IF($E$195="","",INDIRECT("【要入力】入力フォーム!"&amp;$A217&amp;E$1+21*$A$195))</f>
        <v/>
      </c>
      <c r="F217" s="200" t="str" cm="1">
        <f t="array" aca="1" ref="F217" ca="1">IF($E$195="","",INDIRECT("【要入力】入力フォーム!"&amp;$A217&amp;F$1+21*$A$195))</f>
        <v/>
      </c>
      <c r="G217" s="78" t="s">
        <v>9</v>
      </c>
      <c r="H217" s="79" t="str" cm="1">
        <f t="array" aca="1" ref="H217" ca="1">IF($E$195="","",INDIRECT("【要入力】入力フォーム!"&amp;$A217&amp;H$1+21*$A$195))</f>
        <v/>
      </c>
      <c r="I217" s="80" t="s">
        <v>10</v>
      </c>
      <c r="J217" s="200" t="str" cm="1">
        <f t="array" aca="1" ref="J217" ca="1">IF($E$195="","",INDIRECT("【要入力】入力フォーム!"&amp;$A217&amp;J$1+21*$A$195))</f>
        <v/>
      </c>
      <c r="K217" s="200" t="str" cm="1">
        <f t="array" aca="1" ref="K217" ca="1">IF($E$195="","",INDIRECT("【要入力】入力フォーム!"&amp;$A217&amp;K$1+21*$A$195))</f>
        <v/>
      </c>
      <c r="L217" s="200" t="str" cm="1">
        <f t="array" aca="1" ref="L217" ca="1">IF($E$195="","",INDIRECT("【要入力】入力フォーム!"&amp;$A217&amp;L$1+21*$A$195))</f>
        <v/>
      </c>
      <c r="M217" s="200" t="str" cm="1">
        <f t="array" aca="1" ref="M217" ca="1">IF($E$195="","",INDIRECT("【要入力】入力フォーム!"&amp;$A217&amp;M$1+21*$A$195))</f>
        <v/>
      </c>
      <c r="N217" s="198" t="str" cm="1">
        <f t="array" aca="1" ref="N217" ca="1">IF($E$195="","",INDIRECT("【要入力】入力フォーム!"&amp;$A217&amp;N$1+21*$A$195))</f>
        <v/>
      </c>
      <c r="O217" s="192" t="s">
        <v>28</v>
      </c>
      <c r="P217" s="209" t="str" cm="1">
        <f t="array" aca="1" ref="P217" ca="1">IF($E$195="","",INDIRECT("【要入力】入力フォーム!"&amp;$A217&amp;P$1+21*$A$195))</f>
        <v/>
      </c>
      <c r="Q217" s="188" t="s">
        <v>29</v>
      </c>
      <c r="R217" s="200" t="str" cm="1">
        <f t="array" aca="1" ref="R217" ca="1">IF($E$195="","",INDIRECT("【要入力】入力フォーム!"&amp;$A217&amp;R$1+21*$A$195))</f>
        <v/>
      </c>
      <c r="S217" s="47"/>
    </row>
    <row r="218" spans="1:19" ht="13.95" customHeight="1">
      <c r="A218" s="91"/>
      <c r="B218" s="47"/>
      <c r="C218" s="197"/>
      <c r="D218" s="201"/>
      <c r="E218" s="201"/>
      <c r="F218" s="201"/>
      <c r="G218" s="81" t="s">
        <v>9</v>
      </c>
      <c r="H218" s="82" t="str" cm="1">
        <f t="array" aca="1" ref="H218" ca="1">IF($E$195="","",INDIRECT("【要入力】入力フォーム!"&amp;$A217&amp;H$1+1+21*$A$195))</f>
        <v/>
      </c>
      <c r="I218" s="83" t="s">
        <v>10</v>
      </c>
      <c r="J218" s="201"/>
      <c r="K218" s="201"/>
      <c r="L218" s="201"/>
      <c r="M218" s="201"/>
      <c r="N218" s="199"/>
      <c r="O218" s="193"/>
      <c r="P218" s="210"/>
      <c r="Q218" s="189"/>
      <c r="R218" s="201"/>
      <c r="S218" s="47"/>
    </row>
    <row r="219" spans="1:19" ht="13.95" customHeight="1">
      <c r="A219" s="91" t="s">
        <v>219</v>
      </c>
      <c r="B219" s="47"/>
      <c r="C219" s="196" t="s">
        <v>39</v>
      </c>
      <c r="D219" s="200" t="str" cm="1">
        <f t="array" aca="1" ref="D219" ca="1">IF($E$195="","",INDIRECT("【要入力】入力フォーム!"&amp;$A219&amp;D$1+21*$A$195))</f>
        <v/>
      </c>
      <c r="E219" s="200" t="str" cm="1">
        <f t="array" aca="1" ref="E219" ca="1">IF($E$195="","",INDIRECT("【要入力】入力フォーム!"&amp;$A219&amp;E$1+21*$A$195))</f>
        <v/>
      </c>
      <c r="F219" s="200" t="str" cm="1">
        <f t="array" aca="1" ref="F219" ca="1">IF($E$195="","",INDIRECT("【要入力】入力フォーム!"&amp;$A219&amp;F$1+21*$A$195))</f>
        <v/>
      </c>
      <c r="G219" s="78" t="s">
        <v>9</v>
      </c>
      <c r="H219" s="79" t="str" cm="1">
        <f t="array" aca="1" ref="H219" ca="1">IF($E$195="","",INDIRECT("【要入力】入力フォーム!"&amp;$A219&amp;H$1+21*$A$195))</f>
        <v/>
      </c>
      <c r="I219" s="80" t="s">
        <v>10</v>
      </c>
      <c r="J219" s="200" t="str" cm="1">
        <f t="array" aca="1" ref="J219" ca="1">IF($E$195="","",INDIRECT("【要入力】入力フォーム!"&amp;$A219&amp;J$1+21*$A$195))</f>
        <v/>
      </c>
      <c r="K219" s="200" t="str" cm="1">
        <f t="array" aca="1" ref="K219" ca="1">IF($E$195="","",INDIRECT("【要入力】入力フォーム!"&amp;$A219&amp;K$1+21*$A$195))</f>
        <v/>
      </c>
      <c r="L219" s="200" t="str" cm="1">
        <f t="array" aca="1" ref="L219" ca="1">IF($E$195="","",INDIRECT("【要入力】入力フォーム!"&amp;$A219&amp;L$1+21*$A$195))</f>
        <v/>
      </c>
      <c r="M219" s="200" t="str" cm="1">
        <f t="array" aca="1" ref="M219" ca="1">IF($E$195="","",INDIRECT("【要入力】入力フォーム!"&amp;$A219&amp;M$1+21*$A$195))</f>
        <v/>
      </c>
      <c r="N219" s="198" t="str" cm="1">
        <f t="array" aca="1" ref="N219" ca="1">IF($E$195="","",INDIRECT("【要入力】入力フォーム!"&amp;$A219&amp;N$1+21*$A$195))</f>
        <v/>
      </c>
      <c r="O219" s="192" t="s">
        <v>28</v>
      </c>
      <c r="P219" s="209" t="str" cm="1">
        <f t="array" aca="1" ref="P219" ca="1">IF($E$195="","",INDIRECT("【要入力】入力フォーム!"&amp;$A219&amp;P$1+21*$A$195))</f>
        <v/>
      </c>
      <c r="Q219" s="188" t="s">
        <v>29</v>
      </c>
      <c r="R219" s="200" t="str" cm="1">
        <f t="array" aca="1" ref="R219" ca="1">IF($E$195="","",INDIRECT("【要入力】入力フォーム!"&amp;$A219&amp;R$1+21*$A$195))</f>
        <v/>
      </c>
      <c r="S219" s="47"/>
    </row>
    <row r="220" spans="1:19" ht="13.95" customHeight="1">
      <c r="A220" s="91"/>
      <c r="B220" s="47"/>
      <c r="C220" s="197"/>
      <c r="D220" s="201"/>
      <c r="E220" s="201"/>
      <c r="F220" s="201"/>
      <c r="G220" s="81" t="s">
        <v>9</v>
      </c>
      <c r="H220" s="82" t="str" cm="1">
        <f t="array" aca="1" ref="H220" ca="1">IF($E$195="","",INDIRECT("【要入力】入力フォーム!"&amp;$A219&amp;H$1+1+21*$A$195))</f>
        <v/>
      </c>
      <c r="I220" s="83" t="s">
        <v>10</v>
      </c>
      <c r="J220" s="201"/>
      <c r="K220" s="201"/>
      <c r="L220" s="201"/>
      <c r="M220" s="201"/>
      <c r="N220" s="199"/>
      <c r="O220" s="193"/>
      <c r="P220" s="210"/>
      <c r="Q220" s="189"/>
      <c r="R220" s="201"/>
      <c r="S220" s="47"/>
    </row>
    <row r="221" spans="1:19" ht="13.95" customHeight="1">
      <c r="A221" s="91" t="s">
        <v>220</v>
      </c>
      <c r="B221" s="47"/>
      <c r="C221" s="196" t="s">
        <v>40</v>
      </c>
      <c r="D221" s="200" t="str" cm="1">
        <f t="array" aca="1" ref="D221" ca="1">IF($E$195="","",INDIRECT("【要入力】入力フォーム!"&amp;$A221&amp;D$1+21*$A$195))</f>
        <v/>
      </c>
      <c r="E221" s="200" t="str" cm="1">
        <f t="array" aca="1" ref="E221" ca="1">IF($E$195="","",INDIRECT("【要入力】入力フォーム!"&amp;$A221&amp;E$1+21*$A$195))</f>
        <v/>
      </c>
      <c r="F221" s="200" t="str" cm="1">
        <f t="array" aca="1" ref="F221" ca="1">IF($E$195="","",INDIRECT("【要入力】入力フォーム!"&amp;$A221&amp;F$1+21*$A$195))</f>
        <v/>
      </c>
      <c r="G221" s="78" t="s">
        <v>9</v>
      </c>
      <c r="H221" s="79" t="str" cm="1">
        <f t="array" aca="1" ref="H221" ca="1">IF($E$195="","",INDIRECT("【要入力】入力フォーム!"&amp;$A221&amp;H$1+21*$A$195))</f>
        <v/>
      </c>
      <c r="I221" s="80" t="s">
        <v>10</v>
      </c>
      <c r="J221" s="200" t="str" cm="1">
        <f t="array" aca="1" ref="J221" ca="1">IF($E$195="","",INDIRECT("【要入力】入力フォーム!"&amp;$A221&amp;J$1+21*$A$195))</f>
        <v/>
      </c>
      <c r="K221" s="200" t="str" cm="1">
        <f t="array" aca="1" ref="K221" ca="1">IF($E$195="","",INDIRECT("【要入力】入力フォーム!"&amp;$A221&amp;K$1+21*$A$195))</f>
        <v/>
      </c>
      <c r="L221" s="200" t="str" cm="1">
        <f t="array" aca="1" ref="L221" ca="1">IF($E$195="","",INDIRECT("【要入力】入力フォーム!"&amp;$A221&amp;L$1+21*$A$195))</f>
        <v/>
      </c>
      <c r="M221" s="200" t="str" cm="1">
        <f t="array" aca="1" ref="M221" ca="1">IF($E$195="","",INDIRECT("【要入力】入力フォーム!"&amp;$A221&amp;M$1+21*$A$195))</f>
        <v/>
      </c>
      <c r="N221" s="198" t="str" cm="1">
        <f t="array" aca="1" ref="N221" ca="1">IF($E$195="","",INDIRECT("【要入力】入力フォーム!"&amp;$A221&amp;N$1+21*$A$195))</f>
        <v/>
      </c>
      <c r="O221" s="192" t="s">
        <v>28</v>
      </c>
      <c r="P221" s="209" t="str" cm="1">
        <f t="array" aca="1" ref="P221" ca="1">IF($E$195="","",INDIRECT("【要入力】入力フォーム!"&amp;$A221&amp;P$1+21*$A$195))</f>
        <v/>
      </c>
      <c r="Q221" s="188" t="s">
        <v>29</v>
      </c>
      <c r="R221" s="200" t="str" cm="1">
        <f t="array" aca="1" ref="R221" ca="1">IF($E$195="","",INDIRECT("【要入力】入力フォーム!"&amp;$A221&amp;R$1+21*$A$195))</f>
        <v/>
      </c>
      <c r="S221" s="47"/>
    </row>
    <row r="222" spans="1:19" ht="13.95" customHeight="1">
      <c r="A222" s="91"/>
      <c r="B222" s="47"/>
      <c r="C222" s="197"/>
      <c r="D222" s="201"/>
      <c r="E222" s="201"/>
      <c r="F222" s="201"/>
      <c r="G222" s="81" t="s">
        <v>9</v>
      </c>
      <c r="H222" s="82" t="str" cm="1">
        <f t="array" aca="1" ref="H222" ca="1">IF($E$195="","",INDIRECT("【要入力】入力フォーム!"&amp;$A221&amp;H$1+1+21*$A$195))</f>
        <v/>
      </c>
      <c r="I222" s="83" t="s">
        <v>10</v>
      </c>
      <c r="J222" s="201"/>
      <c r="K222" s="201"/>
      <c r="L222" s="201"/>
      <c r="M222" s="201"/>
      <c r="N222" s="199"/>
      <c r="O222" s="193"/>
      <c r="P222" s="210"/>
      <c r="Q222" s="189"/>
      <c r="R222" s="201"/>
      <c r="S222" s="47"/>
    </row>
    <row r="223" spans="1:19" ht="13.95" customHeight="1">
      <c r="A223" s="91" t="s">
        <v>221</v>
      </c>
      <c r="B223" s="47"/>
      <c r="C223" s="196" t="s">
        <v>41</v>
      </c>
      <c r="D223" s="200" t="str" cm="1">
        <f t="array" aca="1" ref="D223" ca="1">IF($E$195="","",INDIRECT("【要入力】入力フォーム!"&amp;$A223&amp;D$1+21*$A$195))</f>
        <v/>
      </c>
      <c r="E223" s="200" t="str" cm="1">
        <f t="array" aca="1" ref="E223" ca="1">IF($E$195="","",INDIRECT("【要入力】入力フォーム!"&amp;$A223&amp;E$1+21*$A$195))</f>
        <v/>
      </c>
      <c r="F223" s="200" t="str" cm="1">
        <f t="array" aca="1" ref="F223" ca="1">IF($E$195="","",INDIRECT("【要入力】入力フォーム!"&amp;$A223&amp;F$1+21*$A$195))</f>
        <v/>
      </c>
      <c r="G223" s="78" t="s">
        <v>9</v>
      </c>
      <c r="H223" s="79" t="str" cm="1">
        <f t="array" aca="1" ref="H223" ca="1">IF($E$195="","",INDIRECT("【要入力】入力フォーム!"&amp;$A223&amp;H$1+21*$A$195))</f>
        <v/>
      </c>
      <c r="I223" s="80" t="s">
        <v>10</v>
      </c>
      <c r="J223" s="200" t="str" cm="1">
        <f t="array" aca="1" ref="J223" ca="1">IF($E$195="","",INDIRECT("【要入力】入力フォーム!"&amp;$A223&amp;J$1+21*$A$195))</f>
        <v/>
      </c>
      <c r="K223" s="200" t="str" cm="1">
        <f t="array" aca="1" ref="K223" ca="1">IF($E$195="","",INDIRECT("【要入力】入力フォーム!"&amp;$A223&amp;K$1+21*$A$195))</f>
        <v/>
      </c>
      <c r="L223" s="200" t="str" cm="1">
        <f t="array" aca="1" ref="L223" ca="1">IF($E$195="","",INDIRECT("【要入力】入力フォーム!"&amp;$A223&amp;L$1+21*$A$195))</f>
        <v/>
      </c>
      <c r="M223" s="200" t="str" cm="1">
        <f t="array" aca="1" ref="M223" ca="1">IF($E$195="","",INDIRECT("【要入力】入力フォーム!"&amp;$A223&amp;M$1+21*$A$195))</f>
        <v/>
      </c>
      <c r="N223" s="198" t="str" cm="1">
        <f t="array" aca="1" ref="N223" ca="1">IF($E$195="","",INDIRECT("【要入力】入力フォーム!"&amp;$A223&amp;N$1+21*$A$195))</f>
        <v/>
      </c>
      <c r="O223" s="192" t="s">
        <v>28</v>
      </c>
      <c r="P223" s="209" t="str" cm="1">
        <f t="array" aca="1" ref="P223" ca="1">IF($E$195="","",INDIRECT("【要入力】入力フォーム!"&amp;$A223&amp;P$1+21*$A$195))</f>
        <v/>
      </c>
      <c r="Q223" s="188" t="s">
        <v>29</v>
      </c>
      <c r="R223" s="200" t="str" cm="1">
        <f t="array" aca="1" ref="R223" ca="1">IF($E$195="","",INDIRECT("【要入力】入力フォーム!"&amp;$A223&amp;R$1+21*$A$195))</f>
        <v/>
      </c>
      <c r="S223" s="47"/>
    </row>
    <row r="224" spans="1:19" ht="13.95" customHeight="1">
      <c r="A224" s="91"/>
      <c r="B224" s="47"/>
      <c r="C224" s="197"/>
      <c r="D224" s="201"/>
      <c r="E224" s="201"/>
      <c r="F224" s="201"/>
      <c r="G224" s="81" t="s">
        <v>9</v>
      </c>
      <c r="H224" s="82" t="str" cm="1">
        <f t="array" aca="1" ref="H224" ca="1">IF($E$195="","",INDIRECT("【要入力】入力フォーム!"&amp;$A223&amp;H$1+1+21*$A$195))</f>
        <v/>
      </c>
      <c r="I224" s="83" t="s">
        <v>10</v>
      </c>
      <c r="J224" s="201"/>
      <c r="K224" s="201"/>
      <c r="L224" s="201"/>
      <c r="M224" s="201"/>
      <c r="N224" s="199"/>
      <c r="O224" s="193"/>
      <c r="P224" s="210"/>
      <c r="Q224" s="189"/>
      <c r="R224" s="201"/>
      <c r="S224" s="47"/>
    </row>
    <row r="225" spans="1:19" ht="13.2" customHeight="1">
      <c r="A225" s="91"/>
      <c r="B225" s="47"/>
      <c r="C225" s="180"/>
      <c r="D225" s="182" t="s">
        <v>35</v>
      </c>
      <c r="E225" s="184"/>
      <c r="F225" s="186">
        <f ca="1">SUM(F213:F224)</f>
        <v>0</v>
      </c>
      <c r="G225" s="78" t="s">
        <v>9</v>
      </c>
      <c r="H225" s="79">
        <f ca="1">SUM(H213,H215,H217,H221,H219,H223)</f>
        <v>0</v>
      </c>
      <c r="I225" s="80" t="s">
        <v>10</v>
      </c>
      <c r="J225" s="186">
        <f t="shared" ref="J225:N225" ca="1" si="29">SUM(J213:J224)</f>
        <v>0</v>
      </c>
      <c r="K225" s="186">
        <f t="shared" ca="1" si="29"/>
        <v>0</v>
      </c>
      <c r="L225" s="186">
        <f t="shared" ca="1" si="29"/>
        <v>0</v>
      </c>
      <c r="M225" s="186">
        <f t="shared" ca="1" si="29"/>
        <v>0</v>
      </c>
      <c r="N225" s="190">
        <f t="shared" ca="1" si="29"/>
        <v>0</v>
      </c>
      <c r="O225" s="192" t="s">
        <v>28</v>
      </c>
      <c r="P225" s="194">
        <f t="shared" ref="P225" ca="1" si="30">SUM(P213:P224)</f>
        <v>0</v>
      </c>
      <c r="Q225" s="188" t="s">
        <v>29</v>
      </c>
      <c r="R225" s="186">
        <f t="shared" ref="R225" ca="1" si="31">SUM(R213:R224)</f>
        <v>0</v>
      </c>
      <c r="S225" s="47"/>
    </row>
    <row r="226" spans="1:19" ht="13.2" customHeight="1">
      <c r="A226" s="91"/>
      <c r="B226" s="47"/>
      <c r="C226" s="181"/>
      <c r="D226" s="183"/>
      <c r="E226" s="185"/>
      <c r="F226" s="187"/>
      <c r="G226" s="81" t="s">
        <v>9</v>
      </c>
      <c r="H226" s="84">
        <f ca="1">SUM(H214,H216,H218,H222,H220,H224)</f>
        <v>0</v>
      </c>
      <c r="I226" s="83" t="s">
        <v>10</v>
      </c>
      <c r="J226" s="187"/>
      <c r="K226" s="187"/>
      <c r="L226" s="187"/>
      <c r="M226" s="187"/>
      <c r="N226" s="191"/>
      <c r="O226" s="193"/>
      <c r="P226" s="195"/>
      <c r="Q226" s="189"/>
      <c r="R226" s="187"/>
      <c r="S226" s="47"/>
    </row>
    <row r="227" spans="1:19" ht="13.2" customHeight="1">
      <c r="A227" s="91"/>
      <c r="B227" s="47"/>
      <c r="C227" s="180"/>
      <c r="D227" s="182" t="s">
        <v>26</v>
      </c>
      <c r="E227" s="184"/>
      <c r="F227" s="186">
        <f ca="1">SUM(F211,F225)</f>
        <v>0</v>
      </c>
      <c r="G227" s="78" t="s">
        <v>9</v>
      </c>
      <c r="H227" s="79">
        <f ca="1">SUM(H211,H225)</f>
        <v>0</v>
      </c>
      <c r="I227" s="80" t="s">
        <v>10</v>
      </c>
      <c r="J227" s="186">
        <f t="shared" ref="J227:N227" ca="1" si="32">SUM(J211,J225)</f>
        <v>0</v>
      </c>
      <c r="K227" s="186">
        <f t="shared" ca="1" si="32"/>
        <v>0</v>
      </c>
      <c r="L227" s="186">
        <f t="shared" ca="1" si="32"/>
        <v>0</v>
      </c>
      <c r="M227" s="186">
        <f t="shared" ca="1" si="32"/>
        <v>0</v>
      </c>
      <c r="N227" s="190">
        <f t="shared" ca="1" si="32"/>
        <v>0</v>
      </c>
      <c r="O227" s="192" t="s">
        <v>28</v>
      </c>
      <c r="P227" s="194">
        <f t="shared" ref="P227" ca="1" si="33">SUM(P211,P225)</f>
        <v>0</v>
      </c>
      <c r="Q227" s="188" t="s">
        <v>29</v>
      </c>
      <c r="R227" s="186">
        <f t="shared" ref="R227" ca="1" si="34">SUM(R211,R225)</f>
        <v>0</v>
      </c>
      <c r="S227" s="47"/>
    </row>
    <row r="228" spans="1:19" ht="13.2" customHeight="1">
      <c r="A228" s="91"/>
      <c r="B228" s="47"/>
      <c r="C228" s="181"/>
      <c r="D228" s="183"/>
      <c r="E228" s="185"/>
      <c r="F228" s="187"/>
      <c r="G228" s="81" t="s">
        <v>9</v>
      </c>
      <c r="H228" s="82">
        <f ca="1">SUM(H212,H226)</f>
        <v>0</v>
      </c>
      <c r="I228" s="83" t="s">
        <v>10</v>
      </c>
      <c r="J228" s="187"/>
      <c r="K228" s="187"/>
      <c r="L228" s="187"/>
      <c r="M228" s="187"/>
      <c r="N228" s="191"/>
      <c r="O228" s="193"/>
      <c r="P228" s="195"/>
      <c r="Q228" s="189"/>
      <c r="R228" s="187"/>
      <c r="S228" s="47"/>
    </row>
    <row r="229" spans="1:19" s="45" customFormat="1" ht="13.2" customHeight="1">
      <c r="A229" s="93"/>
      <c r="B229" s="59"/>
      <c r="C229" s="85"/>
      <c r="D229" s="86"/>
      <c r="E229" s="85"/>
      <c r="F229" s="85"/>
      <c r="G229" s="85"/>
      <c r="H229" s="87"/>
      <c r="I229" s="86"/>
      <c r="J229" s="85"/>
      <c r="K229" s="85"/>
      <c r="L229" s="86"/>
      <c r="M229" s="85"/>
      <c r="N229" s="85"/>
      <c r="O229" s="85"/>
      <c r="P229" s="85"/>
      <c r="Q229" s="85"/>
      <c r="R229" s="86"/>
      <c r="S229" s="59"/>
    </row>
    <row r="230" spans="1:19" ht="45.75" customHeight="1">
      <c r="A230" s="91"/>
      <c r="B230" s="47"/>
      <c r="C230" s="202" t="s">
        <v>42</v>
      </c>
      <c r="D230" s="203"/>
      <c r="E230" s="204" t="str">
        <f>IF(【要入力】入力フォーム!C170="","",【要入力】入力フォーム!C170)</f>
        <v/>
      </c>
      <c r="F230" s="205"/>
      <c r="G230" s="205"/>
      <c r="H230" s="205"/>
      <c r="I230" s="205"/>
      <c r="J230" s="206"/>
      <c r="K230" s="69" t="s">
        <v>43</v>
      </c>
      <c r="L230" s="77"/>
      <c r="M230" s="204" t="str">
        <f>IF(【要入力】入力フォーム!C171="","",【要入力】入力フォーム!C171)</f>
        <v/>
      </c>
      <c r="N230" s="205"/>
      <c r="O230" s="205"/>
      <c r="P230" s="205"/>
      <c r="Q230" s="205"/>
      <c r="R230" s="206"/>
      <c r="S230" s="47"/>
    </row>
    <row r="231" spans="1:19" ht="49.95" customHeight="1">
      <c r="A231" s="91"/>
      <c r="B231" s="47"/>
      <c r="C231" s="47"/>
      <c r="D231" s="88"/>
      <c r="E231" s="207"/>
      <c r="F231" s="207"/>
      <c r="G231" s="207"/>
      <c r="H231" s="207"/>
      <c r="I231" s="207"/>
      <c r="J231" s="207"/>
      <c r="K231" s="47"/>
      <c r="L231" s="88"/>
      <c r="M231" s="208"/>
      <c r="N231" s="208"/>
      <c r="O231" s="208"/>
      <c r="P231" s="208"/>
      <c r="Q231" s="208"/>
      <c r="R231" s="208"/>
      <c r="S231" s="47"/>
    </row>
    <row r="232" spans="1:19" s="46" customFormat="1" ht="19.95" customHeight="1">
      <c r="A232" s="92">
        <f>A195+1</f>
        <v>6</v>
      </c>
      <c r="B232" s="62"/>
      <c r="C232" s="174" t="s">
        <v>8</v>
      </c>
      <c r="D232" s="174"/>
      <c r="E232" s="174" t="str">
        <f>IF(リスト!D8="","",リスト!D8)</f>
        <v/>
      </c>
      <c r="F232" s="174"/>
      <c r="G232" s="54" t="s">
        <v>9</v>
      </c>
      <c r="H232" s="63" t="str">
        <f>IF(リスト!E8="○","コジェネ","")</f>
        <v/>
      </c>
      <c r="I232" s="54" t="s">
        <v>10</v>
      </c>
      <c r="J232" s="54" t="s">
        <v>222</v>
      </c>
      <c r="K232" s="174" t="str">
        <f>IF(リスト!F8="","",リスト!F8)</f>
        <v/>
      </c>
      <c r="L232" s="174"/>
      <c r="M232" s="52" t="s">
        <v>223</v>
      </c>
      <c r="N232" s="52"/>
      <c r="O232" s="52"/>
      <c r="P232" s="52"/>
      <c r="Q232" s="52"/>
      <c r="R232" s="52"/>
      <c r="S232" s="62"/>
    </row>
    <row r="233" spans="1:19" ht="10.050000000000001" customHeight="1">
      <c r="A233" s="91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</row>
    <row r="234" spans="1:19" ht="15" customHeight="1">
      <c r="A234" s="91"/>
      <c r="B234" s="47"/>
      <c r="C234" s="196" t="s">
        <v>13</v>
      </c>
      <c r="D234" s="64" t="s">
        <v>14</v>
      </c>
      <c r="E234" s="64" t="s">
        <v>15</v>
      </c>
      <c r="F234" s="65" t="s">
        <v>16</v>
      </c>
      <c r="G234" s="66"/>
      <c r="H234" s="66"/>
      <c r="I234" s="67"/>
      <c r="J234" s="68" t="s">
        <v>17</v>
      </c>
      <c r="K234" s="69" t="s">
        <v>18</v>
      </c>
      <c r="L234" s="70"/>
      <c r="M234" s="70"/>
      <c r="N234" s="66"/>
      <c r="O234" s="66"/>
      <c r="P234" s="66"/>
      <c r="Q234" s="67"/>
      <c r="R234" s="68" t="s">
        <v>19</v>
      </c>
      <c r="S234" s="47"/>
    </row>
    <row r="235" spans="1:19" ht="15" customHeight="1">
      <c r="A235" s="91"/>
      <c r="B235" s="47"/>
      <c r="C235" s="197"/>
      <c r="D235" s="71" t="s">
        <v>20</v>
      </c>
      <c r="E235" s="71" t="s">
        <v>20</v>
      </c>
      <c r="F235" s="72" t="s">
        <v>21</v>
      </c>
      <c r="G235" s="73"/>
      <c r="H235" s="73"/>
      <c r="I235" s="74"/>
      <c r="J235" s="71" t="s">
        <v>22</v>
      </c>
      <c r="K235" s="75" t="s">
        <v>23</v>
      </c>
      <c r="L235" s="76" t="s">
        <v>24</v>
      </c>
      <c r="M235" s="75" t="s">
        <v>25</v>
      </c>
      <c r="N235" s="69" t="s">
        <v>26</v>
      </c>
      <c r="O235" s="70"/>
      <c r="P235" s="70"/>
      <c r="Q235" s="77"/>
      <c r="R235" s="71" t="s">
        <v>22</v>
      </c>
      <c r="S235" s="47"/>
    </row>
    <row r="236" spans="1:19" ht="13.95" customHeight="1">
      <c r="A236" s="91" t="s">
        <v>210</v>
      </c>
      <c r="B236" s="47"/>
      <c r="C236" s="196" t="s">
        <v>27</v>
      </c>
      <c r="D236" s="200" t="str" cm="1">
        <f t="array" aca="1" ref="D236" ca="1">IF($E$232="","",INDIRECT("【要入力】入力フォーム!"&amp;$A236&amp;D$1+21*$A$232))</f>
        <v/>
      </c>
      <c r="E236" s="200" t="str" cm="1">
        <f t="array" aca="1" ref="E236" ca="1">IF($E$232="","",INDIRECT("【要入力】入力フォーム!"&amp;$A236&amp;E$1+21*$A$232))</f>
        <v/>
      </c>
      <c r="F236" s="200" t="str" cm="1">
        <f t="array" aca="1" ref="F236" ca="1">IF($E$232="","",INDIRECT("【要入力】入力フォーム!"&amp;$A236&amp;F$1+21*$A$232))</f>
        <v/>
      </c>
      <c r="G236" s="78" t="s">
        <v>9</v>
      </c>
      <c r="H236" s="79" t="str" cm="1">
        <f t="array" aca="1" ref="H236" ca="1">IF($E$232="","",INDIRECT("【要入力】入力フォーム!"&amp;$A236&amp;H$1+21*$A$232))</f>
        <v/>
      </c>
      <c r="I236" s="80" t="s">
        <v>10</v>
      </c>
      <c r="J236" s="200" t="str" cm="1">
        <f t="array" aca="1" ref="J236" ca="1">IF($E$232="","",INDIRECT("【要入力】入力フォーム!"&amp;$A236&amp;J$1+21*$A$232))</f>
        <v/>
      </c>
      <c r="K236" s="200" t="str" cm="1">
        <f t="array" aca="1" ref="K236" ca="1">IF($E$232="","",INDIRECT("【要入力】入力フォーム!"&amp;$A236&amp;K$1+21*$A$232))</f>
        <v/>
      </c>
      <c r="L236" s="200" t="str" cm="1">
        <f t="array" aca="1" ref="L236" ca="1">IF($E$232="","",INDIRECT("【要入力】入力フォーム!"&amp;$A236&amp;L$1+21*$A$232))</f>
        <v/>
      </c>
      <c r="M236" s="200" t="str" cm="1">
        <f t="array" aca="1" ref="M236" ca="1">IF($E$232="","",INDIRECT("【要入力】入力フォーム!"&amp;$A236&amp;M$1+21*$A$232))</f>
        <v/>
      </c>
      <c r="N236" s="198" t="str" cm="1">
        <f t="array" aca="1" ref="N236" ca="1">IF($E$232="","",INDIRECT("【要入力】入力フォーム!"&amp;$A236&amp;N$1+21*$A$232))</f>
        <v/>
      </c>
      <c r="O236" s="192" t="s">
        <v>28</v>
      </c>
      <c r="P236" s="209" t="str" cm="1">
        <f t="array" aca="1" ref="P236" ca="1">IF($E$232="","",INDIRECT("【要入力】入力フォーム!"&amp;$A236&amp;P$1+21*$A$232))</f>
        <v/>
      </c>
      <c r="Q236" s="188" t="s">
        <v>29</v>
      </c>
      <c r="R236" s="200" t="str" cm="1">
        <f t="array" aca="1" ref="R236" ca="1">IF($E$232="","",INDIRECT("【要入力】入力フォーム!"&amp;$A236&amp;R$1+21*$A$232))</f>
        <v/>
      </c>
      <c r="S236" s="47"/>
    </row>
    <row r="237" spans="1:19" ht="13.95" customHeight="1">
      <c r="A237" s="91"/>
      <c r="B237" s="47"/>
      <c r="C237" s="197"/>
      <c r="D237" s="201"/>
      <c r="E237" s="201"/>
      <c r="F237" s="201"/>
      <c r="G237" s="81" t="s">
        <v>9</v>
      </c>
      <c r="H237" s="82" t="str" cm="1">
        <f t="array" aca="1" ref="H237" ca="1">IF($E$232="","",INDIRECT("【要入力】入力フォーム!"&amp;$A236&amp;H$1+1+21*$A$232))</f>
        <v/>
      </c>
      <c r="I237" s="83" t="s">
        <v>10</v>
      </c>
      <c r="J237" s="201"/>
      <c r="K237" s="201"/>
      <c r="L237" s="201"/>
      <c r="M237" s="201"/>
      <c r="N237" s="199"/>
      <c r="O237" s="193"/>
      <c r="P237" s="210"/>
      <c r="Q237" s="189"/>
      <c r="R237" s="201"/>
      <c r="S237" s="47"/>
    </row>
    <row r="238" spans="1:19" ht="13.95" customHeight="1">
      <c r="A238" s="91" t="s">
        <v>211</v>
      </c>
      <c r="B238" s="47"/>
      <c r="C238" s="196" t="s">
        <v>30</v>
      </c>
      <c r="D238" s="200" t="str" cm="1">
        <f t="array" aca="1" ref="D238" ca="1">IF($E$232="","",INDIRECT("【要入力】入力フォーム!"&amp;$A238&amp;D$1+21*$A$232))</f>
        <v/>
      </c>
      <c r="E238" s="200" t="str" cm="1">
        <f t="array" aca="1" ref="E238" ca="1">IF($E$232="","",INDIRECT("【要入力】入力フォーム!"&amp;$A238&amp;E$1+21*$A$232))</f>
        <v/>
      </c>
      <c r="F238" s="200" t="str" cm="1">
        <f t="array" aca="1" ref="F238" ca="1">IF($E$232="","",INDIRECT("【要入力】入力フォーム!"&amp;$A238&amp;F$1+21*$A$232))</f>
        <v/>
      </c>
      <c r="G238" s="78" t="s">
        <v>9</v>
      </c>
      <c r="H238" s="79" t="str" cm="1">
        <f t="array" aca="1" ref="H238" ca="1">IF($E$232="","",INDIRECT("【要入力】入力フォーム!"&amp;$A238&amp;H$1+21*$A$232))</f>
        <v/>
      </c>
      <c r="I238" s="80" t="s">
        <v>10</v>
      </c>
      <c r="J238" s="200" t="str" cm="1">
        <f t="array" aca="1" ref="J238" ca="1">IF($E$232="","",INDIRECT("【要入力】入力フォーム!"&amp;$A238&amp;J$1+21*$A$232))</f>
        <v/>
      </c>
      <c r="K238" s="200" t="str" cm="1">
        <f t="array" aca="1" ref="K238" ca="1">IF($E$232="","",INDIRECT("【要入力】入力フォーム!"&amp;$A238&amp;K$1+21*$A$232))</f>
        <v/>
      </c>
      <c r="L238" s="200" t="str" cm="1">
        <f t="array" aca="1" ref="L238" ca="1">IF($E$232="","",INDIRECT("【要入力】入力フォーム!"&amp;$A238&amp;L$1+21*$A$232))</f>
        <v/>
      </c>
      <c r="M238" s="200" t="str" cm="1">
        <f t="array" aca="1" ref="M238" ca="1">IF($E$232="","",INDIRECT("【要入力】入力フォーム!"&amp;$A238&amp;M$1+21*$A$232))</f>
        <v/>
      </c>
      <c r="N238" s="198" t="str" cm="1">
        <f t="array" aca="1" ref="N238" ca="1">IF($E$232="","",INDIRECT("【要入力】入力フォーム!"&amp;$A238&amp;N$1+21*$A$232))</f>
        <v/>
      </c>
      <c r="O238" s="192" t="s">
        <v>28</v>
      </c>
      <c r="P238" s="209" t="str" cm="1">
        <f t="array" aca="1" ref="P238" ca="1">IF($E$232="","",INDIRECT("【要入力】入力フォーム!"&amp;$A238&amp;P$1+21*$A$232))</f>
        <v/>
      </c>
      <c r="Q238" s="188" t="s">
        <v>29</v>
      </c>
      <c r="R238" s="200" t="str" cm="1">
        <f t="array" aca="1" ref="R238" ca="1">IF($E$232="","",INDIRECT("【要入力】入力フォーム!"&amp;$A238&amp;R$1+21*$A$232))</f>
        <v/>
      </c>
      <c r="S238" s="47"/>
    </row>
    <row r="239" spans="1:19" ht="13.95" customHeight="1">
      <c r="A239" s="91"/>
      <c r="B239" s="47"/>
      <c r="C239" s="197"/>
      <c r="D239" s="201"/>
      <c r="E239" s="201"/>
      <c r="F239" s="201"/>
      <c r="G239" s="81" t="s">
        <v>9</v>
      </c>
      <c r="H239" s="82" t="str" cm="1">
        <f t="array" aca="1" ref="H239" ca="1">IF($E$232="","",INDIRECT("【要入力】入力フォーム!"&amp;$A238&amp;H$1+1+21*$A$232))</f>
        <v/>
      </c>
      <c r="I239" s="83" t="s">
        <v>10</v>
      </c>
      <c r="J239" s="201"/>
      <c r="K239" s="201"/>
      <c r="L239" s="201"/>
      <c r="M239" s="201"/>
      <c r="N239" s="199"/>
      <c r="O239" s="193"/>
      <c r="P239" s="210"/>
      <c r="Q239" s="189"/>
      <c r="R239" s="201"/>
      <c r="S239" s="47"/>
    </row>
    <row r="240" spans="1:19" ht="13.95" customHeight="1">
      <c r="A240" s="91" t="s">
        <v>212</v>
      </c>
      <c r="B240" s="47"/>
      <c r="C240" s="196" t="s">
        <v>31</v>
      </c>
      <c r="D240" s="200" t="str" cm="1">
        <f t="array" aca="1" ref="D240" ca="1">IF($E$232="","",INDIRECT("【要入力】入力フォーム!"&amp;$A240&amp;D$1+21*$A$232))</f>
        <v/>
      </c>
      <c r="E240" s="200" t="str" cm="1">
        <f t="array" aca="1" ref="E240" ca="1">IF($E$232="","",INDIRECT("【要入力】入力フォーム!"&amp;$A240&amp;E$1+21*$A$232))</f>
        <v/>
      </c>
      <c r="F240" s="200" t="str" cm="1">
        <f t="array" aca="1" ref="F240" ca="1">IF($E$232="","",INDIRECT("【要入力】入力フォーム!"&amp;$A240&amp;F$1+21*$A$232))</f>
        <v/>
      </c>
      <c r="G240" s="78" t="s">
        <v>9</v>
      </c>
      <c r="H240" s="79" t="str" cm="1">
        <f t="array" aca="1" ref="H240" ca="1">IF($E$232="","",INDIRECT("【要入力】入力フォーム!"&amp;$A240&amp;H$1+21*$A$232))</f>
        <v/>
      </c>
      <c r="I240" s="80" t="s">
        <v>10</v>
      </c>
      <c r="J240" s="200" t="str" cm="1">
        <f t="array" aca="1" ref="J240" ca="1">IF($E$232="","",INDIRECT("【要入力】入力フォーム!"&amp;$A240&amp;J$1+21*$A$232))</f>
        <v/>
      </c>
      <c r="K240" s="200" t="str" cm="1">
        <f t="array" aca="1" ref="K240" ca="1">IF($E$232="","",INDIRECT("【要入力】入力フォーム!"&amp;$A240&amp;K$1+21*$A$232))</f>
        <v/>
      </c>
      <c r="L240" s="200" t="str" cm="1">
        <f t="array" aca="1" ref="L240" ca="1">IF($E$232="","",INDIRECT("【要入力】入力フォーム!"&amp;$A240&amp;L$1+21*$A$232))</f>
        <v/>
      </c>
      <c r="M240" s="200" t="str" cm="1">
        <f t="array" aca="1" ref="M240" ca="1">IF($E$232="","",INDIRECT("【要入力】入力フォーム!"&amp;$A240&amp;M$1+21*$A$232))</f>
        <v/>
      </c>
      <c r="N240" s="198" t="str" cm="1">
        <f t="array" aca="1" ref="N240" ca="1">IF($E$232="","",INDIRECT("【要入力】入力フォーム!"&amp;$A240&amp;N$1+21*$A$232))</f>
        <v/>
      </c>
      <c r="O240" s="192" t="s">
        <v>28</v>
      </c>
      <c r="P240" s="209" t="str" cm="1">
        <f t="array" aca="1" ref="P240" ca="1">IF($E$232="","",INDIRECT("【要入力】入力フォーム!"&amp;$A240&amp;P$1+21*$A$232))</f>
        <v/>
      </c>
      <c r="Q240" s="188" t="s">
        <v>29</v>
      </c>
      <c r="R240" s="200" t="str" cm="1">
        <f t="array" aca="1" ref="R240" ca="1">IF($E$232="","",INDIRECT("【要入力】入力フォーム!"&amp;$A240&amp;R$1+21*$A$232))</f>
        <v/>
      </c>
      <c r="S240" s="47"/>
    </row>
    <row r="241" spans="1:19" ht="13.95" customHeight="1">
      <c r="A241" s="91"/>
      <c r="B241" s="47"/>
      <c r="C241" s="197"/>
      <c r="D241" s="201"/>
      <c r="E241" s="201"/>
      <c r="F241" s="201"/>
      <c r="G241" s="81" t="s">
        <v>9</v>
      </c>
      <c r="H241" s="82" t="str" cm="1">
        <f t="array" aca="1" ref="H241" ca="1">IF($E$232="","",INDIRECT("【要入力】入力フォーム!"&amp;$A240&amp;H$1+1+21*$A$232))</f>
        <v/>
      </c>
      <c r="I241" s="83" t="s">
        <v>10</v>
      </c>
      <c r="J241" s="201"/>
      <c r="K241" s="201"/>
      <c r="L241" s="201"/>
      <c r="M241" s="201"/>
      <c r="N241" s="199"/>
      <c r="O241" s="193"/>
      <c r="P241" s="210"/>
      <c r="Q241" s="189"/>
      <c r="R241" s="201"/>
      <c r="S241" s="47"/>
    </row>
    <row r="242" spans="1:19" ht="13.95" customHeight="1">
      <c r="A242" s="91" t="s">
        <v>213</v>
      </c>
      <c r="B242" s="47"/>
      <c r="C242" s="196" t="s">
        <v>32</v>
      </c>
      <c r="D242" s="200" t="str" cm="1">
        <f t="array" aca="1" ref="D242" ca="1">IF($E$232="","",INDIRECT("【要入力】入力フォーム!"&amp;$A242&amp;D$1+21*$A$232))</f>
        <v/>
      </c>
      <c r="E242" s="200" t="str" cm="1">
        <f t="array" aca="1" ref="E242" ca="1">IF($E$232="","",INDIRECT("【要入力】入力フォーム!"&amp;$A242&amp;E$1+21*$A$232))</f>
        <v/>
      </c>
      <c r="F242" s="200" t="str" cm="1">
        <f t="array" aca="1" ref="F242" ca="1">IF($E$232="","",INDIRECT("【要入力】入力フォーム!"&amp;$A242&amp;F$1+21*$A$232))</f>
        <v/>
      </c>
      <c r="G242" s="78" t="s">
        <v>9</v>
      </c>
      <c r="H242" s="79" t="str" cm="1">
        <f t="array" aca="1" ref="H242" ca="1">IF($E$232="","",INDIRECT("【要入力】入力フォーム!"&amp;$A242&amp;H$1+21*$A$232))</f>
        <v/>
      </c>
      <c r="I242" s="80" t="s">
        <v>10</v>
      </c>
      <c r="J242" s="200" t="str" cm="1">
        <f t="array" aca="1" ref="J242" ca="1">IF($E$232="","",INDIRECT("【要入力】入力フォーム!"&amp;$A242&amp;J$1+21*$A$232))</f>
        <v/>
      </c>
      <c r="K242" s="200" t="str" cm="1">
        <f t="array" aca="1" ref="K242" ca="1">IF($E$232="","",INDIRECT("【要入力】入力フォーム!"&amp;$A242&amp;K$1+21*$A$232))</f>
        <v/>
      </c>
      <c r="L242" s="200" t="str" cm="1">
        <f t="array" aca="1" ref="L242" ca="1">IF($E$232="","",INDIRECT("【要入力】入力フォーム!"&amp;$A242&amp;L$1+21*$A$232))</f>
        <v/>
      </c>
      <c r="M242" s="200" t="str" cm="1">
        <f t="array" aca="1" ref="M242" ca="1">IF($E$232="","",INDIRECT("【要入力】入力フォーム!"&amp;$A242&amp;M$1+21*$A$232))</f>
        <v/>
      </c>
      <c r="N242" s="198" t="str" cm="1">
        <f t="array" aca="1" ref="N242" ca="1">IF($E$232="","",INDIRECT("【要入力】入力フォーム!"&amp;$A242&amp;N$1+21*$A$232))</f>
        <v/>
      </c>
      <c r="O242" s="192" t="s">
        <v>28</v>
      </c>
      <c r="P242" s="209" t="str" cm="1">
        <f t="array" aca="1" ref="P242" ca="1">IF($E$232="","",INDIRECT("【要入力】入力フォーム!"&amp;$A242&amp;P$1+21*$A$232))</f>
        <v/>
      </c>
      <c r="Q242" s="188" t="s">
        <v>29</v>
      </c>
      <c r="R242" s="200" t="str" cm="1">
        <f t="array" aca="1" ref="R242" ca="1">IF($E$232="","",INDIRECT("【要入力】入力フォーム!"&amp;$A242&amp;R$1+21*$A$232))</f>
        <v/>
      </c>
      <c r="S242" s="47"/>
    </row>
    <row r="243" spans="1:19" ht="13.95" customHeight="1">
      <c r="A243" s="91"/>
      <c r="B243" s="47"/>
      <c r="C243" s="197"/>
      <c r="D243" s="201"/>
      <c r="E243" s="201"/>
      <c r="F243" s="201"/>
      <c r="G243" s="81" t="s">
        <v>9</v>
      </c>
      <c r="H243" s="82" t="str" cm="1">
        <f t="array" aca="1" ref="H243" ca="1">IF($E$232="","",INDIRECT("【要入力】入力フォーム!"&amp;$A242&amp;H$1+1+21*$A$232))</f>
        <v/>
      </c>
      <c r="I243" s="83" t="s">
        <v>10</v>
      </c>
      <c r="J243" s="201"/>
      <c r="K243" s="201"/>
      <c r="L243" s="201"/>
      <c r="M243" s="201"/>
      <c r="N243" s="199"/>
      <c r="O243" s="193"/>
      <c r="P243" s="210"/>
      <c r="Q243" s="189"/>
      <c r="R243" s="201"/>
      <c r="S243" s="47"/>
    </row>
    <row r="244" spans="1:19" ht="13.95" customHeight="1">
      <c r="A244" s="91" t="s">
        <v>214</v>
      </c>
      <c r="B244" s="47"/>
      <c r="C244" s="196" t="s">
        <v>33</v>
      </c>
      <c r="D244" s="200" t="str" cm="1">
        <f t="array" aca="1" ref="D244" ca="1">IF($E$232="","",INDIRECT("【要入力】入力フォーム!"&amp;$A244&amp;D$1+21*$A$232))</f>
        <v/>
      </c>
      <c r="E244" s="200" t="str" cm="1">
        <f t="array" aca="1" ref="E244" ca="1">IF($E$232="","",INDIRECT("【要入力】入力フォーム!"&amp;$A244&amp;E$1+21*$A$232))</f>
        <v/>
      </c>
      <c r="F244" s="200" t="str" cm="1">
        <f t="array" aca="1" ref="F244" ca="1">IF($E$232="","",INDIRECT("【要入力】入力フォーム!"&amp;$A244&amp;F$1+21*$A$232))</f>
        <v/>
      </c>
      <c r="G244" s="78" t="s">
        <v>9</v>
      </c>
      <c r="H244" s="79" t="str" cm="1">
        <f t="array" aca="1" ref="H244" ca="1">IF($E$232="","",INDIRECT("【要入力】入力フォーム!"&amp;$A244&amp;H$1+21*$A$232))</f>
        <v/>
      </c>
      <c r="I244" s="80" t="s">
        <v>10</v>
      </c>
      <c r="J244" s="200" t="str" cm="1">
        <f t="array" aca="1" ref="J244" ca="1">IF($E$232="","",INDIRECT("【要入力】入力フォーム!"&amp;$A244&amp;J$1+21*$A$232))</f>
        <v/>
      </c>
      <c r="K244" s="200" t="str" cm="1">
        <f t="array" aca="1" ref="K244" ca="1">IF($E$232="","",INDIRECT("【要入力】入力フォーム!"&amp;$A244&amp;K$1+21*$A$232))</f>
        <v/>
      </c>
      <c r="L244" s="200" t="str" cm="1">
        <f t="array" aca="1" ref="L244" ca="1">IF($E$232="","",INDIRECT("【要入力】入力フォーム!"&amp;$A244&amp;L$1+21*$A$232))</f>
        <v/>
      </c>
      <c r="M244" s="200" t="str" cm="1">
        <f t="array" aca="1" ref="M244" ca="1">IF($E$232="","",INDIRECT("【要入力】入力フォーム!"&amp;$A244&amp;M$1+21*$A$232))</f>
        <v/>
      </c>
      <c r="N244" s="198" t="str" cm="1">
        <f t="array" aca="1" ref="N244" ca="1">IF($E$232="","",INDIRECT("【要入力】入力フォーム!"&amp;$A244&amp;N$1+21*$A$232))</f>
        <v/>
      </c>
      <c r="O244" s="192" t="s">
        <v>28</v>
      </c>
      <c r="P244" s="209" t="str" cm="1">
        <f t="array" aca="1" ref="P244" ca="1">IF($E$232="","",INDIRECT("【要入力】入力フォーム!"&amp;$A244&amp;P$1+21*$A$232))</f>
        <v/>
      </c>
      <c r="Q244" s="188" t="s">
        <v>29</v>
      </c>
      <c r="R244" s="200" t="str" cm="1">
        <f t="array" aca="1" ref="R244" ca="1">IF($E$232="","",INDIRECT("【要入力】入力フォーム!"&amp;$A244&amp;R$1+21*$A$232))</f>
        <v/>
      </c>
      <c r="S244" s="47"/>
    </row>
    <row r="245" spans="1:19" ht="13.95" customHeight="1">
      <c r="A245" s="91"/>
      <c r="B245" s="47"/>
      <c r="C245" s="197"/>
      <c r="D245" s="201"/>
      <c r="E245" s="201"/>
      <c r="F245" s="201"/>
      <c r="G245" s="81" t="s">
        <v>9</v>
      </c>
      <c r="H245" s="82" t="str" cm="1">
        <f t="array" aca="1" ref="H245" ca="1">IF($E$232="","",INDIRECT("【要入力】入力フォーム!"&amp;$A244&amp;H$1+1+21*$A$232))</f>
        <v/>
      </c>
      <c r="I245" s="83" t="s">
        <v>10</v>
      </c>
      <c r="J245" s="201"/>
      <c r="K245" s="201"/>
      <c r="L245" s="201"/>
      <c r="M245" s="201"/>
      <c r="N245" s="199"/>
      <c r="O245" s="193"/>
      <c r="P245" s="210"/>
      <c r="Q245" s="189"/>
      <c r="R245" s="201"/>
      <c r="S245" s="47"/>
    </row>
    <row r="246" spans="1:19" ht="13.95" customHeight="1">
      <c r="A246" s="91" t="s">
        <v>215</v>
      </c>
      <c r="B246" s="47"/>
      <c r="C246" s="196" t="s">
        <v>34</v>
      </c>
      <c r="D246" s="200" t="str" cm="1">
        <f t="array" aca="1" ref="D246" ca="1">IF($E$232="","",INDIRECT("【要入力】入力フォーム!"&amp;$A246&amp;D$1+21*$A$232))</f>
        <v/>
      </c>
      <c r="E246" s="200" t="str" cm="1">
        <f t="array" aca="1" ref="E246" ca="1">IF($E$232="","",INDIRECT("【要入力】入力フォーム!"&amp;$A246&amp;E$1+21*$A$232))</f>
        <v/>
      </c>
      <c r="F246" s="200" t="str" cm="1">
        <f t="array" aca="1" ref="F246" ca="1">IF($E$232="","",INDIRECT("【要入力】入力フォーム!"&amp;$A246&amp;F$1+21*$A$232))</f>
        <v/>
      </c>
      <c r="G246" s="78" t="s">
        <v>9</v>
      </c>
      <c r="H246" s="79" t="str" cm="1">
        <f t="array" aca="1" ref="H246" ca="1">IF($E$232="","",INDIRECT("【要入力】入力フォーム!"&amp;$A246&amp;H$1+21*$A$232))</f>
        <v/>
      </c>
      <c r="I246" s="80" t="s">
        <v>10</v>
      </c>
      <c r="J246" s="200" t="str" cm="1">
        <f t="array" aca="1" ref="J246" ca="1">IF($E$232="","",INDIRECT("【要入力】入力フォーム!"&amp;$A246&amp;J$1+21*$A$232))</f>
        <v/>
      </c>
      <c r="K246" s="200" t="str" cm="1">
        <f t="array" aca="1" ref="K246" ca="1">IF($E$232="","",INDIRECT("【要入力】入力フォーム!"&amp;$A246&amp;K$1+21*$A$232))</f>
        <v/>
      </c>
      <c r="L246" s="200" t="str" cm="1">
        <f t="array" aca="1" ref="L246" ca="1">IF($E$232="","",INDIRECT("【要入力】入力フォーム!"&amp;$A246&amp;L$1+21*$A$232))</f>
        <v/>
      </c>
      <c r="M246" s="200" t="str" cm="1">
        <f t="array" aca="1" ref="M246" ca="1">IF($E$232="","",INDIRECT("【要入力】入力フォーム!"&amp;$A246&amp;M$1+21*$A$232))</f>
        <v/>
      </c>
      <c r="N246" s="198" t="str" cm="1">
        <f t="array" aca="1" ref="N246" ca="1">IF($E$232="","",INDIRECT("【要入力】入力フォーム!"&amp;$A246&amp;N$1+21*$A$232))</f>
        <v/>
      </c>
      <c r="O246" s="192" t="s">
        <v>28</v>
      </c>
      <c r="P246" s="209" t="str" cm="1">
        <f t="array" aca="1" ref="P246" ca="1">IF($E$232="","",INDIRECT("【要入力】入力フォーム!"&amp;$A246&amp;P$1+21*$A$232))</f>
        <v/>
      </c>
      <c r="Q246" s="188" t="s">
        <v>29</v>
      </c>
      <c r="R246" s="200" t="str" cm="1">
        <f t="array" aca="1" ref="R246" ca="1">IF($E$232="","",INDIRECT("【要入力】入力フォーム!"&amp;$A246&amp;R$1+21*$A$232))</f>
        <v/>
      </c>
      <c r="S246" s="47"/>
    </row>
    <row r="247" spans="1:19" ht="13.95" customHeight="1">
      <c r="A247" s="91"/>
      <c r="B247" s="47"/>
      <c r="C247" s="197"/>
      <c r="D247" s="201"/>
      <c r="E247" s="201"/>
      <c r="F247" s="201"/>
      <c r="G247" s="81" t="s">
        <v>9</v>
      </c>
      <c r="H247" s="82" t="str" cm="1">
        <f t="array" aca="1" ref="H247" ca="1">IF($E$232="","",INDIRECT("【要入力】入力フォーム!"&amp;$A246&amp;H$1+1+21*$A$232))</f>
        <v/>
      </c>
      <c r="I247" s="83" t="s">
        <v>10</v>
      </c>
      <c r="J247" s="201"/>
      <c r="K247" s="201"/>
      <c r="L247" s="201"/>
      <c r="M247" s="201"/>
      <c r="N247" s="199"/>
      <c r="O247" s="193"/>
      <c r="P247" s="210"/>
      <c r="Q247" s="189"/>
      <c r="R247" s="201"/>
      <c r="S247" s="47"/>
    </row>
    <row r="248" spans="1:19" ht="15" customHeight="1">
      <c r="A248" s="91"/>
      <c r="B248" s="47"/>
      <c r="C248" s="180"/>
      <c r="D248" s="182" t="s">
        <v>35</v>
      </c>
      <c r="E248" s="184"/>
      <c r="F248" s="186">
        <f ca="1">SUM(F236:F247)</f>
        <v>0</v>
      </c>
      <c r="G248" s="78" t="s">
        <v>9</v>
      </c>
      <c r="H248" s="79">
        <f ca="1">SUM(H236,H238,H240,H242,H244,H246)</f>
        <v>0</v>
      </c>
      <c r="I248" s="80" t="s">
        <v>10</v>
      </c>
      <c r="J248" s="186">
        <f ca="1">SUM(J236:J247)</f>
        <v>0</v>
      </c>
      <c r="K248" s="186">
        <f ca="1">SUM(K236:K247)</f>
        <v>0</v>
      </c>
      <c r="L248" s="186">
        <f ca="1">SUM(L236:L247)</f>
        <v>0</v>
      </c>
      <c r="M248" s="186">
        <f ca="1">SUM(M236:M247)</f>
        <v>0</v>
      </c>
      <c r="N248" s="190">
        <f ca="1">SUM(N236:N247)</f>
        <v>0</v>
      </c>
      <c r="O248" s="192" t="s">
        <v>28</v>
      </c>
      <c r="P248" s="194">
        <f ca="1">SUM(P236:P247)</f>
        <v>0</v>
      </c>
      <c r="Q248" s="188" t="s">
        <v>29</v>
      </c>
      <c r="R248" s="186">
        <f ca="1">SUM(R236:R247)</f>
        <v>0</v>
      </c>
      <c r="S248" s="47"/>
    </row>
    <row r="249" spans="1:19" ht="15" customHeight="1">
      <c r="A249" s="91"/>
      <c r="B249" s="47"/>
      <c r="C249" s="181"/>
      <c r="D249" s="183"/>
      <c r="E249" s="185"/>
      <c r="F249" s="187"/>
      <c r="G249" s="81" t="s">
        <v>9</v>
      </c>
      <c r="H249" s="84">
        <f ca="1">SUM(H237,H239,H241,H243,H245,H247)</f>
        <v>0</v>
      </c>
      <c r="I249" s="83" t="s">
        <v>10</v>
      </c>
      <c r="J249" s="187"/>
      <c r="K249" s="187"/>
      <c r="L249" s="187"/>
      <c r="M249" s="187"/>
      <c r="N249" s="191"/>
      <c r="O249" s="193"/>
      <c r="P249" s="195"/>
      <c r="Q249" s="189"/>
      <c r="R249" s="187"/>
      <c r="S249" s="47"/>
    </row>
    <row r="250" spans="1:19" ht="13.95" customHeight="1">
      <c r="A250" s="91" t="s">
        <v>216</v>
      </c>
      <c r="B250" s="47"/>
      <c r="C250" s="196" t="s">
        <v>36</v>
      </c>
      <c r="D250" s="200" t="str" cm="1">
        <f t="array" aca="1" ref="D250" ca="1">IF($E$232="","",INDIRECT("【要入力】入力フォーム!"&amp;$A250&amp;D$1+21*$A$232))</f>
        <v/>
      </c>
      <c r="E250" s="200" t="str" cm="1">
        <f t="array" aca="1" ref="E250" ca="1">IF($E$232="","",INDIRECT("【要入力】入力フォーム!"&amp;$A250&amp;E$1+21*$A$232))</f>
        <v/>
      </c>
      <c r="F250" s="200" t="str" cm="1">
        <f t="array" aca="1" ref="F250" ca="1">IF($E$232="","",INDIRECT("【要入力】入力フォーム!"&amp;$A250&amp;F$1+21*$A$232))</f>
        <v/>
      </c>
      <c r="G250" s="78" t="s">
        <v>9</v>
      </c>
      <c r="H250" s="79" t="str" cm="1">
        <f t="array" aca="1" ref="H250" ca="1">IF($E$232="","",INDIRECT("【要入力】入力フォーム!"&amp;$A250&amp;H$1+21*$A$232))</f>
        <v/>
      </c>
      <c r="I250" s="80" t="s">
        <v>10</v>
      </c>
      <c r="J250" s="200" t="str" cm="1">
        <f t="array" aca="1" ref="J250" ca="1">IF($E$232="","",INDIRECT("【要入力】入力フォーム!"&amp;$A250&amp;J$1+21*$A$232))</f>
        <v/>
      </c>
      <c r="K250" s="200" t="str" cm="1">
        <f t="array" aca="1" ref="K250" ca="1">IF($E$232="","",INDIRECT("【要入力】入力フォーム!"&amp;$A250&amp;K$1+21*$A$232))</f>
        <v/>
      </c>
      <c r="L250" s="200" t="str" cm="1">
        <f t="array" aca="1" ref="L250" ca="1">IF($E$232="","",INDIRECT("【要入力】入力フォーム!"&amp;$A250&amp;L$1+21*$A$232))</f>
        <v/>
      </c>
      <c r="M250" s="200" t="str" cm="1">
        <f t="array" aca="1" ref="M250" ca="1">IF($E$232="","",INDIRECT("【要入力】入力フォーム!"&amp;$A250&amp;M$1+21*$A$232))</f>
        <v/>
      </c>
      <c r="N250" s="198" t="str" cm="1">
        <f t="array" aca="1" ref="N250" ca="1">IF($E$232="","",INDIRECT("【要入力】入力フォーム!"&amp;$A250&amp;N$1+21*$A$232))</f>
        <v/>
      </c>
      <c r="O250" s="192" t="s">
        <v>28</v>
      </c>
      <c r="P250" s="209" t="str" cm="1">
        <f t="array" aca="1" ref="P250" ca="1">IF($E$232="","",INDIRECT("【要入力】入力フォーム!"&amp;$A250&amp;P$1+21*$A$232))</f>
        <v/>
      </c>
      <c r="Q250" s="188" t="s">
        <v>29</v>
      </c>
      <c r="R250" s="200" t="str" cm="1">
        <f t="array" aca="1" ref="R250" ca="1">IF($E$232="","",INDIRECT("【要入力】入力フォーム!"&amp;$A250&amp;R$1+21*$A$232))</f>
        <v/>
      </c>
      <c r="S250" s="47"/>
    </row>
    <row r="251" spans="1:19" ht="13.95" customHeight="1">
      <c r="A251" s="91"/>
      <c r="B251" s="47"/>
      <c r="C251" s="197"/>
      <c r="D251" s="201"/>
      <c r="E251" s="201"/>
      <c r="F251" s="201"/>
      <c r="G251" s="81" t="s">
        <v>9</v>
      </c>
      <c r="H251" s="82" t="str" cm="1">
        <f t="array" aca="1" ref="H251" ca="1">IF($E$232="","",INDIRECT("【要入力】入力フォーム!"&amp;$A250&amp;H$1+1+21*$A$232))</f>
        <v/>
      </c>
      <c r="I251" s="83" t="s">
        <v>10</v>
      </c>
      <c r="J251" s="201"/>
      <c r="K251" s="201"/>
      <c r="L251" s="201"/>
      <c r="M251" s="201"/>
      <c r="N251" s="199"/>
      <c r="O251" s="193"/>
      <c r="P251" s="210"/>
      <c r="Q251" s="189"/>
      <c r="R251" s="201"/>
      <c r="S251" s="47"/>
    </row>
    <row r="252" spans="1:19" ht="13.95" customHeight="1">
      <c r="A252" s="91" t="s">
        <v>217</v>
      </c>
      <c r="B252" s="47"/>
      <c r="C252" s="196" t="s">
        <v>37</v>
      </c>
      <c r="D252" s="200" t="str" cm="1">
        <f t="array" aca="1" ref="D252" ca="1">IF($E$232="","",INDIRECT("【要入力】入力フォーム!"&amp;$A252&amp;D$1+21*$A$232))</f>
        <v/>
      </c>
      <c r="E252" s="200" t="str" cm="1">
        <f t="array" aca="1" ref="E252" ca="1">IF($E$232="","",INDIRECT("【要入力】入力フォーム!"&amp;$A252&amp;E$1+21*$A$232))</f>
        <v/>
      </c>
      <c r="F252" s="200" t="str" cm="1">
        <f t="array" aca="1" ref="F252" ca="1">IF($E$232="","",INDIRECT("【要入力】入力フォーム!"&amp;$A252&amp;F$1+21*$A$232))</f>
        <v/>
      </c>
      <c r="G252" s="78" t="s">
        <v>9</v>
      </c>
      <c r="H252" s="79" t="str" cm="1">
        <f t="array" aca="1" ref="H252" ca="1">IF($E$232="","",INDIRECT("【要入力】入力フォーム!"&amp;$A252&amp;H$1+21*$A$232))</f>
        <v/>
      </c>
      <c r="I252" s="80" t="s">
        <v>10</v>
      </c>
      <c r="J252" s="200" t="str" cm="1">
        <f t="array" aca="1" ref="J252" ca="1">IF($E$232="","",INDIRECT("【要入力】入力フォーム!"&amp;$A252&amp;J$1+21*$A$232))</f>
        <v/>
      </c>
      <c r="K252" s="200" t="str" cm="1">
        <f t="array" aca="1" ref="K252" ca="1">IF($E$232="","",INDIRECT("【要入力】入力フォーム!"&amp;$A252&amp;K$1+21*$A$232))</f>
        <v/>
      </c>
      <c r="L252" s="200" t="str" cm="1">
        <f t="array" aca="1" ref="L252" ca="1">IF($E$232="","",INDIRECT("【要入力】入力フォーム!"&amp;$A252&amp;L$1+21*$A$232))</f>
        <v/>
      </c>
      <c r="M252" s="200" t="str" cm="1">
        <f t="array" aca="1" ref="M252" ca="1">IF($E$232="","",INDIRECT("【要入力】入力フォーム!"&amp;$A252&amp;M$1+21*$A$232))</f>
        <v/>
      </c>
      <c r="N252" s="198" t="str" cm="1">
        <f t="array" aca="1" ref="N252" ca="1">IF($E$232="","",INDIRECT("【要入力】入力フォーム!"&amp;$A252&amp;N$1+21*$A$232))</f>
        <v/>
      </c>
      <c r="O252" s="192" t="s">
        <v>28</v>
      </c>
      <c r="P252" s="209" t="str" cm="1">
        <f t="array" aca="1" ref="P252" ca="1">IF($E$232="","",INDIRECT("【要入力】入力フォーム!"&amp;$A252&amp;P$1+21*$A$232))</f>
        <v/>
      </c>
      <c r="Q252" s="188" t="s">
        <v>29</v>
      </c>
      <c r="R252" s="200" t="str" cm="1">
        <f t="array" aca="1" ref="R252" ca="1">IF($E$232="","",INDIRECT("【要入力】入力フォーム!"&amp;$A252&amp;R$1+21*$A$232))</f>
        <v/>
      </c>
      <c r="S252" s="47"/>
    </row>
    <row r="253" spans="1:19" ht="13.95" customHeight="1">
      <c r="A253" s="91"/>
      <c r="B253" s="47"/>
      <c r="C253" s="197"/>
      <c r="D253" s="201"/>
      <c r="E253" s="201"/>
      <c r="F253" s="201"/>
      <c r="G253" s="81" t="s">
        <v>9</v>
      </c>
      <c r="H253" s="82" t="str" cm="1">
        <f t="array" aca="1" ref="H253" ca="1">IF($E$232="","",INDIRECT("【要入力】入力フォーム!"&amp;$A252&amp;H$1+1+21*$A$232))</f>
        <v/>
      </c>
      <c r="I253" s="83" t="s">
        <v>10</v>
      </c>
      <c r="J253" s="201"/>
      <c r="K253" s="201"/>
      <c r="L253" s="201"/>
      <c r="M253" s="201"/>
      <c r="N253" s="199"/>
      <c r="O253" s="193"/>
      <c r="P253" s="210"/>
      <c r="Q253" s="189"/>
      <c r="R253" s="201"/>
      <c r="S253" s="47"/>
    </row>
    <row r="254" spans="1:19" ht="13.95" customHeight="1">
      <c r="A254" s="91" t="s">
        <v>218</v>
      </c>
      <c r="B254" s="47"/>
      <c r="C254" s="196" t="s">
        <v>38</v>
      </c>
      <c r="D254" s="200" t="str" cm="1">
        <f t="array" aca="1" ref="D254" ca="1">IF($E$232="","",INDIRECT("【要入力】入力フォーム!"&amp;$A254&amp;D$1+21*$A$232))</f>
        <v/>
      </c>
      <c r="E254" s="200" t="str" cm="1">
        <f t="array" aca="1" ref="E254" ca="1">IF($E$232="","",INDIRECT("【要入力】入力フォーム!"&amp;$A254&amp;E$1+21*$A$232))</f>
        <v/>
      </c>
      <c r="F254" s="200" t="str" cm="1">
        <f t="array" aca="1" ref="F254" ca="1">IF($E$232="","",INDIRECT("【要入力】入力フォーム!"&amp;$A254&amp;F$1+21*$A$232))</f>
        <v/>
      </c>
      <c r="G254" s="78" t="s">
        <v>9</v>
      </c>
      <c r="H254" s="79" t="str" cm="1">
        <f t="array" aca="1" ref="H254" ca="1">IF($E$232="","",INDIRECT("【要入力】入力フォーム!"&amp;$A254&amp;H$1+21*$A$232))</f>
        <v/>
      </c>
      <c r="I254" s="80" t="s">
        <v>10</v>
      </c>
      <c r="J254" s="200" t="str" cm="1">
        <f t="array" aca="1" ref="J254" ca="1">IF($E$232="","",INDIRECT("【要入力】入力フォーム!"&amp;$A254&amp;J$1+21*$A$232))</f>
        <v/>
      </c>
      <c r="K254" s="200" t="str" cm="1">
        <f t="array" aca="1" ref="K254" ca="1">IF($E$232="","",INDIRECT("【要入力】入力フォーム!"&amp;$A254&amp;K$1+21*$A$232))</f>
        <v/>
      </c>
      <c r="L254" s="200" t="str" cm="1">
        <f t="array" aca="1" ref="L254" ca="1">IF($E$232="","",INDIRECT("【要入力】入力フォーム!"&amp;$A254&amp;L$1+21*$A$232))</f>
        <v/>
      </c>
      <c r="M254" s="200" t="str" cm="1">
        <f t="array" aca="1" ref="M254" ca="1">IF($E$232="","",INDIRECT("【要入力】入力フォーム!"&amp;$A254&amp;M$1+21*$A$232))</f>
        <v/>
      </c>
      <c r="N254" s="198" t="str" cm="1">
        <f t="array" aca="1" ref="N254" ca="1">IF($E$232="","",INDIRECT("【要入力】入力フォーム!"&amp;$A254&amp;N$1+21*$A$232))</f>
        <v/>
      </c>
      <c r="O254" s="192" t="s">
        <v>28</v>
      </c>
      <c r="P254" s="209" t="str" cm="1">
        <f t="array" aca="1" ref="P254" ca="1">IF($E$232="","",INDIRECT("【要入力】入力フォーム!"&amp;$A254&amp;P$1+21*$A$232))</f>
        <v/>
      </c>
      <c r="Q254" s="188" t="s">
        <v>29</v>
      </c>
      <c r="R254" s="200" t="str" cm="1">
        <f t="array" aca="1" ref="R254" ca="1">IF($E$232="","",INDIRECT("【要入力】入力フォーム!"&amp;$A254&amp;R$1+21*$A$232))</f>
        <v/>
      </c>
      <c r="S254" s="47"/>
    </row>
    <row r="255" spans="1:19" ht="13.95" customHeight="1">
      <c r="A255" s="91"/>
      <c r="B255" s="47"/>
      <c r="C255" s="197"/>
      <c r="D255" s="201"/>
      <c r="E255" s="201"/>
      <c r="F255" s="201"/>
      <c r="G255" s="81" t="s">
        <v>9</v>
      </c>
      <c r="H255" s="82" t="str" cm="1">
        <f t="array" aca="1" ref="H255" ca="1">IF($E$232="","",INDIRECT("【要入力】入力フォーム!"&amp;$A254&amp;H$1+1+21*$A$232))</f>
        <v/>
      </c>
      <c r="I255" s="83" t="s">
        <v>10</v>
      </c>
      <c r="J255" s="201"/>
      <c r="K255" s="201"/>
      <c r="L255" s="201"/>
      <c r="M255" s="201"/>
      <c r="N255" s="199"/>
      <c r="O255" s="193"/>
      <c r="P255" s="210"/>
      <c r="Q255" s="189"/>
      <c r="R255" s="201"/>
      <c r="S255" s="47"/>
    </row>
    <row r="256" spans="1:19" ht="13.95" customHeight="1">
      <c r="A256" s="91" t="s">
        <v>219</v>
      </c>
      <c r="B256" s="47"/>
      <c r="C256" s="196" t="s">
        <v>39</v>
      </c>
      <c r="D256" s="200" t="str" cm="1">
        <f t="array" aca="1" ref="D256" ca="1">IF($E$232="","",INDIRECT("【要入力】入力フォーム!"&amp;$A256&amp;D$1+21*$A$232))</f>
        <v/>
      </c>
      <c r="E256" s="200" t="str" cm="1">
        <f t="array" aca="1" ref="E256" ca="1">IF($E$232="","",INDIRECT("【要入力】入力フォーム!"&amp;$A256&amp;E$1+21*$A$232))</f>
        <v/>
      </c>
      <c r="F256" s="200" t="str" cm="1">
        <f t="array" aca="1" ref="F256" ca="1">IF($E$232="","",INDIRECT("【要入力】入力フォーム!"&amp;$A256&amp;F$1+21*$A$232))</f>
        <v/>
      </c>
      <c r="G256" s="78" t="s">
        <v>9</v>
      </c>
      <c r="H256" s="79" t="str" cm="1">
        <f t="array" aca="1" ref="H256" ca="1">IF($E$232="","",INDIRECT("【要入力】入力フォーム!"&amp;$A256&amp;H$1+21*$A$232))</f>
        <v/>
      </c>
      <c r="I256" s="80" t="s">
        <v>10</v>
      </c>
      <c r="J256" s="200" t="str" cm="1">
        <f t="array" aca="1" ref="J256" ca="1">IF($E$232="","",INDIRECT("【要入力】入力フォーム!"&amp;$A256&amp;J$1+21*$A$232))</f>
        <v/>
      </c>
      <c r="K256" s="200" t="str" cm="1">
        <f t="array" aca="1" ref="K256" ca="1">IF($E$232="","",INDIRECT("【要入力】入力フォーム!"&amp;$A256&amp;K$1+21*$A$232))</f>
        <v/>
      </c>
      <c r="L256" s="200" t="str" cm="1">
        <f t="array" aca="1" ref="L256" ca="1">IF($E$232="","",INDIRECT("【要入力】入力フォーム!"&amp;$A256&amp;L$1+21*$A$232))</f>
        <v/>
      </c>
      <c r="M256" s="200" t="str" cm="1">
        <f t="array" aca="1" ref="M256" ca="1">IF($E$232="","",INDIRECT("【要入力】入力フォーム!"&amp;$A256&amp;M$1+21*$A$232))</f>
        <v/>
      </c>
      <c r="N256" s="198" t="str" cm="1">
        <f t="array" aca="1" ref="N256" ca="1">IF($E$232="","",INDIRECT("【要入力】入力フォーム!"&amp;$A256&amp;N$1+21*$A$232))</f>
        <v/>
      </c>
      <c r="O256" s="192" t="s">
        <v>28</v>
      </c>
      <c r="P256" s="209" t="str" cm="1">
        <f t="array" aca="1" ref="P256" ca="1">IF($E$232="","",INDIRECT("【要入力】入力フォーム!"&amp;$A256&amp;P$1+21*$A$232))</f>
        <v/>
      </c>
      <c r="Q256" s="188" t="s">
        <v>29</v>
      </c>
      <c r="R256" s="200" t="str" cm="1">
        <f t="array" aca="1" ref="R256" ca="1">IF($E$232="","",INDIRECT("【要入力】入力フォーム!"&amp;$A256&amp;R$1+21*$A$232))</f>
        <v/>
      </c>
      <c r="S256" s="47"/>
    </row>
    <row r="257" spans="1:19" ht="13.95" customHeight="1">
      <c r="A257" s="91"/>
      <c r="B257" s="47"/>
      <c r="C257" s="197"/>
      <c r="D257" s="201"/>
      <c r="E257" s="201"/>
      <c r="F257" s="201"/>
      <c r="G257" s="81" t="s">
        <v>9</v>
      </c>
      <c r="H257" s="82" t="str" cm="1">
        <f t="array" aca="1" ref="H257" ca="1">IF($E$232="","",INDIRECT("【要入力】入力フォーム!"&amp;$A256&amp;H$1+1+21*$A$232))</f>
        <v/>
      </c>
      <c r="I257" s="83" t="s">
        <v>10</v>
      </c>
      <c r="J257" s="201"/>
      <c r="K257" s="201"/>
      <c r="L257" s="201"/>
      <c r="M257" s="201"/>
      <c r="N257" s="199"/>
      <c r="O257" s="193"/>
      <c r="P257" s="210"/>
      <c r="Q257" s="189"/>
      <c r="R257" s="201"/>
      <c r="S257" s="47"/>
    </row>
    <row r="258" spans="1:19" ht="13.95" customHeight="1">
      <c r="A258" s="91" t="s">
        <v>220</v>
      </c>
      <c r="B258" s="47"/>
      <c r="C258" s="196" t="s">
        <v>40</v>
      </c>
      <c r="D258" s="200" t="str" cm="1">
        <f t="array" aca="1" ref="D258" ca="1">IF($E$232="","",INDIRECT("【要入力】入力フォーム!"&amp;$A258&amp;D$1+21*$A$232))</f>
        <v/>
      </c>
      <c r="E258" s="200" t="str" cm="1">
        <f t="array" aca="1" ref="E258" ca="1">IF($E$232="","",INDIRECT("【要入力】入力フォーム!"&amp;$A258&amp;E$1+21*$A$232))</f>
        <v/>
      </c>
      <c r="F258" s="200" t="str" cm="1">
        <f t="array" aca="1" ref="F258" ca="1">IF($E$232="","",INDIRECT("【要入力】入力フォーム!"&amp;$A258&amp;F$1+21*$A$232))</f>
        <v/>
      </c>
      <c r="G258" s="78" t="s">
        <v>9</v>
      </c>
      <c r="H258" s="79" t="str" cm="1">
        <f t="array" aca="1" ref="H258" ca="1">IF($E$232="","",INDIRECT("【要入力】入力フォーム!"&amp;$A258&amp;H$1+21*$A$232))</f>
        <v/>
      </c>
      <c r="I258" s="80" t="s">
        <v>10</v>
      </c>
      <c r="J258" s="200" t="str" cm="1">
        <f t="array" aca="1" ref="J258" ca="1">IF($E$232="","",INDIRECT("【要入力】入力フォーム!"&amp;$A258&amp;J$1+21*$A$232))</f>
        <v/>
      </c>
      <c r="K258" s="200" t="str" cm="1">
        <f t="array" aca="1" ref="K258" ca="1">IF($E$232="","",INDIRECT("【要入力】入力フォーム!"&amp;$A258&amp;K$1+21*$A$232))</f>
        <v/>
      </c>
      <c r="L258" s="200" t="str" cm="1">
        <f t="array" aca="1" ref="L258" ca="1">IF($E$232="","",INDIRECT("【要入力】入力フォーム!"&amp;$A258&amp;L$1+21*$A$232))</f>
        <v/>
      </c>
      <c r="M258" s="200" t="str" cm="1">
        <f t="array" aca="1" ref="M258" ca="1">IF($E$232="","",INDIRECT("【要入力】入力フォーム!"&amp;$A258&amp;M$1+21*$A$232))</f>
        <v/>
      </c>
      <c r="N258" s="198" t="str" cm="1">
        <f t="array" aca="1" ref="N258" ca="1">IF($E$232="","",INDIRECT("【要入力】入力フォーム!"&amp;$A258&amp;N$1+21*$A$232))</f>
        <v/>
      </c>
      <c r="O258" s="192" t="s">
        <v>28</v>
      </c>
      <c r="P258" s="209" t="str" cm="1">
        <f t="array" aca="1" ref="P258" ca="1">IF($E$232="","",INDIRECT("【要入力】入力フォーム!"&amp;$A258&amp;P$1+21*$A$232))</f>
        <v/>
      </c>
      <c r="Q258" s="188" t="s">
        <v>29</v>
      </c>
      <c r="R258" s="200" t="str" cm="1">
        <f t="array" aca="1" ref="R258" ca="1">IF($E$232="","",INDIRECT("【要入力】入力フォーム!"&amp;$A258&amp;R$1+21*$A$232))</f>
        <v/>
      </c>
      <c r="S258" s="47"/>
    </row>
    <row r="259" spans="1:19" ht="13.95" customHeight="1">
      <c r="A259" s="91"/>
      <c r="B259" s="47"/>
      <c r="C259" s="197"/>
      <c r="D259" s="201"/>
      <c r="E259" s="201"/>
      <c r="F259" s="201"/>
      <c r="G259" s="81" t="s">
        <v>9</v>
      </c>
      <c r="H259" s="82" t="str" cm="1">
        <f t="array" aca="1" ref="H259" ca="1">IF($E$232="","",INDIRECT("【要入力】入力フォーム!"&amp;$A258&amp;H$1+1+21*$A$232))</f>
        <v/>
      </c>
      <c r="I259" s="83" t="s">
        <v>10</v>
      </c>
      <c r="J259" s="201"/>
      <c r="K259" s="201"/>
      <c r="L259" s="201"/>
      <c r="M259" s="201"/>
      <c r="N259" s="199"/>
      <c r="O259" s="193"/>
      <c r="P259" s="210"/>
      <c r="Q259" s="189"/>
      <c r="R259" s="201"/>
      <c r="S259" s="47"/>
    </row>
    <row r="260" spans="1:19" ht="13.95" customHeight="1">
      <c r="A260" s="91" t="s">
        <v>221</v>
      </c>
      <c r="B260" s="47"/>
      <c r="C260" s="196" t="s">
        <v>41</v>
      </c>
      <c r="D260" s="200" t="str" cm="1">
        <f t="array" aca="1" ref="D260" ca="1">IF($E$232="","",INDIRECT("【要入力】入力フォーム!"&amp;$A260&amp;D$1+21*$A$232))</f>
        <v/>
      </c>
      <c r="E260" s="200" t="str" cm="1">
        <f t="array" aca="1" ref="E260" ca="1">IF($E$232="","",INDIRECT("【要入力】入力フォーム!"&amp;$A260&amp;E$1+21*$A$232))</f>
        <v/>
      </c>
      <c r="F260" s="200" t="str" cm="1">
        <f t="array" aca="1" ref="F260" ca="1">IF($E$232="","",INDIRECT("【要入力】入力フォーム!"&amp;$A260&amp;F$1+21*$A$232))</f>
        <v/>
      </c>
      <c r="G260" s="78" t="s">
        <v>9</v>
      </c>
      <c r="H260" s="79" t="str" cm="1">
        <f t="array" aca="1" ref="H260" ca="1">IF($E$232="","",INDIRECT("【要入力】入力フォーム!"&amp;$A260&amp;H$1+21*$A$232))</f>
        <v/>
      </c>
      <c r="I260" s="80" t="s">
        <v>10</v>
      </c>
      <c r="J260" s="200" t="str" cm="1">
        <f t="array" aca="1" ref="J260" ca="1">IF($E$232="","",INDIRECT("【要入力】入力フォーム!"&amp;$A260&amp;J$1+21*$A$232))</f>
        <v/>
      </c>
      <c r="K260" s="200" t="str" cm="1">
        <f t="array" aca="1" ref="K260" ca="1">IF($E$232="","",INDIRECT("【要入力】入力フォーム!"&amp;$A260&amp;K$1+21*$A$232))</f>
        <v/>
      </c>
      <c r="L260" s="200" t="str" cm="1">
        <f t="array" aca="1" ref="L260" ca="1">IF($E$232="","",INDIRECT("【要入力】入力フォーム!"&amp;$A260&amp;L$1+21*$A$232))</f>
        <v/>
      </c>
      <c r="M260" s="200" t="str" cm="1">
        <f t="array" aca="1" ref="M260" ca="1">IF($E$232="","",INDIRECT("【要入力】入力フォーム!"&amp;$A260&amp;M$1+21*$A$232))</f>
        <v/>
      </c>
      <c r="N260" s="198" t="str" cm="1">
        <f t="array" aca="1" ref="N260" ca="1">IF($E$232="","",INDIRECT("【要入力】入力フォーム!"&amp;$A260&amp;N$1+21*$A$232))</f>
        <v/>
      </c>
      <c r="O260" s="192" t="s">
        <v>28</v>
      </c>
      <c r="P260" s="209" t="str" cm="1">
        <f t="array" aca="1" ref="P260" ca="1">IF($E$232="","",INDIRECT("【要入力】入力フォーム!"&amp;$A260&amp;P$1+21*$A$232))</f>
        <v/>
      </c>
      <c r="Q260" s="188" t="s">
        <v>29</v>
      </c>
      <c r="R260" s="200" t="str" cm="1">
        <f t="array" aca="1" ref="R260" ca="1">IF($E$232="","",INDIRECT("【要入力】入力フォーム!"&amp;$A260&amp;R$1+21*$A$232))</f>
        <v/>
      </c>
      <c r="S260" s="47"/>
    </row>
    <row r="261" spans="1:19" ht="13.95" customHeight="1">
      <c r="A261" s="91"/>
      <c r="B261" s="47"/>
      <c r="C261" s="197"/>
      <c r="D261" s="201"/>
      <c r="E261" s="201"/>
      <c r="F261" s="201"/>
      <c r="G261" s="81" t="s">
        <v>9</v>
      </c>
      <c r="H261" s="82" t="str" cm="1">
        <f t="array" aca="1" ref="H261" ca="1">IF($E$232="","",INDIRECT("【要入力】入力フォーム!"&amp;$A260&amp;H$1+1+21*$A$232))</f>
        <v/>
      </c>
      <c r="I261" s="83" t="s">
        <v>10</v>
      </c>
      <c r="J261" s="201"/>
      <c r="K261" s="201"/>
      <c r="L261" s="201"/>
      <c r="M261" s="201"/>
      <c r="N261" s="199"/>
      <c r="O261" s="193"/>
      <c r="P261" s="210"/>
      <c r="Q261" s="189"/>
      <c r="R261" s="201"/>
      <c r="S261" s="47"/>
    </row>
    <row r="262" spans="1:19" ht="13.2" customHeight="1">
      <c r="A262" s="91"/>
      <c r="B262" s="47"/>
      <c r="C262" s="180"/>
      <c r="D262" s="182" t="s">
        <v>35</v>
      </c>
      <c r="E262" s="184"/>
      <c r="F262" s="186">
        <f ca="1">SUM(F250:F261)</f>
        <v>0</v>
      </c>
      <c r="G262" s="78" t="s">
        <v>9</v>
      </c>
      <c r="H262" s="79">
        <f ca="1">SUM(H250,H252,H254,H258,H256,H260)</f>
        <v>0</v>
      </c>
      <c r="I262" s="80" t="s">
        <v>10</v>
      </c>
      <c r="J262" s="186">
        <f t="shared" ref="J262:N262" ca="1" si="35">SUM(J250:J261)</f>
        <v>0</v>
      </c>
      <c r="K262" s="186">
        <f t="shared" ca="1" si="35"/>
        <v>0</v>
      </c>
      <c r="L262" s="186">
        <f t="shared" ca="1" si="35"/>
        <v>0</v>
      </c>
      <c r="M262" s="186">
        <f t="shared" ca="1" si="35"/>
        <v>0</v>
      </c>
      <c r="N262" s="190">
        <f t="shared" ca="1" si="35"/>
        <v>0</v>
      </c>
      <c r="O262" s="192" t="s">
        <v>28</v>
      </c>
      <c r="P262" s="194">
        <f t="shared" ref="P262" ca="1" si="36">SUM(P250:P261)</f>
        <v>0</v>
      </c>
      <c r="Q262" s="188" t="s">
        <v>29</v>
      </c>
      <c r="R262" s="186">
        <f t="shared" ref="R262" ca="1" si="37">SUM(R250:R261)</f>
        <v>0</v>
      </c>
      <c r="S262" s="47"/>
    </row>
    <row r="263" spans="1:19" ht="13.2" customHeight="1">
      <c r="A263" s="91"/>
      <c r="B263" s="47"/>
      <c r="C263" s="181"/>
      <c r="D263" s="183"/>
      <c r="E263" s="185"/>
      <c r="F263" s="187"/>
      <c r="G263" s="81" t="s">
        <v>9</v>
      </c>
      <c r="H263" s="84">
        <f ca="1">SUM(H251,H253,H255,H259,H257,H261)</f>
        <v>0</v>
      </c>
      <c r="I263" s="83" t="s">
        <v>10</v>
      </c>
      <c r="J263" s="187"/>
      <c r="K263" s="187"/>
      <c r="L263" s="187"/>
      <c r="M263" s="187"/>
      <c r="N263" s="191"/>
      <c r="O263" s="193"/>
      <c r="P263" s="195"/>
      <c r="Q263" s="189"/>
      <c r="R263" s="187"/>
      <c r="S263" s="47"/>
    </row>
    <row r="264" spans="1:19" ht="13.2" customHeight="1">
      <c r="A264" s="91"/>
      <c r="B264" s="47"/>
      <c r="C264" s="180"/>
      <c r="D264" s="182" t="s">
        <v>26</v>
      </c>
      <c r="E264" s="184"/>
      <c r="F264" s="186">
        <f ca="1">SUM(F248,F262)</f>
        <v>0</v>
      </c>
      <c r="G264" s="78" t="s">
        <v>9</v>
      </c>
      <c r="H264" s="79">
        <f ca="1">SUM(H248,H262)</f>
        <v>0</v>
      </c>
      <c r="I264" s="80" t="s">
        <v>10</v>
      </c>
      <c r="J264" s="186">
        <f t="shared" ref="J264:N264" ca="1" si="38">SUM(J248,J262)</f>
        <v>0</v>
      </c>
      <c r="K264" s="186">
        <f t="shared" ca="1" si="38"/>
        <v>0</v>
      </c>
      <c r="L264" s="186">
        <f t="shared" ca="1" si="38"/>
        <v>0</v>
      </c>
      <c r="M264" s="186">
        <f t="shared" ca="1" si="38"/>
        <v>0</v>
      </c>
      <c r="N264" s="190">
        <f t="shared" ca="1" si="38"/>
        <v>0</v>
      </c>
      <c r="O264" s="192" t="s">
        <v>28</v>
      </c>
      <c r="P264" s="194">
        <f t="shared" ref="P264" ca="1" si="39">SUM(P248,P262)</f>
        <v>0</v>
      </c>
      <c r="Q264" s="188" t="s">
        <v>29</v>
      </c>
      <c r="R264" s="186">
        <f t="shared" ref="R264" ca="1" si="40">SUM(R248,R262)</f>
        <v>0</v>
      </c>
      <c r="S264" s="47"/>
    </row>
    <row r="265" spans="1:19" ht="13.2" customHeight="1">
      <c r="A265" s="91"/>
      <c r="B265" s="47"/>
      <c r="C265" s="181"/>
      <c r="D265" s="183"/>
      <c r="E265" s="185"/>
      <c r="F265" s="187"/>
      <c r="G265" s="81" t="s">
        <v>9</v>
      </c>
      <c r="H265" s="82">
        <f ca="1">SUM(H249,H263)</f>
        <v>0</v>
      </c>
      <c r="I265" s="83" t="s">
        <v>10</v>
      </c>
      <c r="J265" s="187"/>
      <c r="K265" s="187"/>
      <c r="L265" s="187"/>
      <c r="M265" s="187"/>
      <c r="N265" s="191"/>
      <c r="O265" s="193"/>
      <c r="P265" s="195"/>
      <c r="Q265" s="189"/>
      <c r="R265" s="187"/>
      <c r="S265" s="47"/>
    </row>
    <row r="266" spans="1:19" s="45" customFormat="1" ht="13.2" customHeight="1">
      <c r="A266" s="93"/>
      <c r="B266" s="59"/>
      <c r="C266" s="85"/>
      <c r="D266" s="86"/>
      <c r="E266" s="85"/>
      <c r="F266" s="85"/>
      <c r="G266" s="85"/>
      <c r="H266" s="87"/>
      <c r="I266" s="86"/>
      <c r="J266" s="85"/>
      <c r="K266" s="85"/>
      <c r="L266" s="86"/>
      <c r="M266" s="85"/>
      <c r="N266" s="85"/>
      <c r="O266" s="85"/>
      <c r="P266" s="85"/>
      <c r="Q266" s="85"/>
      <c r="R266" s="86"/>
      <c r="S266" s="59"/>
    </row>
    <row r="267" spans="1:19" ht="45.75" customHeight="1">
      <c r="A267" s="91"/>
      <c r="B267" s="47"/>
      <c r="C267" s="202" t="s">
        <v>42</v>
      </c>
      <c r="D267" s="203"/>
      <c r="E267" s="204" t="str">
        <f>IF(【要入力】入力フォーム!C191="","",【要入力】入力フォーム!C191)</f>
        <v/>
      </c>
      <c r="F267" s="205"/>
      <c r="G267" s="205"/>
      <c r="H267" s="205"/>
      <c r="I267" s="205"/>
      <c r="J267" s="206"/>
      <c r="K267" s="69" t="s">
        <v>43</v>
      </c>
      <c r="L267" s="77"/>
      <c r="M267" s="204" t="str">
        <f>IF(【要入力】入力フォーム!C192="","",【要入力】入力フォーム!C192)</f>
        <v/>
      </c>
      <c r="N267" s="205"/>
      <c r="O267" s="205"/>
      <c r="P267" s="205"/>
      <c r="Q267" s="205"/>
      <c r="R267" s="206"/>
      <c r="S267" s="47"/>
    </row>
    <row r="268" spans="1:19" ht="49.95" customHeight="1">
      <c r="A268" s="91"/>
      <c r="B268" s="47"/>
      <c r="C268" s="47"/>
      <c r="D268" s="88"/>
      <c r="E268" s="207"/>
      <c r="F268" s="207"/>
      <c r="G268" s="207"/>
      <c r="H268" s="207"/>
      <c r="I268" s="207"/>
      <c r="J268" s="207"/>
      <c r="K268" s="47"/>
      <c r="L268" s="88"/>
      <c r="M268" s="208"/>
      <c r="N268" s="208"/>
      <c r="O268" s="208"/>
      <c r="P268" s="208"/>
      <c r="Q268" s="208"/>
      <c r="R268" s="208"/>
      <c r="S268" s="47"/>
    </row>
    <row r="269" spans="1:19" s="46" customFormat="1" ht="19.95" customHeight="1">
      <c r="A269" s="92">
        <f>A232+1</f>
        <v>7</v>
      </c>
      <c r="B269" s="62"/>
      <c r="C269" s="174" t="s">
        <v>8</v>
      </c>
      <c r="D269" s="174"/>
      <c r="E269" s="174" t="str">
        <f>IF(リスト!D9="","",リスト!D9)</f>
        <v/>
      </c>
      <c r="F269" s="174"/>
      <c r="G269" s="54" t="s">
        <v>9</v>
      </c>
      <c r="H269" s="63" t="str">
        <f>IF(リスト!E9="○","コジェネ","")</f>
        <v/>
      </c>
      <c r="I269" s="54" t="s">
        <v>10</v>
      </c>
      <c r="J269" s="54" t="s">
        <v>222</v>
      </c>
      <c r="K269" s="174" t="str">
        <f>IF(リスト!F9="","",リスト!F9)</f>
        <v/>
      </c>
      <c r="L269" s="174"/>
      <c r="M269" s="52" t="s">
        <v>223</v>
      </c>
      <c r="N269" s="52"/>
      <c r="O269" s="52"/>
      <c r="P269" s="52"/>
      <c r="Q269" s="52"/>
      <c r="R269" s="52"/>
      <c r="S269" s="62"/>
    </row>
    <row r="270" spans="1:19" ht="10.050000000000001" customHeight="1">
      <c r="A270" s="91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</row>
    <row r="271" spans="1:19" ht="15" customHeight="1">
      <c r="A271" s="91"/>
      <c r="B271" s="47"/>
      <c r="C271" s="196" t="s">
        <v>13</v>
      </c>
      <c r="D271" s="64" t="s">
        <v>14</v>
      </c>
      <c r="E271" s="64" t="s">
        <v>15</v>
      </c>
      <c r="F271" s="65" t="s">
        <v>16</v>
      </c>
      <c r="G271" s="66"/>
      <c r="H271" s="66"/>
      <c r="I271" s="67"/>
      <c r="J271" s="68" t="s">
        <v>17</v>
      </c>
      <c r="K271" s="69" t="s">
        <v>18</v>
      </c>
      <c r="L271" s="70"/>
      <c r="M271" s="70"/>
      <c r="N271" s="66"/>
      <c r="O271" s="66"/>
      <c r="P271" s="66"/>
      <c r="Q271" s="67"/>
      <c r="R271" s="68" t="s">
        <v>19</v>
      </c>
      <c r="S271" s="47"/>
    </row>
    <row r="272" spans="1:19" ht="15" customHeight="1">
      <c r="A272" s="91"/>
      <c r="B272" s="47"/>
      <c r="C272" s="197"/>
      <c r="D272" s="71" t="s">
        <v>20</v>
      </c>
      <c r="E272" s="71" t="s">
        <v>20</v>
      </c>
      <c r="F272" s="72" t="s">
        <v>21</v>
      </c>
      <c r="G272" s="73"/>
      <c r="H272" s="73"/>
      <c r="I272" s="74"/>
      <c r="J272" s="71" t="s">
        <v>22</v>
      </c>
      <c r="K272" s="75" t="s">
        <v>23</v>
      </c>
      <c r="L272" s="76" t="s">
        <v>24</v>
      </c>
      <c r="M272" s="75" t="s">
        <v>25</v>
      </c>
      <c r="N272" s="69" t="s">
        <v>26</v>
      </c>
      <c r="O272" s="70"/>
      <c r="P272" s="70"/>
      <c r="Q272" s="77"/>
      <c r="R272" s="71" t="s">
        <v>22</v>
      </c>
      <c r="S272" s="47"/>
    </row>
    <row r="273" spans="1:19" ht="13.95" customHeight="1">
      <c r="A273" s="91" t="s">
        <v>210</v>
      </c>
      <c r="B273" s="47"/>
      <c r="C273" s="196" t="s">
        <v>27</v>
      </c>
      <c r="D273" s="200" t="str" cm="1">
        <f t="array" aca="1" ref="D273" ca="1">IF($E$269="","",INDIRECT("【要入力】入力フォーム!"&amp;$A273&amp;D$1+21*$A$269))</f>
        <v/>
      </c>
      <c r="E273" s="200" t="str" cm="1">
        <f t="array" aca="1" ref="E273" ca="1">IF($E$269="","",INDIRECT("【要入力】入力フォーム!"&amp;$A273&amp;E$1+21*$A$269))</f>
        <v/>
      </c>
      <c r="F273" s="200" t="str" cm="1">
        <f t="array" aca="1" ref="F273" ca="1">IF($E$269="","",INDIRECT("【要入力】入力フォーム!"&amp;$A273&amp;F$1+21*$A$269))</f>
        <v/>
      </c>
      <c r="G273" s="78" t="s">
        <v>9</v>
      </c>
      <c r="H273" s="79" t="str" cm="1">
        <f t="array" aca="1" ref="H273" ca="1">IF($E$269="","",INDIRECT("【要入力】入力フォーム!"&amp;$A273&amp;H$1+21*$A$269))</f>
        <v/>
      </c>
      <c r="I273" s="80" t="s">
        <v>10</v>
      </c>
      <c r="J273" s="200" t="str" cm="1">
        <f t="array" aca="1" ref="J273" ca="1">IF($E$269="","",INDIRECT("【要入力】入力フォーム!"&amp;$A273&amp;J$1+21*$A$269))</f>
        <v/>
      </c>
      <c r="K273" s="200" t="str" cm="1">
        <f t="array" aca="1" ref="K273" ca="1">IF($E$269="","",INDIRECT("【要入力】入力フォーム!"&amp;$A273&amp;K$1+21*$A$269))</f>
        <v/>
      </c>
      <c r="L273" s="200" t="str" cm="1">
        <f t="array" aca="1" ref="L273" ca="1">IF($E$269="","",INDIRECT("【要入力】入力フォーム!"&amp;$A273&amp;L$1+21*$A$269))</f>
        <v/>
      </c>
      <c r="M273" s="200" t="str" cm="1">
        <f t="array" aca="1" ref="M273" ca="1">IF($E$269="","",INDIRECT("【要入力】入力フォーム!"&amp;$A273&amp;M$1+21*$A$269))</f>
        <v/>
      </c>
      <c r="N273" s="198" t="str" cm="1">
        <f t="array" aca="1" ref="N273" ca="1">IF($E$269="","",INDIRECT("【要入力】入力フォーム!"&amp;$A273&amp;N$1+21*$A$269))</f>
        <v/>
      </c>
      <c r="O273" s="192" t="s">
        <v>28</v>
      </c>
      <c r="P273" s="209" t="str" cm="1">
        <f t="array" aca="1" ref="P273" ca="1">IF($E$269="","",INDIRECT("【要入力】入力フォーム!"&amp;$A273&amp;P$1+21*$A$269))</f>
        <v/>
      </c>
      <c r="Q273" s="188" t="s">
        <v>29</v>
      </c>
      <c r="R273" s="200" t="str" cm="1">
        <f t="array" aca="1" ref="R273" ca="1">IF($E$269="","",INDIRECT("【要入力】入力フォーム!"&amp;$A273&amp;R$1+21*$A$269))</f>
        <v/>
      </c>
      <c r="S273" s="47"/>
    </row>
    <row r="274" spans="1:19" ht="13.95" customHeight="1">
      <c r="A274" s="91"/>
      <c r="B274" s="47"/>
      <c r="C274" s="197"/>
      <c r="D274" s="201"/>
      <c r="E274" s="201"/>
      <c r="F274" s="201"/>
      <c r="G274" s="81" t="s">
        <v>9</v>
      </c>
      <c r="H274" s="82" t="str" cm="1">
        <f t="array" aca="1" ref="H274" ca="1">IF($E$269="","",INDIRECT("【要入力】入力フォーム!"&amp;$A273&amp;H$1+1+21*$A$269))</f>
        <v/>
      </c>
      <c r="I274" s="83" t="s">
        <v>10</v>
      </c>
      <c r="J274" s="201"/>
      <c r="K274" s="201"/>
      <c r="L274" s="201"/>
      <c r="M274" s="201"/>
      <c r="N274" s="199"/>
      <c r="O274" s="193"/>
      <c r="P274" s="210"/>
      <c r="Q274" s="189"/>
      <c r="R274" s="201"/>
      <c r="S274" s="47"/>
    </row>
    <row r="275" spans="1:19" ht="13.95" customHeight="1">
      <c r="A275" s="91" t="s">
        <v>211</v>
      </c>
      <c r="B275" s="47"/>
      <c r="C275" s="196" t="s">
        <v>30</v>
      </c>
      <c r="D275" s="200" t="str" cm="1">
        <f t="array" aca="1" ref="D275" ca="1">IF($E$269="","",INDIRECT("【要入力】入力フォーム!"&amp;$A275&amp;D$1+21*$A$269))</f>
        <v/>
      </c>
      <c r="E275" s="200" t="str" cm="1">
        <f t="array" aca="1" ref="E275" ca="1">IF($E$269="","",INDIRECT("【要入力】入力フォーム!"&amp;$A275&amp;E$1+21*$A$269))</f>
        <v/>
      </c>
      <c r="F275" s="200" t="str" cm="1">
        <f t="array" aca="1" ref="F275" ca="1">IF($E$269="","",INDIRECT("【要入力】入力フォーム!"&amp;$A275&amp;F$1+21*$A$269))</f>
        <v/>
      </c>
      <c r="G275" s="78" t="s">
        <v>9</v>
      </c>
      <c r="H275" s="79" t="str" cm="1">
        <f t="array" aca="1" ref="H275" ca="1">IF($E$269="","",INDIRECT("【要入力】入力フォーム!"&amp;$A275&amp;H$1+21*$A$269))</f>
        <v/>
      </c>
      <c r="I275" s="80" t="s">
        <v>10</v>
      </c>
      <c r="J275" s="200" t="str" cm="1">
        <f t="array" aca="1" ref="J275" ca="1">IF($E$269="","",INDIRECT("【要入力】入力フォーム!"&amp;$A275&amp;J$1+21*$A$269))</f>
        <v/>
      </c>
      <c r="K275" s="200" t="str" cm="1">
        <f t="array" aca="1" ref="K275" ca="1">IF($E$269="","",INDIRECT("【要入力】入力フォーム!"&amp;$A275&amp;K$1+21*$A$269))</f>
        <v/>
      </c>
      <c r="L275" s="200" t="str" cm="1">
        <f t="array" aca="1" ref="L275" ca="1">IF($E$269="","",INDIRECT("【要入力】入力フォーム!"&amp;$A275&amp;L$1+21*$A$269))</f>
        <v/>
      </c>
      <c r="M275" s="200" t="str" cm="1">
        <f t="array" aca="1" ref="M275" ca="1">IF($E$269="","",INDIRECT("【要入力】入力フォーム!"&amp;$A275&amp;M$1+21*$A$269))</f>
        <v/>
      </c>
      <c r="N275" s="198" t="str" cm="1">
        <f t="array" aca="1" ref="N275" ca="1">IF($E$269="","",INDIRECT("【要入力】入力フォーム!"&amp;$A275&amp;N$1+21*$A$269))</f>
        <v/>
      </c>
      <c r="O275" s="192" t="s">
        <v>28</v>
      </c>
      <c r="P275" s="209" t="str" cm="1">
        <f t="array" aca="1" ref="P275" ca="1">IF($E$269="","",INDIRECT("【要入力】入力フォーム!"&amp;$A275&amp;P$1+21*$A$269))</f>
        <v/>
      </c>
      <c r="Q275" s="188" t="s">
        <v>29</v>
      </c>
      <c r="R275" s="200" t="str" cm="1">
        <f t="array" aca="1" ref="R275" ca="1">IF($E$269="","",INDIRECT("【要入力】入力フォーム!"&amp;$A275&amp;R$1+21*$A$269))</f>
        <v/>
      </c>
      <c r="S275" s="47"/>
    </row>
    <row r="276" spans="1:19" ht="13.95" customHeight="1">
      <c r="A276" s="91"/>
      <c r="B276" s="47"/>
      <c r="C276" s="197"/>
      <c r="D276" s="201"/>
      <c r="E276" s="201"/>
      <c r="F276" s="201"/>
      <c r="G276" s="81" t="s">
        <v>9</v>
      </c>
      <c r="H276" s="82" t="str" cm="1">
        <f t="array" aca="1" ref="H276" ca="1">IF($E$269="","",INDIRECT("【要入力】入力フォーム!"&amp;$A275&amp;H$1+1+21*$A$269))</f>
        <v/>
      </c>
      <c r="I276" s="83" t="s">
        <v>10</v>
      </c>
      <c r="J276" s="201"/>
      <c r="K276" s="201"/>
      <c r="L276" s="201"/>
      <c r="M276" s="201"/>
      <c r="N276" s="199"/>
      <c r="O276" s="193"/>
      <c r="P276" s="210"/>
      <c r="Q276" s="189"/>
      <c r="R276" s="201"/>
      <c r="S276" s="47"/>
    </row>
    <row r="277" spans="1:19" ht="13.95" customHeight="1">
      <c r="A277" s="91" t="s">
        <v>212</v>
      </c>
      <c r="B277" s="47"/>
      <c r="C277" s="196" t="s">
        <v>31</v>
      </c>
      <c r="D277" s="200" t="str" cm="1">
        <f t="array" aca="1" ref="D277" ca="1">IF($E$269="","",INDIRECT("【要入力】入力フォーム!"&amp;$A277&amp;D$1+21*$A$269))</f>
        <v/>
      </c>
      <c r="E277" s="200" t="str" cm="1">
        <f t="array" aca="1" ref="E277" ca="1">IF($E$269="","",INDIRECT("【要入力】入力フォーム!"&amp;$A277&amp;E$1+21*$A$269))</f>
        <v/>
      </c>
      <c r="F277" s="200" t="str" cm="1">
        <f t="array" aca="1" ref="F277" ca="1">IF($E$269="","",INDIRECT("【要入力】入力フォーム!"&amp;$A277&amp;F$1+21*$A$269))</f>
        <v/>
      </c>
      <c r="G277" s="78" t="s">
        <v>9</v>
      </c>
      <c r="H277" s="79" t="str" cm="1">
        <f t="array" aca="1" ref="H277" ca="1">IF($E$269="","",INDIRECT("【要入力】入力フォーム!"&amp;$A277&amp;H$1+21*$A$269))</f>
        <v/>
      </c>
      <c r="I277" s="80" t="s">
        <v>10</v>
      </c>
      <c r="J277" s="200" t="str" cm="1">
        <f t="array" aca="1" ref="J277" ca="1">IF($E$269="","",INDIRECT("【要入力】入力フォーム!"&amp;$A277&amp;J$1+21*$A$269))</f>
        <v/>
      </c>
      <c r="K277" s="200" t="str" cm="1">
        <f t="array" aca="1" ref="K277" ca="1">IF($E$269="","",INDIRECT("【要入力】入力フォーム!"&amp;$A277&amp;K$1+21*$A$269))</f>
        <v/>
      </c>
      <c r="L277" s="200" t="str" cm="1">
        <f t="array" aca="1" ref="L277" ca="1">IF($E$269="","",INDIRECT("【要入力】入力フォーム!"&amp;$A277&amp;L$1+21*$A$269))</f>
        <v/>
      </c>
      <c r="M277" s="200" t="str" cm="1">
        <f t="array" aca="1" ref="M277" ca="1">IF($E$269="","",INDIRECT("【要入力】入力フォーム!"&amp;$A277&amp;M$1+21*$A$269))</f>
        <v/>
      </c>
      <c r="N277" s="198" t="str" cm="1">
        <f t="array" aca="1" ref="N277" ca="1">IF($E$269="","",INDIRECT("【要入力】入力フォーム!"&amp;$A277&amp;N$1+21*$A$269))</f>
        <v/>
      </c>
      <c r="O277" s="192" t="s">
        <v>28</v>
      </c>
      <c r="P277" s="209" t="str" cm="1">
        <f t="array" aca="1" ref="P277" ca="1">IF($E$269="","",INDIRECT("【要入力】入力フォーム!"&amp;$A277&amp;P$1+21*$A$269))</f>
        <v/>
      </c>
      <c r="Q277" s="188" t="s">
        <v>29</v>
      </c>
      <c r="R277" s="200" t="str" cm="1">
        <f t="array" aca="1" ref="R277" ca="1">IF($E$269="","",INDIRECT("【要入力】入力フォーム!"&amp;$A277&amp;R$1+21*$A$269))</f>
        <v/>
      </c>
      <c r="S277" s="47"/>
    </row>
    <row r="278" spans="1:19" ht="13.95" customHeight="1">
      <c r="A278" s="91"/>
      <c r="B278" s="47"/>
      <c r="C278" s="197"/>
      <c r="D278" s="201"/>
      <c r="E278" s="201"/>
      <c r="F278" s="201"/>
      <c r="G278" s="81" t="s">
        <v>9</v>
      </c>
      <c r="H278" s="82" t="str" cm="1">
        <f t="array" aca="1" ref="H278" ca="1">IF($E$269="","",INDIRECT("【要入力】入力フォーム!"&amp;$A277&amp;H$1+1+21*$A$269))</f>
        <v/>
      </c>
      <c r="I278" s="83" t="s">
        <v>10</v>
      </c>
      <c r="J278" s="201"/>
      <c r="K278" s="201"/>
      <c r="L278" s="201"/>
      <c r="M278" s="201"/>
      <c r="N278" s="199"/>
      <c r="O278" s="193"/>
      <c r="P278" s="210"/>
      <c r="Q278" s="189"/>
      <c r="R278" s="201"/>
      <c r="S278" s="47"/>
    </row>
    <row r="279" spans="1:19" ht="13.95" customHeight="1">
      <c r="A279" s="91" t="s">
        <v>213</v>
      </c>
      <c r="B279" s="47"/>
      <c r="C279" s="196" t="s">
        <v>32</v>
      </c>
      <c r="D279" s="200" t="str" cm="1">
        <f t="array" aca="1" ref="D279" ca="1">IF($E$269="","",INDIRECT("【要入力】入力フォーム!"&amp;$A279&amp;D$1+21*$A$269))</f>
        <v/>
      </c>
      <c r="E279" s="200" t="str" cm="1">
        <f t="array" aca="1" ref="E279" ca="1">IF($E$269="","",INDIRECT("【要入力】入力フォーム!"&amp;$A279&amp;E$1+21*$A$269))</f>
        <v/>
      </c>
      <c r="F279" s="200" t="str" cm="1">
        <f t="array" aca="1" ref="F279" ca="1">IF($E$269="","",INDIRECT("【要入力】入力フォーム!"&amp;$A279&amp;F$1+21*$A$269))</f>
        <v/>
      </c>
      <c r="G279" s="78" t="s">
        <v>9</v>
      </c>
      <c r="H279" s="79" t="str" cm="1">
        <f t="array" aca="1" ref="H279" ca="1">IF($E$269="","",INDIRECT("【要入力】入力フォーム!"&amp;$A279&amp;H$1+21*$A$269))</f>
        <v/>
      </c>
      <c r="I279" s="80" t="s">
        <v>10</v>
      </c>
      <c r="J279" s="200" t="str" cm="1">
        <f t="array" aca="1" ref="J279" ca="1">IF($E$269="","",INDIRECT("【要入力】入力フォーム!"&amp;$A279&amp;J$1+21*$A$269))</f>
        <v/>
      </c>
      <c r="K279" s="200" t="str" cm="1">
        <f t="array" aca="1" ref="K279" ca="1">IF($E$269="","",INDIRECT("【要入力】入力フォーム!"&amp;$A279&amp;K$1+21*$A$269))</f>
        <v/>
      </c>
      <c r="L279" s="200" t="str" cm="1">
        <f t="array" aca="1" ref="L279" ca="1">IF($E$269="","",INDIRECT("【要入力】入力フォーム!"&amp;$A279&amp;L$1+21*$A$269))</f>
        <v/>
      </c>
      <c r="M279" s="200" t="str" cm="1">
        <f t="array" aca="1" ref="M279" ca="1">IF($E$269="","",INDIRECT("【要入力】入力フォーム!"&amp;$A279&amp;M$1+21*$A$269))</f>
        <v/>
      </c>
      <c r="N279" s="198" t="str" cm="1">
        <f t="array" aca="1" ref="N279" ca="1">IF($E$269="","",INDIRECT("【要入力】入力フォーム!"&amp;$A279&amp;N$1+21*$A$269))</f>
        <v/>
      </c>
      <c r="O279" s="192" t="s">
        <v>28</v>
      </c>
      <c r="P279" s="209" t="str" cm="1">
        <f t="array" aca="1" ref="P279" ca="1">IF($E$269="","",INDIRECT("【要入力】入力フォーム!"&amp;$A279&amp;P$1+21*$A$269))</f>
        <v/>
      </c>
      <c r="Q279" s="188" t="s">
        <v>29</v>
      </c>
      <c r="R279" s="200" t="str" cm="1">
        <f t="array" aca="1" ref="R279" ca="1">IF($E$269="","",INDIRECT("【要入力】入力フォーム!"&amp;$A279&amp;R$1+21*$A$269))</f>
        <v/>
      </c>
      <c r="S279" s="47"/>
    </row>
    <row r="280" spans="1:19" ht="13.95" customHeight="1">
      <c r="A280" s="91"/>
      <c r="B280" s="47"/>
      <c r="C280" s="197"/>
      <c r="D280" s="201"/>
      <c r="E280" s="201"/>
      <c r="F280" s="201"/>
      <c r="G280" s="81" t="s">
        <v>9</v>
      </c>
      <c r="H280" s="82" t="str" cm="1">
        <f t="array" aca="1" ref="H280" ca="1">IF($E$269="","",INDIRECT("【要入力】入力フォーム!"&amp;$A279&amp;H$1+1+21*$A$269))</f>
        <v/>
      </c>
      <c r="I280" s="83" t="s">
        <v>10</v>
      </c>
      <c r="J280" s="201"/>
      <c r="K280" s="201"/>
      <c r="L280" s="201"/>
      <c r="M280" s="201"/>
      <c r="N280" s="199"/>
      <c r="O280" s="193"/>
      <c r="P280" s="210"/>
      <c r="Q280" s="189"/>
      <c r="R280" s="201"/>
      <c r="S280" s="47"/>
    </row>
    <row r="281" spans="1:19" ht="13.95" customHeight="1">
      <c r="A281" s="91" t="s">
        <v>214</v>
      </c>
      <c r="B281" s="47"/>
      <c r="C281" s="196" t="s">
        <v>33</v>
      </c>
      <c r="D281" s="200" t="str" cm="1">
        <f t="array" aca="1" ref="D281" ca="1">IF($E$269="","",INDIRECT("【要入力】入力フォーム!"&amp;$A281&amp;D$1+21*$A$269))</f>
        <v/>
      </c>
      <c r="E281" s="200" t="str" cm="1">
        <f t="array" aca="1" ref="E281" ca="1">IF($E$269="","",INDIRECT("【要入力】入力フォーム!"&amp;$A281&amp;E$1+21*$A$269))</f>
        <v/>
      </c>
      <c r="F281" s="200" t="str" cm="1">
        <f t="array" aca="1" ref="F281" ca="1">IF($E$269="","",INDIRECT("【要入力】入力フォーム!"&amp;$A281&amp;F$1+21*$A$269))</f>
        <v/>
      </c>
      <c r="G281" s="78" t="s">
        <v>9</v>
      </c>
      <c r="H281" s="79" t="str" cm="1">
        <f t="array" aca="1" ref="H281" ca="1">IF($E$269="","",INDIRECT("【要入力】入力フォーム!"&amp;$A281&amp;H$1+21*$A$269))</f>
        <v/>
      </c>
      <c r="I281" s="80" t="s">
        <v>10</v>
      </c>
      <c r="J281" s="200" t="str" cm="1">
        <f t="array" aca="1" ref="J281" ca="1">IF($E$269="","",INDIRECT("【要入力】入力フォーム!"&amp;$A281&amp;J$1+21*$A$269))</f>
        <v/>
      </c>
      <c r="K281" s="200" t="str" cm="1">
        <f t="array" aca="1" ref="K281" ca="1">IF($E$269="","",INDIRECT("【要入力】入力フォーム!"&amp;$A281&amp;K$1+21*$A$269))</f>
        <v/>
      </c>
      <c r="L281" s="200" t="str" cm="1">
        <f t="array" aca="1" ref="L281" ca="1">IF($E$269="","",INDIRECT("【要入力】入力フォーム!"&amp;$A281&amp;L$1+21*$A$269))</f>
        <v/>
      </c>
      <c r="M281" s="200" t="str" cm="1">
        <f t="array" aca="1" ref="M281" ca="1">IF($E$269="","",INDIRECT("【要入力】入力フォーム!"&amp;$A281&amp;M$1+21*$A$269))</f>
        <v/>
      </c>
      <c r="N281" s="198" t="str" cm="1">
        <f t="array" aca="1" ref="N281" ca="1">IF($E$269="","",INDIRECT("【要入力】入力フォーム!"&amp;$A281&amp;N$1+21*$A$269))</f>
        <v/>
      </c>
      <c r="O281" s="192" t="s">
        <v>28</v>
      </c>
      <c r="P281" s="209" t="str" cm="1">
        <f t="array" aca="1" ref="P281" ca="1">IF($E$269="","",INDIRECT("【要入力】入力フォーム!"&amp;$A281&amp;P$1+21*$A$269))</f>
        <v/>
      </c>
      <c r="Q281" s="188" t="s">
        <v>29</v>
      </c>
      <c r="R281" s="200" t="str" cm="1">
        <f t="array" aca="1" ref="R281" ca="1">IF($E$269="","",INDIRECT("【要入力】入力フォーム!"&amp;$A281&amp;R$1+21*$A$269))</f>
        <v/>
      </c>
      <c r="S281" s="47"/>
    </row>
    <row r="282" spans="1:19" ht="13.95" customHeight="1">
      <c r="A282" s="91"/>
      <c r="B282" s="47"/>
      <c r="C282" s="197"/>
      <c r="D282" s="201"/>
      <c r="E282" s="201"/>
      <c r="F282" s="201"/>
      <c r="G282" s="81" t="s">
        <v>9</v>
      </c>
      <c r="H282" s="82" t="str" cm="1">
        <f t="array" aca="1" ref="H282" ca="1">IF($E$269="","",INDIRECT("【要入力】入力フォーム!"&amp;$A281&amp;H$1+1+21*$A$269))</f>
        <v/>
      </c>
      <c r="I282" s="83" t="s">
        <v>10</v>
      </c>
      <c r="J282" s="201"/>
      <c r="K282" s="201"/>
      <c r="L282" s="201"/>
      <c r="M282" s="201"/>
      <c r="N282" s="199"/>
      <c r="O282" s="193"/>
      <c r="P282" s="210"/>
      <c r="Q282" s="189"/>
      <c r="R282" s="201"/>
      <c r="S282" s="47"/>
    </row>
    <row r="283" spans="1:19" ht="13.95" customHeight="1">
      <c r="A283" s="91" t="s">
        <v>215</v>
      </c>
      <c r="B283" s="47"/>
      <c r="C283" s="196" t="s">
        <v>34</v>
      </c>
      <c r="D283" s="200" t="str" cm="1">
        <f t="array" aca="1" ref="D283" ca="1">IF($E$269="","",INDIRECT("【要入力】入力フォーム!"&amp;$A283&amp;D$1+21*$A$269))</f>
        <v/>
      </c>
      <c r="E283" s="200" t="str" cm="1">
        <f t="array" aca="1" ref="E283" ca="1">IF($E$269="","",INDIRECT("【要入力】入力フォーム!"&amp;$A283&amp;E$1+21*$A$269))</f>
        <v/>
      </c>
      <c r="F283" s="200" t="str" cm="1">
        <f t="array" aca="1" ref="F283" ca="1">IF($E$269="","",INDIRECT("【要入力】入力フォーム!"&amp;$A283&amp;F$1+21*$A$269))</f>
        <v/>
      </c>
      <c r="G283" s="78" t="s">
        <v>9</v>
      </c>
      <c r="H283" s="79" t="str" cm="1">
        <f t="array" aca="1" ref="H283" ca="1">IF($E$269="","",INDIRECT("【要入力】入力フォーム!"&amp;$A283&amp;H$1+21*$A$269))</f>
        <v/>
      </c>
      <c r="I283" s="80" t="s">
        <v>10</v>
      </c>
      <c r="J283" s="200" t="str" cm="1">
        <f t="array" aca="1" ref="J283" ca="1">IF($E$269="","",INDIRECT("【要入力】入力フォーム!"&amp;$A283&amp;J$1+21*$A$269))</f>
        <v/>
      </c>
      <c r="K283" s="200" t="str" cm="1">
        <f t="array" aca="1" ref="K283" ca="1">IF($E$269="","",INDIRECT("【要入力】入力フォーム!"&amp;$A283&amp;K$1+21*$A$269))</f>
        <v/>
      </c>
      <c r="L283" s="200" t="str" cm="1">
        <f t="array" aca="1" ref="L283" ca="1">IF($E$269="","",INDIRECT("【要入力】入力フォーム!"&amp;$A283&amp;L$1+21*$A$269))</f>
        <v/>
      </c>
      <c r="M283" s="200" t="str" cm="1">
        <f t="array" aca="1" ref="M283" ca="1">IF($E$269="","",INDIRECT("【要入力】入力フォーム!"&amp;$A283&amp;M$1+21*$A$269))</f>
        <v/>
      </c>
      <c r="N283" s="198" t="str" cm="1">
        <f t="array" aca="1" ref="N283" ca="1">IF($E$269="","",INDIRECT("【要入力】入力フォーム!"&amp;$A283&amp;N$1+21*$A$269))</f>
        <v/>
      </c>
      <c r="O283" s="192" t="s">
        <v>28</v>
      </c>
      <c r="P283" s="209" t="str" cm="1">
        <f t="array" aca="1" ref="P283" ca="1">IF($E$269="","",INDIRECT("【要入力】入力フォーム!"&amp;$A283&amp;P$1+21*$A$269))</f>
        <v/>
      </c>
      <c r="Q283" s="188" t="s">
        <v>29</v>
      </c>
      <c r="R283" s="200" t="str" cm="1">
        <f t="array" aca="1" ref="R283" ca="1">IF($E$269="","",INDIRECT("【要入力】入力フォーム!"&amp;$A283&amp;R$1+21*$A$269))</f>
        <v/>
      </c>
      <c r="S283" s="47"/>
    </row>
    <row r="284" spans="1:19" ht="13.95" customHeight="1">
      <c r="A284" s="91"/>
      <c r="B284" s="47"/>
      <c r="C284" s="197"/>
      <c r="D284" s="201"/>
      <c r="E284" s="201"/>
      <c r="F284" s="201"/>
      <c r="G284" s="81" t="s">
        <v>9</v>
      </c>
      <c r="H284" s="82" t="str" cm="1">
        <f t="array" aca="1" ref="H284" ca="1">IF($E$269="","",INDIRECT("【要入力】入力フォーム!"&amp;$A283&amp;H$1+1+21*$A$269))</f>
        <v/>
      </c>
      <c r="I284" s="83" t="s">
        <v>10</v>
      </c>
      <c r="J284" s="201"/>
      <c r="K284" s="201"/>
      <c r="L284" s="201"/>
      <c r="M284" s="201"/>
      <c r="N284" s="199"/>
      <c r="O284" s="193"/>
      <c r="P284" s="210"/>
      <c r="Q284" s="189"/>
      <c r="R284" s="201"/>
      <c r="S284" s="47"/>
    </row>
    <row r="285" spans="1:19" ht="15" customHeight="1">
      <c r="A285" s="91"/>
      <c r="B285" s="47"/>
      <c r="C285" s="180"/>
      <c r="D285" s="182" t="s">
        <v>35</v>
      </c>
      <c r="E285" s="184"/>
      <c r="F285" s="186">
        <f ca="1">SUM(F273:F284)</f>
        <v>0</v>
      </c>
      <c r="G285" s="78" t="s">
        <v>9</v>
      </c>
      <c r="H285" s="79">
        <f ca="1">SUM(H273,H275,H277,H279,H281,H283)</f>
        <v>0</v>
      </c>
      <c r="I285" s="80" t="s">
        <v>10</v>
      </c>
      <c r="J285" s="186">
        <f ca="1">SUM(J273:J284)</f>
        <v>0</v>
      </c>
      <c r="K285" s="186">
        <f ca="1">SUM(K273:K284)</f>
        <v>0</v>
      </c>
      <c r="L285" s="186">
        <f ca="1">SUM(L273:L284)</f>
        <v>0</v>
      </c>
      <c r="M285" s="186">
        <f ca="1">SUM(M273:M284)</f>
        <v>0</v>
      </c>
      <c r="N285" s="190">
        <f ca="1">SUM(N273:N284)</f>
        <v>0</v>
      </c>
      <c r="O285" s="192" t="s">
        <v>28</v>
      </c>
      <c r="P285" s="194">
        <f ca="1">SUM(P273:P284)</f>
        <v>0</v>
      </c>
      <c r="Q285" s="188" t="s">
        <v>29</v>
      </c>
      <c r="R285" s="186">
        <f ca="1">SUM(R273:R284)</f>
        <v>0</v>
      </c>
      <c r="S285" s="47"/>
    </row>
    <row r="286" spans="1:19" ht="15" customHeight="1">
      <c r="A286" s="91"/>
      <c r="B286" s="47"/>
      <c r="C286" s="181"/>
      <c r="D286" s="183"/>
      <c r="E286" s="185"/>
      <c r="F286" s="187"/>
      <c r="G286" s="81" t="s">
        <v>9</v>
      </c>
      <c r="H286" s="84">
        <f ca="1">SUM(H274,H276,H278,H280,H282,H284)</f>
        <v>0</v>
      </c>
      <c r="I286" s="83" t="s">
        <v>10</v>
      </c>
      <c r="J286" s="187"/>
      <c r="K286" s="187"/>
      <c r="L286" s="187"/>
      <c r="M286" s="187"/>
      <c r="N286" s="191"/>
      <c r="O286" s="193"/>
      <c r="P286" s="195"/>
      <c r="Q286" s="189"/>
      <c r="R286" s="187"/>
      <c r="S286" s="47"/>
    </row>
    <row r="287" spans="1:19" ht="13.95" customHeight="1">
      <c r="A287" s="91" t="s">
        <v>216</v>
      </c>
      <c r="B287" s="47"/>
      <c r="C287" s="196" t="s">
        <v>36</v>
      </c>
      <c r="D287" s="200" t="str" cm="1">
        <f t="array" aca="1" ref="D287" ca="1">IF($E$269="","",INDIRECT("【要入力】入力フォーム!"&amp;$A287&amp;D$1+21*$A$269))</f>
        <v/>
      </c>
      <c r="E287" s="200" t="str" cm="1">
        <f t="array" aca="1" ref="E287" ca="1">IF($E$269="","",INDIRECT("【要入力】入力フォーム!"&amp;$A287&amp;E$1+21*$A$269))</f>
        <v/>
      </c>
      <c r="F287" s="200" t="str" cm="1">
        <f t="array" aca="1" ref="F287" ca="1">IF($E$269="","",INDIRECT("【要入力】入力フォーム!"&amp;$A287&amp;F$1+21*$A$269))</f>
        <v/>
      </c>
      <c r="G287" s="78" t="s">
        <v>9</v>
      </c>
      <c r="H287" s="79" t="str" cm="1">
        <f t="array" aca="1" ref="H287" ca="1">IF($E$269="","",INDIRECT("【要入力】入力フォーム!"&amp;$A287&amp;H$1+21*$A$269))</f>
        <v/>
      </c>
      <c r="I287" s="80" t="s">
        <v>10</v>
      </c>
      <c r="J287" s="200" t="str" cm="1">
        <f t="array" aca="1" ref="J287" ca="1">IF($E$269="","",INDIRECT("【要入力】入力フォーム!"&amp;$A287&amp;J$1+21*$A$269))</f>
        <v/>
      </c>
      <c r="K287" s="200" t="str" cm="1">
        <f t="array" aca="1" ref="K287" ca="1">IF($E$269="","",INDIRECT("【要入力】入力フォーム!"&amp;$A287&amp;K$1+21*$A$269))</f>
        <v/>
      </c>
      <c r="L287" s="200" t="str" cm="1">
        <f t="array" aca="1" ref="L287" ca="1">IF($E$269="","",INDIRECT("【要入力】入力フォーム!"&amp;$A287&amp;L$1+21*$A$269))</f>
        <v/>
      </c>
      <c r="M287" s="200" t="str" cm="1">
        <f t="array" aca="1" ref="M287" ca="1">IF($E$269="","",INDIRECT("【要入力】入力フォーム!"&amp;$A287&amp;M$1+21*$A$269))</f>
        <v/>
      </c>
      <c r="N287" s="198" t="str" cm="1">
        <f t="array" aca="1" ref="N287" ca="1">IF($E$269="","",INDIRECT("【要入力】入力フォーム!"&amp;$A287&amp;N$1+21*$A$269))</f>
        <v/>
      </c>
      <c r="O287" s="192" t="s">
        <v>28</v>
      </c>
      <c r="P287" s="209" t="str" cm="1">
        <f t="array" aca="1" ref="P287" ca="1">IF($E$269="","",INDIRECT("【要入力】入力フォーム!"&amp;$A287&amp;P$1+21*$A$269))</f>
        <v/>
      </c>
      <c r="Q287" s="188" t="s">
        <v>29</v>
      </c>
      <c r="R287" s="200" t="str" cm="1">
        <f t="array" aca="1" ref="R287" ca="1">IF($E$269="","",INDIRECT("【要入力】入力フォーム!"&amp;$A287&amp;R$1+21*$A$269))</f>
        <v/>
      </c>
      <c r="S287" s="47"/>
    </row>
    <row r="288" spans="1:19" ht="13.95" customHeight="1">
      <c r="A288" s="91"/>
      <c r="B288" s="47"/>
      <c r="C288" s="197"/>
      <c r="D288" s="201"/>
      <c r="E288" s="201"/>
      <c r="F288" s="201"/>
      <c r="G288" s="81" t="s">
        <v>9</v>
      </c>
      <c r="H288" s="82" t="str" cm="1">
        <f t="array" aca="1" ref="H288" ca="1">IF($E$269="","",INDIRECT("【要入力】入力フォーム!"&amp;$A287&amp;H$1+1+21*$A$269))</f>
        <v/>
      </c>
      <c r="I288" s="83" t="s">
        <v>10</v>
      </c>
      <c r="J288" s="201"/>
      <c r="K288" s="201"/>
      <c r="L288" s="201"/>
      <c r="M288" s="201"/>
      <c r="N288" s="199"/>
      <c r="O288" s="193"/>
      <c r="P288" s="210"/>
      <c r="Q288" s="189"/>
      <c r="R288" s="201"/>
      <c r="S288" s="47"/>
    </row>
    <row r="289" spans="1:19" ht="13.95" customHeight="1">
      <c r="A289" s="91" t="s">
        <v>217</v>
      </c>
      <c r="B289" s="47"/>
      <c r="C289" s="196" t="s">
        <v>37</v>
      </c>
      <c r="D289" s="200" t="str" cm="1">
        <f t="array" aca="1" ref="D289" ca="1">IF($E$269="","",INDIRECT("【要入力】入力フォーム!"&amp;$A289&amp;D$1+21*$A$269))</f>
        <v/>
      </c>
      <c r="E289" s="200" t="str" cm="1">
        <f t="array" aca="1" ref="E289" ca="1">IF($E$269="","",INDIRECT("【要入力】入力フォーム!"&amp;$A289&amp;E$1+21*$A$269))</f>
        <v/>
      </c>
      <c r="F289" s="200" t="str" cm="1">
        <f t="array" aca="1" ref="F289" ca="1">IF($E$269="","",INDIRECT("【要入力】入力フォーム!"&amp;$A289&amp;F$1+21*$A$269))</f>
        <v/>
      </c>
      <c r="G289" s="78" t="s">
        <v>9</v>
      </c>
      <c r="H289" s="79" t="str" cm="1">
        <f t="array" aca="1" ref="H289" ca="1">IF($E$269="","",INDIRECT("【要入力】入力フォーム!"&amp;$A289&amp;H$1+21*$A$269))</f>
        <v/>
      </c>
      <c r="I289" s="80" t="s">
        <v>10</v>
      </c>
      <c r="J289" s="200" t="str" cm="1">
        <f t="array" aca="1" ref="J289" ca="1">IF($E$269="","",INDIRECT("【要入力】入力フォーム!"&amp;$A289&amp;J$1+21*$A$269))</f>
        <v/>
      </c>
      <c r="K289" s="200" t="str" cm="1">
        <f t="array" aca="1" ref="K289" ca="1">IF($E$269="","",INDIRECT("【要入力】入力フォーム!"&amp;$A289&amp;K$1+21*$A$269))</f>
        <v/>
      </c>
      <c r="L289" s="200" t="str" cm="1">
        <f t="array" aca="1" ref="L289" ca="1">IF($E$269="","",INDIRECT("【要入力】入力フォーム!"&amp;$A289&amp;L$1+21*$A$269))</f>
        <v/>
      </c>
      <c r="M289" s="200" t="str" cm="1">
        <f t="array" aca="1" ref="M289" ca="1">IF($E$269="","",INDIRECT("【要入力】入力フォーム!"&amp;$A289&amp;M$1+21*$A$269))</f>
        <v/>
      </c>
      <c r="N289" s="198" t="str" cm="1">
        <f t="array" aca="1" ref="N289" ca="1">IF($E$269="","",INDIRECT("【要入力】入力フォーム!"&amp;$A289&amp;N$1+21*$A$269))</f>
        <v/>
      </c>
      <c r="O289" s="192" t="s">
        <v>28</v>
      </c>
      <c r="P289" s="209" t="str" cm="1">
        <f t="array" aca="1" ref="P289" ca="1">IF($E$269="","",INDIRECT("【要入力】入力フォーム!"&amp;$A289&amp;P$1+21*$A$269))</f>
        <v/>
      </c>
      <c r="Q289" s="188" t="s">
        <v>29</v>
      </c>
      <c r="R289" s="200" t="str" cm="1">
        <f t="array" aca="1" ref="R289" ca="1">IF($E$269="","",INDIRECT("【要入力】入力フォーム!"&amp;$A289&amp;R$1+21*$A$269))</f>
        <v/>
      </c>
      <c r="S289" s="47"/>
    </row>
    <row r="290" spans="1:19" ht="13.95" customHeight="1">
      <c r="A290" s="91"/>
      <c r="B290" s="47"/>
      <c r="C290" s="197"/>
      <c r="D290" s="201"/>
      <c r="E290" s="201"/>
      <c r="F290" s="201"/>
      <c r="G290" s="81" t="s">
        <v>9</v>
      </c>
      <c r="H290" s="82" t="str" cm="1">
        <f t="array" aca="1" ref="H290" ca="1">IF($E$269="","",INDIRECT("【要入力】入力フォーム!"&amp;$A289&amp;H$1+1+21*$A$269))</f>
        <v/>
      </c>
      <c r="I290" s="83" t="s">
        <v>10</v>
      </c>
      <c r="J290" s="201"/>
      <c r="K290" s="201"/>
      <c r="L290" s="201"/>
      <c r="M290" s="201"/>
      <c r="N290" s="199"/>
      <c r="O290" s="193"/>
      <c r="P290" s="210"/>
      <c r="Q290" s="189"/>
      <c r="R290" s="201"/>
      <c r="S290" s="47"/>
    </row>
    <row r="291" spans="1:19" ht="13.95" customHeight="1">
      <c r="A291" s="91" t="s">
        <v>218</v>
      </c>
      <c r="B291" s="47"/>
      <c r="C291" s="196" t="s">
        <v>38</v>
      </c>
      <c r="D291" s="200" t="str" cm="1">
        <f t="array" aca="1" ref="D291" ca="1">IF($E$269="","",INDIRECT("【要入力】入力フォーム!"&amp;$A291&amp;D$1+21*$A$269))</f>
        <v/>
      </c>
      <c r="E291" s="200" t="str" cm="1">
        <f t="array" aca="1" ref="E291" ca="1">IF($E$269="","",INDIRECT("【要入力】入力フォーム!"&amp;$A291&amp;E$1+21*$A$269))</f>
        <v/>
      </c>
      <c r="F291" s="200" t="str" cm="1">
        <f t="array" aca="1" ref="F291" ca="1">IF($E$269="","",INDIRECT("【要入力】入力フォーム!"&amp;$A291&amp;F$1+21*$A$269))</f>
        <v/>
      </c>
      <c r="G291" s="78" t="s">
        <v>9</v>
      </c>
      <c r="H291" s="79" t="str" cm="1">
        <f t="array" aca="1" ref="H291" ca="1">IF($E$269="","",INDIRECT("【要入力】入力フォーム!"&amp;$A291&amp;H$1+21*$A$269))</f>
        <v/>
      </c>
      <c r="I291" s="80" t="s">
        <v>10</v>
      </c>
      <c r="J291" s="200" t="str" cm="1">
        <f t="array" aca="1" ref="J291" ca="1">IF($E$269="","",INDIRECT("【要入力】入力フォーム!"&amp;$A291&amp;J$1+21*$A$269))</f>
        <v/>
      </c>
      <c r="K291" s="200" t="str" cm="1">
        <f t="array" aca="1" ref="K291" ca="1">IF($E$269="","",INDIRECT("【要入力】入力フォーム!"&amp;$A291&amp;K$1+21*$A$269))</f>
        <v/>
      </c>
      <c r="L291" s="200" t="str" cm="1">
        <f t="array" aca="1" ref="L291" ca="1">IF($E$269="","",INDIRECT("【要入力】入力フォーム!"&amp;$A291&amp;L$1+21*$A$269))</f>
        <v/>
      </c>
      <c r="M291" s="200" t="str" cm="1">
        <f t="array" aca="1" ref="M291" ca="1">IF($E$269="","",INDIRECT("【要入力】入力フォーム!"&amp;$A291&amp;M$1+21*$A$269))</f>
        <v/>
      </c>
      <c r="N291" s="198" t="str" cm="1">
        <f t="array" aca="1" ref="N291" ca="1">IF($E$269="","",INDIRECT("【要入力】入力フォーム!"&amp;$A291&amp;N$1+21*$A$269))</f>
        <v/>
      </c>
      <c r="O291" s="192" t="s">
        <v>28</v>
      </c>
      <c r="P291" s="209" t="str" cm="1">
        <f t="array" aca="1" ref="P291" ca="1">IF($E$269="","",INDIRECT("【要入力】入力フォーム!"&amp;$A291&amp;P$1+21*$A$269))</f>
        <v/>
      </c>
      <c r="Q291" s="188" t="s">
        <v>29</v>
      </c>
      <c r="R291" s="200" t="str" cm="1">
        <f t="array" aca="1" ref="R291" ca="1">IF($E$269="","",INDIRECT("【要入力】入力フォーム!"&amp;$A291&amp;R$1+21*$A$269))</f>
        <v/>
      </c>
      <c r="S291" s="47"/>
    </row>
    <row r="292" spans="1:19" ht="13.95" customHeight="1">
      <c r="A292" s="91"/>
      <c r="B292" s="47"/>
      <c r="C292" s="197"/>
      <c r="D292" s="201"/>
      <c r="E292" s="201"/>
      <c r="F292" s="201"/>
      <c r="G292" s="81" t="s">
        <v>9</v>
      </c>
      <c r="H292" s="82" t="str" cm="1">
        <f t="array" aca="1" ref="H292" ca="1">IF($E$269="","",INDIRECT("【要入力】入力フォーム!"&amp;$A291&amp;H$1+1+21*$A$269))</f>
        <v/>
      </c>
      <c r="I292" s="83" t="s">
        <v>10</v>
      </c>
      <c r="J292" s="201"/>
      <c r="K292" s="201"/>
      <c r="L292" s="201"/>
      <c r="M292" s="201"/>
      <c r="N292" s="199"/>
      <c r="O292" s="193"/>
      <c r="P292" s="210"/>
      <c r="Q292" s="189"/>
      <c r="R292" s="201"/>
      <c r="S292" s="47"/>
    </row>
    <row r="293" spans="1:19" ht="13.95" customHeight="1">
      <c r="A293" s="91" t="s">
        <v>219</v>
      </c>
      <c r="B293" s="47"/>
      <c r="C293" s="196" t="s">
        <v>39</v>
      </c>
      <c r="D293" s="200" t="str" cm="1">
        <f t="array" aca="1" ref="D293" ca="1">IF($E$269="","",INDIRECT("【要入力】入力フォーム!"&amp;$A293&amp;D$1+21*$A$269))</f>
        <v/>
      </c>
      <c r="E293" s="200" t="str" cm="1">
        <f t="array" aca="1" ref="E293" ca="1">IF($E$269="","",INDIRECT("【要入力】入力フォーム!"&amp;$A293&amp;E$1+21*$A$269))</f>
        <v/>
      </c>
      <c r="F293" s="200" t="str" cm="1">
        <f t="array" aca="1" ref="F293" ca="1">IF($E$269="","",INDIRECT("【要入力】入力フォーム!"&amp;$A293&amp;F$1+21*$A$269))</f>
        <v/>
      </c>
      <c r="G293" s="78" t="s">
        <v>9</v>
      </c>
      <c r="H293" s="79" t="str" cm="1">
        <f t="array" aca="1" ref="H293" ca="1">IF($E$269="","",INDIRECT("【要入力】入力フォーム!"&amp;$A293&amp;H$1+21*$A$269))</f>
        <v/>
      </c>
      <c r="I293" s="80" t="s">
        <v>10</v>
      </c>
      <c r="J293" s="200" t="str" cm="1">
        <f t="array" aca="1" ref="J293" ca="1">IF($E$269="","",INDIRECT("【要入力】入力フォーム!"&amp;$A293&amp;J$1+21*$A$269))</f>
        <v/>
      </c>
      <c r="K293" s="200" t="str" cm="1">
        <f t="array" aca="1" ref="K293" ca="1">IF($E$269="","",INDIRECT("【要入力】入力フォーム!"&amp;$A293&amp;K$1+21*$A$269))</f>
        <v/>
      </c>
      <c r="L293" s="200" t="str" cm="1">
        <f t="array" aca="1" ref="L293" ca="1">IF($E$269="","",INDIRECT("【要入力】入力フォーム!"&amp;$A293&amp;L$1+21*$A$269))</f>
        <v/>
      </c>
      <c r="M293" s="200" t="str" cm="1">
        <f t="array" aca="1" ref="M293" ca="1">IF($E$269="","",INDIRECT("【要入力】入力フォーム!"&amp;$A293&amp;M$1+21*$A$269))</f>
        <v/>
      </c>
      <c r="N293" s="198" t="str" cm="1">
        <f t="array" aca="1" ref="N293" ca="1">IF($E$269="","",INDIRECT("【要入力】入力フォーム!"&amp;$A293&amp;N$1+21*$A$269))</f>
        <v/>
      </c>
      <c r="O293" s="192" t="s">
        <v>28</v>
      </c>
      <c r="P293" s="209" t="str" cm="1">
        <f t="array" aca="1" ref="P293" ca="1">IF($E$269="","",INDIRECT("【要入力】入力フォーム!"&amp;$A293&amp;P$1+21*$A$269))</f>
        <v/>
      </c>
      <c r="Q293" s="188" t="s">
        <v>29</v>
      </c>
      <c r="R293" s="200" t="str" cm="1">
        <f t="array" aca="1" ref="R293" ca="1">IF($E$269="","",INDIRECT("【要入力】入力フォーム!"&amp;$A293&amp;R$1+21*$A$269))</f>
        <v/>
      </c>
      <c r="S293" s="47"/>
    </row>
    <row r="294" spans="1:19" ht="13.95" customHeight="1">
      <c r="A294" s="91"/>
      <c r="B294" s="47"/>
      <c r="C294" s="197"/>
      <c r="D294" s="201"/>
      <c r="E294" s="201"/>
      <c r="F294" s="201"/>
      <c r="G294" s="81" t="s">
        <v>9</v>
      </c>
      <c r="H294" s="82" t="str" cm="1">
        <f t="array" aca="1" ref="H294" ca="1">IF($E$269="","",INDIRECT("【要入力】入力フォーム!"&amp;$A293&amp;H$1+1+21*$A$269))</f>
        <v/>
      </c>
      <c r="I294" s="83" t="s">
        <v>10</v>
      </c>
      <c r="J294" s="201"/>
      <c r="K294" s="201"/>
      <c r="L294" s="201"/>
      <c r="M294" s="201"/>
      <c r="N294" s="199"/>
      <c r="O294" s="193"/>
      <c r="P294" s="210"/>
      <c r="Q294" s="189"/>
      <c r="R294" s="201"/>
      <c r="S294" s="47"/>
    </row>
    <row r="295" spans="1:19" ht="13.95" customHeight="1">
      <c r="A295" s="91" t="s">
        <v>220</v>
      </c>
      <c r="B295" s="47"/>
      <c r="C295" s="196" t="s">
        <v>40</v>
      </c>
      <c r="D295" s="200" t="str" cm="1">
        <f t="array" aca="1" ref="D295" ca="1">IF($E$269="","",INDIRECT("【要入力】入力フォーム!"&amp;$A295&amp;D$1+21*$A$269))</f>
        <v/>
      </c>
      <c r="E295" s="200" t="str" cm="1">
        <f t="array" aca="1" ref="E295" ca="1">IF($E$269="","",INDIRECT("【要入力】入力フォーム!"&amp;$A295&amp;E$1+21*$A$269))</f>
        <v/>
      </c>
      <c r="F295" s="200" t="str" cm="1">
        <f t="array" aca="1" ref="F295" ca="1">IF($E$269="","",INDIRECT("【要入力】入力フォーム!"&amp;$A295&amp;F$1+21*$A$269))</f>
        <v/>
      </c>
      <c r="G295" s="78" t="s">
        <v>9</v>
      </c>
      <c r="H295" s="79" t="str" cm="1">
        <f t="array" aca="1" ref="H295" ca="1">IF($E$269="","",INDIRECT("【要入力】入力フォーム!"&amp;$A295&amp;H$1+21*$A$269))</f>
        <v/>
      </c>
      <c r="I295" s="80" t="s">
        <v>10</v>
      </c>
      <c r="J295" s="200" t="str" cm="1">
        <f t="array" aca="1" ref="J295" ca="1">IF($E$269="","",INDIRECT("【要入力】入力フォーム!"&amp;$A295&amp;J$1+21*$A$269))</f>
        <v/>
      </c>
      <c r="K295" s="200" t="str" cm="1">
        <f t="array" aca="1" ref="K295" ca="1">IF($E$269="","",INDIRECT("【要入力】入力フォーム!"&amp;$A295&amp;K$1+21*$A$269))</f>
        <v/>
      </c>
      <c r="L295" s="200" t="str" cm="1">
        <f t="array" aca="1" ref="L295" ca="1">IF($E$269="","",INDIRECT("【要入力】入力フォーム!"&amp;$A295&amp;L$1+21*$A$269))</f>
        <v/>
      </c>
      <c r="M295" s="200" t="str" cm="1">
        <f t="array" aca="1" ref="M295" ca="1">IF($E$269="","",INDIRECT("【要入力】入力フォーム!"&amp;$A295&amp;M$1+21*$A$269))</f>
        <v/>
      </c>
      <c r="N295" s="198" t="str" cm="1">
        <f t="array" aca="1" ref="N295" ca="1">IF($E$269="","",INDIRECT("【要入力】入力フォーム!"&amp;$A295&amp;N$1+21*$A$269))</f>
        <v/>
      </c>
      <c r="O295" s="192" t="s">
        <v>28</v>
      </c>
      <c r="P295" s="209" t="str" cm="1">
        <f t="array" aca="1" ref="P295" ca="1">IF($E$269="","",INDIRECT("【要入力】入力フォーム!"&amp;$A295&amp;P$1+21*$A$269))</f>
        <v/>
      </c>
      <c r="Q295" s="188" t="s">
        <v>29</v>
      </c>
      <c r="R295" s="200" t="str" cm="1">
        <f t="array" aca="1" ref="R295" ca="1">IF($E$269="","",INDIRECT("【要入力】入力フォーム!"&amp;$A295&amp;R$1+21*$A$269))</f>
        <v/>
      </c>
      <c r="S295" s="47"/>
    </row>
    <row r="296" spans="1:19" ht="13.95" customHeight="1">
      <c r="A296" s="91"/>
      <c r="B296" s="47"/>
      <c r="C296" s="197"/>
      <c r="D296" s="201"/>
      <c r="E296" s="201"/>
      <c r="F296" s="201"/>
      <c r="G296" s="81" t="s">
        <v>9</v>
      </c>
      <c r="H296" s="82" t="str" cm="1">
        <f t="array" aca="1" ref="H296" ca="1">IF($E$269="","",INDIRECT("【要入力】入力フォーム!"&amp;$A295&amp;H$1+1+21*$A$269))</f>
        <v/>
      </c>
      <c r="I296" s="83" t="s">
        <v>10</v>
      </c>
      <c r="J296" s="201"/>
      <c r="K296" s="201"/>
      <c r="L296" s="201"/>
      <c r="M296" s="201"/>
      <c r="N296" s="199"/>
      <c r="O296" s="193"/>
      <c r="P296" s="210"/>
      <c r="Q296" s="189"/>
      <c r="R296" s="201"/>
      <c r="S296" s="47"/>
    </row>
    <row r="297" spans="1:19" ht="13.95" customHeight="1">
      <c r="A297" s="91" t="s">
        <v>221</v>
      </c>
      <c r="B297" s="47"/>
      <c r="C297" s="196" t="s">
        <v>41</v>
      </c>
      <c r="D297" s="200" t="str" cm="1">
        <f t="array" aca="1" ref="D297" ca="1">IF($E$269="","",INDIRECT("【要入力】入力フォーム!"&amp;$A297&amp;D$1+21*$A$269))</f>
        <v/>
      </c>
      <c r="E297" s="200" t="str" cm="1">
        <f t="array" aca="1" ref="E297" ca="1">IF($E$269="","",INDIRECT("【要入力】入力フォーム!"&amp;$A297&amp;E$1+21*$A$269))</f>
        <v/>
      </c>
      <c r="F297" s="200" t="str" cm="1">
        <f t="array" aca="1" ref="F297" ca="1">IF($E$269="","",INDIRECT("【要入力】入力フォーム!"&amp;$A297&amp;F$1+21*$A$269))</f>
        <v/>
      </c>
      <c r="G297" s="78" t="s">
        <v>9</v>
      </c>
      <c r="H297" s="79" t="str" cm="1">
        <f t="array" aca="1" ref="H297" ca="1">IF($E$269="","",INDIRECT("【要入力】入力フォーム!"&amp;$A297&amp;H$1+21*$A$269))</f>
        <v/>
      </c>
      <c r="I297" s="80" t="s">
        <v>10</v>
      </c>
      <c r="J297" s="200" t="str" cm="1">
        <f t="array" aca="1" ref="J297" ca="1">IF($E$269="","",INDIRECT("【要入力】入力フォーム!"&amp;$A297&amp;J$1+21*$A$269))</f>
        <v/>
      </c>
      <c r="K297" s="200" t="str" cm="1">
        <f t="array" aca="1" ref="K297" ca="1">IF($E$269="","",INDIRECT("【要入力】入力フォーム!"&amp;$A297&amp;K$1+21*$A$269))</f>
        <v/>
      </c>
      <c r="L297" s="200" t="str" cm="1">
        <f t="array" aca="1" ref="L297" ca="1">IF($E$269="","",INDIRECT("【要入力】入力フォーム!"&amp;$A297&amp;L$1+21*$A$269))</f>
        <v/>
      </c>
      <c r="M297" s="200" t="str" cm="1">
        <f t="array" aca="1" ref="M297" ca="1">IF($E$269="","",INDIRECT("【要入力】入力フォーム!"&amp;$A297&amp;M$1+21*$A$269))</f>
        <v/>
      </c>
      <c r="N297" s="198" t="str" cm="1">
        <f t="array" aca="1" ref="N297" ca="1">IF($E$269="","",INDIRECT("【要入力】入力フォーム!"&amp;$A297&amp;N$1+21*$A$269))</f>
        <v/>
      </c>
      <c r="O297" s="192" t="s">
        <v>28</v>
      </c>
      <c r="P297" s="209" t="str" cm="1">
        <f t="array" aca="1" ref="P297" ca="1">IF($E$269="","",INDIRECT("【要入力】入力フォーム!"&amp;$A297&amp;P$1+21*$A$269))</f>
        <v/>
      </c>
      <c r="Q297" s="188" t="s">
        <v>29</v>
      </c>
      <c r="R297" s="200" t="str" cm="1">
        <f t="array" aca="1" ref="R297" ca="1">IF($E$269="","",INDIRECT("【要入力】入力フォーム!"&amp;$A297&amp;R$1+21*$A$269))</f>
        <v/>
      </c>
      <c r="S297" s="47"/>
    </row>
    <row r="298" spans="1:19" ht="13.95" customHeight="1">
      <c r="A298" s="91"/>
      <c r="B298" s="47"/>
      <c r="C298" s="197"/>
      <c r="D298" s="201"/>
      <c r="E298" s="201"/>
      <c r="F298" s="201"/>
      <c r="G298" s="81" t="s">
        <v>9</v>
      </c>
      <c r="H298" s="82" t="str" cm="1">
        <f t="array" aca="1" ref="H298" ca="1">IF($E$269="","",INDIRECT("【要入力】入力フォーム!"&amp;$A297&amp;H$1+1+21*$A$269))</f>
        <v/>
      </c>
      <c r="I298" s="83" t="s">
        <v>10</v>
      </c>
      <c r="J298" s="201"/>
      <c r="K298" s="201"/>
      <c r="L298" s="201"/>
      <c r="M298" s="201"/>
      <c r="N298" s="199"/>
      <c r="O298" s="193"/>
      <c r="P298" s="210"/>
      <c r="Q298" s="189"/>
      <c r="R298" s="201"/>
      <c r="S298" s="47"/>
    </row>
    <row r="299" spans="1:19" ht="13.2" customHeight="1">
      <c r="A299" s="91"/>
      <c r="B299" s="47"/>
      <c r="C299" s="180"/>
      <c r="D299" s="182" t="s">
        <v>35</v>
      </c>
      <c r="E299" s="184"/>
      <c r="F299" s="186">
        <f ca="1">SUM(F287:F298)</f>
        <v>0</v>
      </c>
      <c r="G299" s="78" t="s">
        <v>9</v>
      </c>
      <c r="H299" s="79">
        <f ca="1">SUM(H287,H289,H291,H295,H293,H297)</f>
        <v>0</v>
      </c>
      <c r="I299" s="80" t="s">
        <v>10</v>
      </c>
      <c r="J299" s="186">
        <f t="shared" ref="J299:N299" ca="1" si="41">SUM(J287:J298)</f>
        <v>0</v>
      </c>
      <c r="K299" s="186">
        <f t="shared" ca="1" si="41"/>
        <v>0</v>
      </c>
      <c r="L299" s="186">
        <f t="shared" ca="1" si="41"/>
        <v>0</v>
      </c>
      <c r="M299" s="186">
        <f t="shared" ca="1" si="41"/>
        <v>0</v>
      </c>
      <c r="N299" s="190">
        <f t="shared" ca="1" si="41"/>
        <v>0</v>
      </c>
      <c r="O299" s="192" t="s">
        <v>28</v>
      </c>
      <c r="P299" s="194">
        <f t="shared" ref="P299" ca="1" si="42">SUM(P287:P298)</f>
        <v>0</v>
      </c>
      <c r="Q299" s="188" t="s">
        <v>29</v>
      </c>
      <c r="R299" s="186">
        <f t="shared" ref="R299" ca="1" si="43">SUM(R287:R298)</f>
        <v>0</v>
      </c>
      <c r="S299" s="47"/>
    </row>
    <row r="300" spans="1:19" ht="13.2" customHeight="1">
      <c r="A300" s="91"/>
      <c r="B300" s="47"/>
      <c r="C300" s="181"/>
      <c r="D300" s="183"/>
      <c r="E300" s="185"/>
      <c r="F300" s="187"/>
      <c r="G300" s="81" t="s">
        <v>9</v>
      </c>
      <c r="H300" s="84">
        <f ca="1">SUM(H288,H290,H292,H296,H294,H298)</f>
        <v>0</v>
      </c>
      <c r="I300" s="83" t="s">
        <v>10</v>
      </c>
      <c r="J300" s="187"/>
      <c r="K300" s="187"/>
      <c r="L300" s="187"/>
      <c r="M300" s="187"/>
      <c r="N300" s="191"/>
      <c r="O300" s="193"/>
      <c r="P300" s="195"/>
      <c r="Q300" s="189"/>
      <c r="R300" s="187"/>
      <c r="S300" s="47"/>
    </row>
    <row r="301" spans="1:19" ht="13.2" customHeight="1">
      <c r="A301" s="91"/>
      <c r="B301" s="47"/>
      <c r="C301" s="180"/>
      <c r="D301" s="182" t="s">
        <v>26</v>
      </c>
      <c r="E301" s="184"/>
      <c r="F301" s="186">
        <f ca="1">SUM(F285,F299)</f>
        <v>0</v>
      </c>
      <c r="G301" s="78" t="s">
        <v>9</v>
      </c>
      <c r="H301" s="79">
        <f ca="1">SUM(H285,H299)</f>
        <v>0</v>
      </c>
      <c r="I301" s="80" t="s">
        <v>10</v>
      </c>
      <c r="J301" s="186">
        <f t="shared" ref="J301:N301" ca="1" si="44">SUM(J285,J299)</f>
        <v>0</v>
      </c>
      <c r="K301" s="186">
        <f t="shared" ca="1" si="44"/>
        <v>0</v>
      </c>
      <c r="L301" s="186">
        <f t="shared" ca="1" si="44"/>
        <v>0</v>
      </c>
      <c r="M301" s="186">
        <f t="shared" ca="1" si="44"/>
        <v>0</v>
      </c>
      <c r="N301" s="190">
        <f t="shared" ca="1" si="44"/>
        <v>0</v>
      </c>
      <c r="O301" s="192" t="s">
        <v>28</v>
      </c>
      <c r="P301" s="194">
        <f t="shared" ref="P301" ca="1" si="45">SUM(P285,P299)</f>
        <v>0</v>
      </c>
      <c r="Q301" s="188" t="s">
        <v>29</v>
      </c>
      <c r="R301" s="186">
        <f t="shared" ref="R301" ca="1" si="46">SUM(R285,R299)</f>
        <v>0</v>
      </c>
      <c r="S301" s="47"/>
    </row>
    <row r="302" spans="1:19" ht="13.2" customHeight="1">
      <c r="A302" s="91"/>
      <c r="B302" s="47"/>
      <c r="C302" s="181"/>
      <c r="D302" s="183"/>
      <c r="E302" s="185"/>
      <c r="F302" s="187"/>
      <c r="G302" s="81" t="s">
        <v>9</v>
      </c>
      <c r="H302" s="82">
        <f ca="1">SUM(H286,H300)</f>
        <v>0</v>
      </c>
      <c r="I302" s="83" t="s">
        <v>10</v>
      </c>
      <c r="J302" s="187"/>
      <c r="K302" s="187"/>
      <c r="L302" s="187"/>
      <c r="M302" s="187"/>
      <c r="N302" s="191"/>
      <c r="O302" s="193"/>
      <c r="P302" s="195"/>
      <c r="Q302" s="189"/>
      <c r="R302" s="187"/>
      <c r="S302" s="47"/>
    </row>
    <row r="303" spans="1:19" s="45" customFormat="1" ht="13.2" customHeight="1">
      <c r="A303" s="93"/>
      <c r="B303" s="59"/>
      <c r="C303" s="85"/>
      <c r="D303" s="86"/>
      <c r="E303" s="85"/>
      <c r="F303" s="85"/>
      <c r="G303" s="85"/>
      <c r="H303" s="87"/>
      <c r="I303" s="86"/>
      <c r="J303" s="85"/>
      <c r="K303" s="85"/>
      <c r="L303" s="86"/>
      <c r="M303" s="85"/>
      <c r="N303" s="85"/>
      <c r="O303" s="85"/>
      <c r="P303" s="85"/>
      <c r="Q303" s="85"/>
      <c r="R303" s="86"/>
      <c r="S303" s="59"/>
    </row>
    <row r="304" spans="1:19" ht="45.75" customHeight="1">
      <c r="A304" s="91"/>
      <c r="B304" s="47"/>
      <c r="C304" s="202" t="s">
        <v>42</v>
      </c>
      <c r="D304" s="203"/>
      <c r="E304" s="204" t="str">
        <f>IF(【要入力】入力フォーム!C212="","",【要入力】入力フォーム!C212)</f>
        <v/>
      </c>
      <c r="F304" s="205"/>
      <c r="G304" s="205"/>
      <c r="H304" s="205"/>
      <c r="I304" s="205"/>
      <c r="J304" s="206"/>
      <c r="K304" s="69" t="s">
        <v>43</v>
      </c>
      <c r="L304" s="77"/>
      <c r="M304" s="204" t="str">
        <f>IF(【要入力】入力フォーム!C213="","",【要入力】入力フォーム!C213)</f>
        <v/>
      </c>
      <c r="N304" s="205"/>
      <c r="O304" s="205"/>
      <c r="P304" s="205"/>
      <c r="Q304" s="205"/>
      <c r="R304" s="206"/>
      <c r="S304" s="47"/>
    </row>
    <row r="305" spans="1:19" ht="49.95" customHeight="1">
      <c r="A305" s="91"/>
      <c r="B305" s="47"/>
      <c r="C305" s="47"/>
      <c r="D305" s="88"/>
      <c r="E305" s="207"/>
      <c r="F305" s="207"/>
      <c r="G305" s="207"/>
      <c r="H305" s="207"/>
      <c r="I305" s="207"/>
      <c r="J305" s="207"/>
      <c r="K305" s="47"/>
      <c r="L305" s="88"/>
      <c r="M305" s="208"/>
      <c r="N305" s="208"/>
      <c r="O305" s="208"/>
      <c r="P305" s="208"/>
      <c r="Q305" s="208"/>
      <c r="R305" s="208"/>
      <c r="S305" s="47"/>
    </row>
    <row r="306" spans="1:19" s="46" customFormat="1" ht="19.95" customHeight="1">
      <c r="A306" s="92">
        <f>A269+1</f>
        <v>8</v>
      </c>
      <c r="B306" s="62"/>
      <c r="C306" s="174" t="s">
        <v>8</v>
      </c>
      <c r="D306" s="174"/>
      <c r="E306" s="174" t="str">
        <f>IF(リスト!D10="","",リスト!D10)</f>
        <v/>
      </c>
      <c r="F306" s="174"/>
      <c r="G306" s="54" t="s">
        <v>9</v>
      </c>
      <c r="H306" s="63" t="str">
        <f>IF(リスト!E10="○","コジェネ","")</f>
        <v/>
      </c>
      <c r="I306" s="54" t="s">
        <v>10</v>
      </c>
      <c r="J306" s="54" t="s">
        <v>222</v>
      </c>
      <c r="K306" s="174" t="str">
        <f>IF(リスト!F10="","",リスト!F10)</f>
        <v/>
      </c>
      <c r="L306" s="174"/>
      <c r="M306" s="52" t="s">
        <v>223</v>
      </c>
      <c r="N306" s="52"/>
      <c r="O306" s="52"/>
      <c r="P306" s="52"/>
      <c r="Q306" s="52"/>
      <c r="R306" s="52"/>
      <c r="S306" s="62"/>
    </row>
    <row r="307" spans="1:19" ht="10.050000000000001" customHeight="1">
      <c r="A307" s="91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</row>
    <row r="308" spans="1:19" ht="15" customHeight="1">
      <c r="A308" s="91"/>
      <c r="B308" s="47"/>
      <c r="C308" s="196" t="s">
        <v>13</v>
      </c>
      <c r="D308" s="64" t="s">
        <v>14</v>
      </c>
      <c r="E308" s="64" t="s">
        <v>15</v>
      </c>
      <c r="F308" s="65" t="s">
        <v>16</v>
      </c>
      <c r="G308" s="66"/>
      <c r="H308" s="66"/>
      <c r="I308" s="67"/>
      <c r="J308" s="68" t="s">
        <v>17</v>
      </c>
      <c r="K308" s="69" t="s">
        <v>18</v>
      </c>
      <c r="L308" s="70"/>
      <c r="M308" s="70"/>
      <c r="N308" s="66"/>
      <c r="O308" s="66"/>
      <c r="P308" s="66"/>
      <c r="Q308" s="67"/>
      <c r="R308" s="68" t="s">
        <v>19</v>
      </c>
      <c r="S308" s="47"/>
    </row>
    <row r="309" spans="1:19" ht="15" customHeight="1">
      <c r="A309" s="91"/>
      <c r="B309" s="47"/>
      <c r="C309" s="197"/>
      <c r="D309" s="71" t="s">
        <v>20</v>
      </c>
      <c r="E309" s="71" t="s">
        <v>20</v>
      </c>
      <c r="F309" s="72" t="s">
        <v>21</v>
      </c>
      <c r="G309" s="73"/>
      <c r="H309" s="73"/>
      <c r="I309" s="74"/>
      <c r="J309" s="71" t="s">
        <v>22</v>
      </c>
      <c r="K309" s="75" t="s">
        <v>23</v>
      </c>
      <c r="L309" s="76" t="s">
        <v>24</v>
      </c>
      <c r="M309" s="75" t="s">
        <v>25</v>
      </c>
      <c r="N309" s="69" t="s">
        <v>26</v>
      </c>
      <c r="O309" s="70"/>
      <c r="P309" s="70"/>
      <c r="Q309" s="77"/>
      <c r="R309" s="71" t="s">
        <v>22</v>
      </c>
      <c r="S309" s="47"/>
    </row>
    <row r="310" spans="1:19" ht="13.95" customHeight="1">
      <c r="A310" s="91" t="s">
        <v>210</v>
      </c>
      <c r="B310" s="47"/>
      <c r="C310" s="196" t="s">
        <v>27</v>
      </c>
      <c r="D310" s="200" t="str" cm="1">
        <f t="array" aca="1" ref="D310" ca="1">IF($E$306="","",INDIRECT("【要入力】入力フォーム!"&amp;$A310&amp;D$1+21*$A$306))</f>
        <v/>
      </c>
      <c r="E310" s="200" t="str" cm="1">
        <f t="array" aca="1" ref="E310" ca="1">IF($E$306="","",INDIRECT("【要入力】入力フォーム!"&amp;$A310&amp;E$1+21*$A$306))</f>
        <v/>
      </c>
      <c r="F310" s="200" t="str" cm="1">
        <f t="array" aca="1" ref="F310" ca="1">IF($E$306="","",INDIRECT("【要入力】入力フォーム!"&amp;$A310&amp;F$1+21*$A$306))</f>
        <v/>
      </c>
      <c r="G310" s="78" t="s">
        <v>9</v>
      </c>
      <c r="H310" s="79" t="str" cm="1">
        <f t="array" aca="1" ref="H310" ca="1">IF($E$306="","",INDIRECT("【要入力】入力フォーム!"&amp;$A310&amp;H$1+21*$A$306))</f>
        <v/>
      </c>
      <c r="I310" s="80" t="s">
        <v>10</v>
      </c>
      <c r="J310" s="200" t="str" cm="1">
        <f t="array" aca="1" ref="J310" ca="1">IF($E$306="","",INDIRECT("【要入力】入力フォーム!"&amp;$A310&amp;J$1+21*$A$306))</f>
        <v/>
      </c>
      <c r="K310" s="200" t="str" cm="1">
        <f t="array" aca="1" ref="K310" ca="1">IF($E$306="","",INDIRECT("【要入力】入力フォーム!"&amp;$A310&amp;K$1+21*$A$306))</f>
        <v/>
      </c>
      <c r="L310" s="200" t="str" cm="1">
        <f t="array" aca="1" ref="L310" ca="1">IF($E$306="","",INDIRECT("【要入力】入力フォーム!"&amp;$A310&amp;L$1+21*$A$306))</f>
        <v/>
      </c>
      <c r="M310" s="200" t="str" cm="1">
        <f t="array" aca="1" ref="M310" ca="1">IF($E$306="","",INDIRECT("【要入力】入力フォーム!"&amp;$A310&amp;M$1+21*$A$306))</f>
        <v/>
      </c>
      <c r="N310" s="198" t="str" cm="1">
        <f t="array" aca="1" ref="N310" ca="1">IF($E$306="","",INDIRECT("【要入力】入力フォーム!"&amp;$A310&amp;N$1+21*$A$306))</f>
        <v/>
      </c>
      <c r="O310" s="192" t="s">
        <v>28</v>
      </c>
      <c r="P310" s="209" t="str" cm="1">
        <f t="array" aca="1" ref="P310" ca="1">IF($E$306="","",INDIRECT("【要入力】入力フォーム!"&amp;$A310&amp;P$1+21*$A$306))</f>
        <v/>
      </c>
      <c r="Q310" s="188" t="s">
        <v>29</v>
      </c>
      <c r="R310" s="200" t="str" cm="1">
        <f t="array" aca="1" ref="R310" ca="1">IF($E$306="","",INDIRECT("【要入力】入力フォーム!"&amp;$A310&amp;R$1+21*$A$306))</f>
        <v/>
      </c>
      <c r="S310" s="47"/>
    </row>
    <row r="311" spans="1:19" ht="13.95" customHeight="1">
      <c r="A311" s="91"/>
      <c r="B311" s="47"/>
      <c r="C311" s="197"/>
      <c r="D311" s="201"/>
      <c r="E311" s="201"/>
      <c r="F311" s="201"/>
      <c r="G311" s="81" t="s">
        <v>9</v>
      </c>
      <c r="H311" s="82" t="str" cm="1">
        <f t="array" aca="1" ref="H311" ca="1">IF($E$306="","",INDIRECT("【要入力】入力フォーム!"&amp;$A310&amp;H$1+1+21*$A$306))</f>
        <v/>
      </c>
      <c r="I311" s="83" t="s">
        <v>10</v>
      </c>
      <c r="J311" s="201"/>
      <c r="K311" s="201"/>
      <c r="L311" s="201"/>
      <c r="M311" s="201"/>
      <c r="N311" s="199"/>
      <c r="O311" s="193"/>
      <c r="P311" s="210"/>
      <c r="Q311" s="189"/>
      <c r="R311" s="201"/>
      <c r="S311" s="47"/>
    </row>
    <row r="312" spans="1:19" ht="13.95" customHeight="1">
      <c r="A312" s="91" t="s">
        <v>211</v>
      </c>
      <c r="B312" s="47"/>
      <c r="C312" s="196" t="s">
        <v>30</v>
      </c>
      <c r="D312" s="200" t="str" cm="1">
        <f t="array" aca="1" ref="D312" ca="1">IF($E$306="","",INDIRECT("【要入力】入力フォーム!"&amp;$A312&amp;D$1+21*$A$306))</f>
        <v/>
      </c>
      <c r="E312" s="200" t="str" cm="1">
        <f t="array" aca="1" ref="E312" ca="1">IF($E$306="","",INDIRECT("【要入力】入力フォーム!"&amp;$A312&amp;E$1+21*$A$306))</f>
        <v/>
      </c>
      <c r="F312" s="200" t="str" cm="1">
        <f t="array" aca="1" ref="F312" ca="1">IF($E$306="","",INDIRECT("【要入力】入力フォーム!"&amp;$A312&amp;F$1+21*$A$306))</f>
        <v/>
      </c>
      <c r="G312" s="78" t="s">
        <v>9</v>
      </c>
      <c r="H312" s="79" t="str" cm="1">
        <f t="array" aca="1" ref="H312" ca="1">IF($E$306="","",INDIRECT("【要入力】入力フォーム!"&amp;$A312&amp;H$1+21*$A$306))</f>
        <v/>
      </c>
      <c r="I312" s="80" t="s">
        <v>10</v>
      </c>
      <c r="J312" s="200" t="str" cm="1">
        <f t="array" aca="1" ref="J312" ca="1">IF($E$306="","",INDIRECT("【要入力】入力フォーム!"&amp;$A312&amp;J$1+21*$A$306))</f>
        <v/>
      </c>
      <c r="K312" s="200" t="str" cm="1">
        <f t="array" aca="1" ref="K312" ca="1">IF($E$306="","",INDIRECT("【要入力】入力フォーム!"&amp;$A312&amp;K$1+21*$A$306))</f>
        <v/>
      </c>
      <c r="L312" s="200" t="str" cm="1">
        <f t="array" aca="1" ref="L312" ca="1">IF($E$306="","",INDIRECT("【要入力】入力フォーム!"&amp;$A312&amp;L$1+21*$A$306))</f>
        <v/>
      </c>
      <c r="M312" s="200" t="str" cm="1">
        <f t="array" aca="1" ref="M312" ca="1">IF($E$306="","",INDIRECT("【要入力】入力フォーム!"&amp;$A312&amp;M$1+21*$A$306))</f>
        <v/>
      </c>
      <c r="N312" s="198" t="str" cm="1">
        <f t="array" aca="1" ref="N312" ca="1">IF($E$306="","",INDIRECT("【要入力】入力フォーム!"&amp;$A312&amp;N$1+21*$A$306))</f>
        <v/>
      </c>
      <c r="O312" s="192" t="s">
        <v>28</v>
      </c>
      <c r="P312" s="209" t="str" cm="1">
        <f t="array" aca="1" ref="P312" ca="1">IF($E$306="","",INDIRECT("【要入力】入力フォーム!"&amp;$A312&amp;P$1+21*$A$306))</f>
        <v/>
      </c>
      <c r="Q312" s="188" t="s">
        <v>29</v>
      </c>
      <c r="R312" s="200" t="str" cm="1">
        <f t="array" aca="1" ref="R312" ca="1">IF($E$306="","",INDIRECT("【要入力】入力フォーム!"&amp;$A312&amp;R$1+21*$A$306))</f>
        <v/>
      </c>
      <c r="S312" s="47"/>
    </row>
    <row r="313" spans="1:19" ht="13.95" customHeight="1">
      <c r="A313" s="91"/>
      <c r="B313" s="47"/>
      <c r="C313" s="197"/>
      <c r="D313" s="201"/>
      <c r="E313" s="201"/>
      <c r="F313" s="201"/>
      <c r="G313" s="81" t="s">
        <v>9</v>
      </c>
      <c r="H313" s="82" t="str" cm="1">
        <f t="array" aca="1" ref="H313" ca="1">IF($E$306="","",INDIRECT("【要入力】入力フォーム!"&amp;$A312&amp;H$1+1+21*$A$306))</f>
        <v/>
      </c>
      <c r="I313" s="83" t="s">
        <v>10</v>
      </c>
      <c r="J313" s="201"/>
      <c r="K313" s="201"/>
      <c r="L313" s="201"/>
      <c r="M313" s="201"/>
      <c r="N313" s="199"/>
      <c r="O313" s="193"/>
      <c r="P313" s="210"/>
      <c r="Q313" s="189"/>
      <c r="R313" s="201"/>
      <c r="S313" s="47"/>
    </row>
    <row r="314" spans="1:19" ht="13.95" customHeight="1">
      <c r="A314" s="91" t="s">
        <v>212</v>
      </c>
      <c r="B314" s="47"/>
      <c r="C314" s="196" t="s">
        <v>31</v>
      </c>
      <c r="D314" s="200" t="str" cm="1">
        <f t="array" aca="1" ref="D314" ca="1">IF($E$306="","",INDIRECT("【要入力】入力フォーム!"&amp;$A314&amp;D$1+21*$A$306))</f>
        <v/>
      </c>
      <c r="E314" s="200" t="str" cm="1">
        <f t="array" aca="1" ref="E314" ca="1">IF($E$306="","",INDIRECT("【要入力】入力フォーム!"&amp;$A314&amp;E$1+21*$A$306))</f>
        <v/>
      </c>
      <c r="F314" s="200" t="str" cm="1">
        <f t="array" aca="1" ref="F314" ca="1">IF($E$306="","",INDIRECT("【要入力】入力フォーム!"&amp;$A314&amp;F$1+21*$A$306))</f>
        <v/>
      </c>
      <c r="G314" s="78" t="s">
        <v>9</v>
      </c>
      <c r="H314" s="79" t="str" cm="1">
        <f t="array" aca="1" ref="H314" ca="1">IF($E$306="","",INDIRECT("【要入力】入力フォーム!"&amp;$A314&amp;H$1+21*$A$306))</f>
        <v/>
      </c>
      <c r="I314" s="80" t="s">
        <v>10</v>
      </c>
      <c r="J314" s="200" t="str" cm="1">
        <f t="array" aca="1" ref="J314" ca="1">IF($E$306="","",INDIRECT("【要入力】入力フォーム!"&amp;$A314&amp;J$1+21*$A$306))</f>
        <v/>
      </c>
      <c r="K314" s="200" t="str" cm="1">
        <f t="array" aca="1" ref="K314" ca="1">IF($E$306="","",INDIRECT("【要入力】入力フォーム!"&amp;$A314&amp;K$1+21*$A$306))</f>
        <v/>
      </c>
      <c r="L314" s="200" t="str" cm="1">
        <f t="array" aca="1" ref="L314" ca="1">IF($E$306="","",INDIRECT("【要入力】入力フォーム!"&amp;$A314&amp;L$1+21*$A$306))</f>
        <v/>
      </c>
      <c r="M314" s="200" t="str" cm="1">
        <f t="array" aca="1" ref="M314" ca="1">IF($E$306="","",INDIRECT("【要入力】入力フォーム!"&amp;$A314&amp;M$1+21*$A$306))</f>
        <v/>
      </c>
      <c r="N314" s="198" t="str" cm="1">
        <f t="array" aca="1" ref="N314" ca="1">IF($E$306="","",INDIRECT("【要入力】入力フォーム!"&amp;$A314&amp;N$1+21*$A$306))</f>
        <v/>
      </c>
      <c r="O314" s="192" t="s">
        <v>28</v>
      </c>
      <c r="P314" s="209" t="str" cm="1">
        <f t="array" aca="1" ref="P314" ca="1">IF($E$306="","",INDIRECT("【要入力】入力フォーム!"&amp;$A314&amp;P$1+21*$A$306))</f>
        <v/>
      </c>
      <c r="Q314" s="188" t="s">
        <v>29</v>
      </c>
      <c r="R314" s="200" t="str" cm="1">
        <f t="array" aca="1" ref="R314" ca="1">IF($E$306="","",INDIRECT("【要入力】入力フォーム!"&amp;$A314&amp;R$1+21*$A$306))</f>
        <v/>
      </c>
      <c r="S314" s="47"/>
    </row>
    <row r="315" spans="1:19" ht="13.95" customHeight="1">
      <c r="A315" s="91"/>
      <c r="B315" s="47"/>
      <c r="C315" s="197"/>
      <c r="D315" s="201"/>
      <c r="E315" s="201"/>
      <c r="F315" s="201"/>
      <c r="G315" s="81" t="s">
        <v>9</v>
      </c>
      <c r="H315" s="82" t="str" cm="1">
        <f t="array" aca="1" ref="H315" ca="1">IF($E$306="","",INDIRECT("【要入力】入力フォーム!"&amp;$A314&amp;H$1+1+21*$A$306))</f>
        <v/>
      </c>
      <c r="I315" s="83" t="s">
        <v>10</v>
      </c>
      <c r="J315" s="201"/>
      <c r="K315" s="201"/>
      <c r="L315" s="201"/>
      <c r="M315" s="201"/>
      <c r="N315" s="199"/>
      <c r="O315" s="193"/>
      <c r="P315" s="210"/>
      <c r="Q315" s="189"/>
      <c r="R315" s="201"/>
      <c r="S315" s="47"/>
    </row>
    <row r="316" spans="1:19" ht="13.95" customHeight="1">
      <c r="A316" s="91" t="s">
        <v>213</v>
      </c>
      <c r="B316" s="47"/>
      <c r="C316" s="196" t="s">
        <v>32</v>
      </c>
      <c r="D316" s="200" t="str" cm="1">
        <f t="array" aca="1" ref="D316" ca="1">IF($E$306="","",INDIRECT("【要入力】入力フォーム!"&amp;$A316&amp;D$1+21*$A$306))</f>
        <v/>
      </c>
      <c r="E316" s="200" t="str" cm="1">
        <f t="array" aca="1" ref="E316" ca="1">IF($E$306="","",INDIRECT("【要入力】入力フォーム!"&amp;$A316&amp;E$1+21*$A$306))</f>
        <v/>
      </c>
      <c r="F316" s="200" t="str" cm="1">
        <f t="array" aca="1" ref="F316" ca="1">IF($E$306="","",INDIRECT("【要入力】入力フォーム!"&amp;$A316&amp;F$1+21*$A$306))</f>
        <v/>
      </c>
      <c r="G316" s="78" t="s">
        <v>9</v>
      </c>
      <c r="H316" s="79" t="str" cm="1">
        <f t="array" aca="1" ref="H316" ca="1">IF($E$306="","",INDIRECT("【要入力】入力フォーム!"&amp;$A316&amp;H$1+21*$A$306))</f>
        <v/>
      </c>
      <c r="I316" s="80" t="s">
        <v>10</v>
      </c>
      <c r="J316" s="200" t="str" cm="1">
        <f t="array" aca="1" ref="J316" ca="1">IF($E$306="","",INDIRECT("【要入力】入力フォーム!"&amp;$A316&amp;J$1+21*$A$306))</f>
        <v/>
      </c>
      <c r="K316" s="200" t="str" cm="1">
        <f t="array" aca="1" ref="K316" ca="1">IF($E$306="","",INDIRECT("【要入力】入力フォーム!"&amp;$A316&amp;K$1+21*$A$306))</f>
        <v/>
      </c>
      <c r="L316" s="200" t="str" cm="1">
        <f t="array" aca="1" ref="L316" ca="1">IF($E$306="","",INDIRECT("【要入力】入力フォーム!"&amp;$A316&amp;L$1+21*$A$306))</f>
        <v/>
      </c>
      <c r="M316" s="200" t="str" cm="1">
        <f t="array" aca="1" ref="M316" ca="1">IF($E$306="","",INDIRECT("【要入力】入力フォーム!"&amp;$A316&amp;M$1+21*$A$306))</f>
        <v/>
      </c>
      <c r="N316" s="198" t="str" cm="1">
        <f t="array" aca="1" ref="N316" ca="1">IF($E$306="","",INDIRECT("【要入力】入力フォーム!"&amp;$A316&amp;N$1+21*$A$306))</f>
        <v/>
      </c>
      <c r="O316" s="192" t="s">
        <v>28</v>
      </c>
      <c r="P316" s="209" t="str" cm="1">
        <f t="array" aca="1" ref="P316" ca="1">IF($E$306="","",INDIRECT("【要入力】入力フォーム!"&amp;$A316&amp;P$1+21*$A$306))</f>
        <v/>
      </c>
      <c r="Q316" s="188" t="s">
        <v>29</v>
      </c>
      <c r="R316" s="200" t="str" cm="1">
        <f t="array" aca="1" ref="R316" ca="1">IF($E$306="","",INDIRECT("【要入力】入力フォーム!"&amp;$A316&amp;R$1+21*$A$306))</f>
        <v/>
      </c>
      <c r="S316" s="47"/>
    </row>
    <row r="317" spans="1:19" ht="13.95" customHeight="1">
      <c r="A317" s="91"/>
      <c r="B317" s="47"/>
      <c r="C317" s="197"/>
      <c r="D317" s="201"/>
      <c r="E317" s="201"/>
      <c r="F317" s="201"/>
      <c r="G317" s="81" t="s">
        <v>9</v>
      </c>
      <c r="H317" s="82" t="str" cm="1">
        <f t="array" aca="1" ref="H317" ca="1">IF($E$306="","",INDIRECT("【要入力】入力フォーム!"&amp;$A316&amp;H$1+1+21*$A$306))</f>
        <v/>
      </c>
      <c r="I317" s="83" t="s">
        <v>10</v>
      </c>
      <c r="J317" s="201"/>
      <c r="K317" s="201"/>
      <c r="L317" s="201"/>
      <c r="M317" s="201"/>
      <c r="N317" s="199"/>
      <c r="O317" s="193"/>
      <c r="P317" s="210"/>
      <c r="Q317" s="189"/>
      <c r="R317" s="201"/>
      <c r="S317" s="47"/>
    </row>
    <row r="318" spans="1:19" ht="13.95" customHeight="1">
      <c r="A318" s="91" t="s">
        <v>214</v>
      </c>
      <c r="B318" s="47"/>
      <c r="C318" s="196" t="s">
        <v>33</v>
      </c>
      <c r="D318" s="200" t="str" cm="1">
        <f t="array" aca="1" ref="D318" ca="1">IF($E$306="","",INDIRECT("【要入力】入力フォーム!"&amp;$A318&amp;D$1+21*$A$306))</f>
        <v/>
      </c>
      <c r="E318" s="200" t="str" cm="1">
        <f t="array" aca="1" ref="E318" ca="1">IF($E$306="","",INDIRECT("【要入力】入力フォーム!"&amp;$A318&amp;E$1+21*$A$306))</f>
        <v/>
      </c>
      <c r="F318" s="200" t="str" cm="1">
        <f t="array" aca="1" ref="F318" ca="1">IF($E$306="","",INDIRECT("【要入力】入力フォーム!"&amp;$A318&amp;F$1+21*$A$306))</f>
        <v/>
      </c>
      <c r="G318" s="78" t="s">
        <v>9</v>
      </c>
      <c r="H318" s="79" t="str" cm="1">
        <f t="array" aca="1" ref="H318" ca="1">IF($E$306="","",INDIRECT("【要入力】入力フォーム!"&amp;$A318&amp;H$1+21*$A$306))</f>
        <v/>
      </c>
      <c r="I318" s="80" t="s">
        <v>10</v>
      </c>
      <c r="J318" s="200" t="str" cm="1">
        <f t="array" aca="1" ref="J318" ca="1">IF($E$306="","",INDIRECT("【要入力】入力フォーム!"&amp;$A318&amp;J$1+21*$A$306))</f>
        <v/>
      </c>
      <c r="K318" s="200" t="str" cm="1">
        <f t="array" aca="1" ref="K318" ca="1">IF($E$306="","",INDIRECT("【要入力】入力フォーム!"&amp;$A318&amp;K$1+21*$A$306))</f>
        <v/>
      </c>
      <c r="L318" s="200" t="str" cm="1">
        <f t="array" aca="1" ref="L318" ca="1">IF($E$306="","",INDIRECT("【要入力】入力フォーム!"&amp;$A318&amp;L$1+21*$A$306))</f>
        <v/>
      </c>
      <c r="M318" s="200" t="str" cm="1">
        <f t="array" aca="1" ref="M318" ca="1">IF($E$306="","",INDIRECT("【要入力】入力フォーム!"&amp;$A318&amp;M$1+21*$A$306))</f>
        <v/>
      </c>
      <c r="N318" s="198" t="str" cm="1">
        <f t="array" aca="1" ref="N318" ca="1">IF($E$306="","",INDIRECT("【要入力】入力フォーム!"&amp;$A318&amp;N$1+21*$A$306))</f>
        <v/>
      </c>
      <c r="O318" s="192" t="s">
        <v>28</v>
      </c>
      <c r="P318" s="209" t="str" cm="1">
        <f t="array" aca="1" ref="P318" ca="1">IF($E$306="","",INDIRECT("【要入力】入力フォーム!"&amp;$A318&amp;P$1+21*$A$306))</f>
        <v/>
      </c>
      <c r="Q318" s="188" t="s">
        <v>29</v>
      </c>
      <c r="R318" s="200" t="str" cm="1">
        <f t="array" aca="1" ref="R318" ca="1">IF($E$306="","",INDIRECT("【要入力】入力フォーム!"&amp;$A318&amp;R$1+21*$A$306))</f>
        <v/>
      </c>
      <c r="S318" s="47"/>
    </row>
    <row r="319" spans="1:19" ht="13.95" customHeight="1">
      <c r="A319" s="91"/>
      <c r="B319" s="47"/>
      <c r="C319" s="197"/>
      <c r="D319" s="201"/>
      <c r="E319" s="201"/>
      <c r="F319" s="201"/>
      <c r="G319" s="81" t="s">
        <v>9</v>
      </c>
      <c r="H319" s="82" t="str" cm="1">
        <f t="array" aca="1" ref="H319" ca="1">IF($E$306="","",INDIRECT("【要入力】入力フォーム!"&amp;$A318&amp;H$1+1+21*$A$306))</f>
        <v/>
      </c>
      <c r="I319" s="83" t="s">
        <v>10</v>
      </c>
      <c r="J319" s="201"/>
      <c r="K319" s="201"/>
      <c r="L319" s="201"/>
      <c r="M319" s="201"/>
      <c r="N319" s="199"/>
      <c r="O319" s="193"/>
      <c r="P319" s="210"/>
      <c r="Q319" s="189"/>
      <c r="R319" s="201"/>
      <c r="S319" s="47"/>
    </row>
    <row r="320" spans="1:19" ht="13.95" customHeight="1">
      <c r="A320" s="91" t="s">
        <v>215</v>
      </c>
      <c r="B320" s="47"/>
      <c r="C320" s="196" t="s">
        <v>34</v>
      </c>
      <c r="D320" s="200" t="str" cm="1">
        <f t="array" aca="1" ref="D320" ca="1">IF($E$306="","",INDIRECT("【要入力】入力フォーム!"&amp;$A320&amp;D$1+21*$A$306))</f>
        <v/>
      </c>
      <c r="E320" s="200" t="str" cm="1">
        <f t="array" aca="1" ref="E320" ca="1">IF($E$306="","",INDIRECT("【要入力】入力フォーム!"&amp;$A320&amp;E$1+21*$A$306))</f>
        <v/>
      </c>
      <c r="F320" s="200" t="str" cm="1">
        <f t="array" aca="1" ref="F320" ca="1">IF($E$306="","",INDIRECT("【要入力】入力フォーム!"&amp;$A320&amp;F$1+21*$A$306))</f>
        <v/>
      </c>
      <c r="G320" s="78" t="s">
        <v>9</v>
      </c>
      <c r="H320" s="79" t="str" cm="1">
        <f t="array" aca="1" ref="H320" ca="1">IF($E$306="","",INDIRECT("【要入力】入力フォーム!"&amp;$A320&amp;H$1+21*$A$306))</f>
        <v/>
      </c>
      <c r="I320" s="80" t="s">
        <v>10</v>
      </c>
      <c r="J320" s="200" t="str" cm="1">
        <f t="array" aca="1" ref="J320" ca="1">IF($E$306="","",INDIRECT("【要入力】入力フォーム!"&amp;$A320&amp;J$1+21*$A$306))</f>
        <v/>
      </c>
      <c r="K320" s="200" t="str" cm="1">
        <f t="array" aca="1" ref="K320" ca="1">IF($E$306="","",INDIRECT("【要入力】入力フォーム!"&amp;$A320&amp;K$1+21*$A$306))</f>
        <v/>
      </c>
      <c r="L320" s="200" t="str" cm="1">
        <f t="array" aca="1" ref="L320" ca="1">IF($E$306="","",INDIRECT("【要入力】入力フォーム!"&amp;$A320&amp;L$1+21*$A$306))</f>
        <v/>
      </c>
      <c r="M320" s="200" t="str" cm="1">
        <f t="array" aca="1" ref="M320" ca="1">IF($E$306="","",INDIRECT("【要入力】入力フォーム!"&amp;$A320&amp;M$1+21*$A$306))</f>
        <v/>
      </c>
      <c r="N320" s="198" t="str" cm="1">
        <f t="array" aca="1" ref="N320" ca="1">IF($E$306="","",INDIRECT("【要入力】入力フォーム!"&amp;$A320&amp;N$1+21*$A$306))</f>
        <v/>
      </c>
      <c r="O320" s="192" t="s">
        <v>28</v>
      </c>
      <c r="P320" s="209" t="str" cm="1">
        <f t="array" aca="1" ref="P320" ca="1">IF($E$306="","",INDIRECT("【要入力】入力フォーム!"&amp;$A320&amp;P$1+21*$A$306))</f>
        <v/>
      </c>
      <c r="Q320" s="188" t="s">
        <v>29</v>
      </c>
      <c r="R320" s="200" t="str" cm="1">
        <f t="array" aca="1" ref="R320" ca="1">IF($E$306="","",INDIRECT("【要入力】入力フォーム!"&amp;$A320&amp;R$1+21*$A$306))</f>
        <v/>
      </c>
      <c r="S320" s="47"/>
    </row>
    <row r="321" spans="1:19" ht="13.95" customHeight="1">
      <c r="A321" s="91"/>
      <c r="B321" s="47"/>
      <c r="C321" s="197"/>
      <c r="D321" s="201"/>
      <c r="E321" s="201"/>
      <c r="F321" s="201"/>
      <c r="G321" s="81" t="s">
        <v>9</v>
      </c>
      <c r="H321" s="82" t="str" cm="1">
        <f t="array" aca="1" ref="H321" ca="1">IF($E$306="","",INDIRECT("【要入力】入力フォーム!"&amp;$A320&amp;H$1+1+21*$A$306))</f>
        <v/>
      </c>
      <c r="I321" s="83" t="s">
        <v>10</v>
      </c>
      <c r="J321" s="201"/>
      <c r="K321" s="201"/>
      <c r="L321" s="201"/>
      <c r="M321" s="201"/>
      <c r="N321" s="199"/>
      <c r="O321" s="193"/>
      <c r="P321" s="210"/>
      <c r="Q321" s="189"/>
      <c r="R321" s="201"/>
      <c r="S321" s="47"/>
    </row>
    <row r="322" spans="1:19" ht="15" customHeight="1">
      <c r="A322" s="91"/>
      <c r="B322" s="47"/>
      <c r="C322" s="180"/>
      <c r="D322" s="182" t="s">
        <v>35</v>
      </c>
      <c r="E322" s="184"/>
      <c r="F322" s="186">
        <f ca="1">SUM(F310:F321)</f>
        <v>0</v>
      </c>
      <c r="G322" s="78" t="s">
        <v>9</v>
      </c>
      <c r="H322" s="79">
        <f ca="1">SUM(H310,H312,H314,H316,H318,H320)</f>
        <v>0</v>
      </c>
      <c r="I322" s="80" t="s">
        <v>10</v>
      </c>
      <c r="J322" s="186">
        <f ca="1">SUM(J310:J321)</f>
        <v>0</v>
      </c>
      <c r="K322" s="186">
        <f ca="1">SUM(K310:K321)</f>
        <v>0</v>
      </c>
      <c r="L322" s="186">
        <f ca="1">SUM(L310:L321)</f>
        <v>0</v>
      </c>
      <c r="M322" s="186">
        <f ca="1">SUM(M310:M321)</f>
        <v>0</v>
      </c>
      <c r="N322" s="190">
        <f ca="1">SUM(N310:N321)</f>
        <v>0</v>
      </c>
      <c r="O322" s="192" t="s">
        <v>28</v>
      </c>
      <c r="P322" s="194">
        <f ca="1">SUM(P310:P321)</f>
        <v>0</v>
      </c>
      <c r="Q322" s="188" t="s">
        <v>29</v>
      </c>
      <c r="R322" s="186">
        <f ca="1">SUM(R310:R321)</f>
        <v>0</v>
      </c>
      <c r="S322" s="47"/>
    </row>
    <row r="323" spans="1:19" ht="15" customHeight="1">
      <c r="A323" s="91"/>
      <c r="B323" s="47"/>
      <c r="C323" s="181"/>
      <c r="D323" s="183"/>
      <c r="E323" s="185"/>
      <c r="F323" s="187"/>
      <c r="G323" s="81" t="s">
        <v>9</v>
      </c>
      <c r="H323" s="84">
        <f ca="1">SUM(H311,H313,H315,H317,H319,H321)</f>
        <v>0</v>
      </c>
      <c r="I323" s="83" t="s">
        <v>10</v>
      </c>
      <c r="J323" s="187"/>
      <c r="K323" s="187"/>
      <c r="L323" s="187"/>
      <c r="M323" s="187"/>
      <c r="N323" s="191"/>
      <c r="O323" s="193"/>
      <c r="P323" s="195"/>
      <c r="Q323" s="189"/>
      <c r="R323" s="187"/>
      <c r="S323" s="47"/>
    </row>
    <row r="324" spans="1:19" ht="13.95" customHeight="1">
      <c r="A324" s="91" t="s">
        <v>216</v>
      </c>
      <c r="B324" s="47"/>
      <c r="C324" s="196" t="s">
        <v>36</v>
      </c>
      <c r="D324" s="200" t="str" cm="1">
        <f t="array" aca="1" ref="D324" ca="1">IF($E$306="","",INDIRECT("【要入力】入力フォーム!"&amp;$A324&amp;D$1+21*$A$306))</f>
        <v/>
      </c>
      <c r="E324" s="200" t="str" cm="1">
        <f t="array" aca="1" ref="E324" ca="1">IF($E$306="","",INDIRECT("【要入力】入力フォーム!"&amp;$A324&amp;E$1+21*$A$306))</f>
        <v/>
      </c>
      <c r="F324" s="200" t="str" cm="1">
        <f t="array" aca="1" ref="F324" ca="1">IF($E$306="","",INDIRECT("【要入力】入力フォーム!"&amp;$A324&amp;F$1+21*$A$306))</f>
        <v/>
      </c>
      <c r="G324" s="78" t="s">
        <v>9</v>
      </c>
      <c r="H324" s="79" t="str" cm="1">
        <f t="array" aca="1" ref="H324" ca="1">IF($E$306="","",INDIRECT("【要入力】入力フォーム!"&amp;$A324&amp;H$1+21*$A$306))</f>
        <v/>
      </c>
      <c r="I324" s="80" t="s">
        <v>10</v>
      </c>
      <c r="J324" s="200" t="str" cm="1">
        <f t="array" aca="1" ref="J324" ca="1">IF($E$306="","",INDIRECT("【要入力】入力フォーム!"&amp;$A324&amp;J$1+21*$A$306))</f>
        <v/>
      </c>
      <c r="K324" s="200" t="str" cm="1">
        <f t="array" aca="1" ref="K324" ca="1">IF($E$306="","",INDIRECT("【要入力】入力フォーム!"&amp;$A324&amp;K$1+21*$A$306))</f>
        <v/>
      </c>
      <c r="L324" s="200" t="str" cm="1">
        <f t="array" aca="1" ref="L324" ca="1">IF($E$306="","",INDIRECT("【要入力】入力フォーム!"&amp;$A324&amp;L$1+21*$A$306))</f>
        <v/>
      </c>
      <c r="M324" s="200" t="str" cm="1">
        <f t="array" aca="1" ref="M324" ca="1">IF($E$306="","",INDIRECT("【要入力】入力フォーム!"&amp;$A324&amp;M$1+21*$A$306))</f>
        <v/>
      </c>
      <c r="N324" s="198" t="str" cm="1">
        <f t="array" aca="1" ref="N324" ca="1">IF($E$306="","",INDIRECT("【要入力】入力フォーム!"&amp;$A324&amp;N$1+21*$A$306))</f>
        <v/>
      </c>
      <c r="O324" s="192" t="s">
        <v>28</v>
      </c>
      <c r="P324" s="209" t="str" cm="1">
        <f t="array" aca="1" ref="P324" ca="1">IF($E$306="","",INDIRECT("【要入力】入力フォーム!"&amp;$A324&amp;P$1+21*$A$306))</f>
        <v/>
      </c>
      <c r="Q324" s="188" t="s">
        <v>29</v>
      </c>
      <c r="R324" s="200" t="str" cm="1">
        <f t="array" aca="1" ref="R324" ca="1">IF($E$306="","",INDIRECT("【要入力】入力フォーム!"&amp;$A324&amp;R$1+21*$A$306))</f>
        <v/>
      </c>
      <c r="S324" s="47"/>
    </row>
    <row r="325" spans="1:19" ht="13.95" customHeight="1">
      <c r="A325" s="91"/>
      <c r="B325" s="47"/>
      <c r="C325" s="197"/>
      <c r="D325" s="201"/>
      <c r="E325" s="201"/>
      <c r="F325" s="201"/>
      <c r="G325" s="81" t="s">
        <v>9</v>
      </c>
      <c r="H325" s="82" t="str" cm="1">
        <f t="array" aca="1" ref="H325" ca="1">IF($E$306="","",INDIRECT("【要入力】入力フォーム!"&amp;$A324&amp;H$1+1+21*$A$306))</f>
        <v/>
      </c>
      <c r="I325" s="83" t="s">
        <v>10</v>
      </c>
      <c r="J325" s="201"/>
      <c r="K325" s="201"/>
      <c r="L325" s="201"/>
      <c r="M325" s="201"/>
      <c r="N325" s="199"/>
      <c r="O325" s="193"/>
      <c r="P325" s="210"/>
      <c r="Q325" s="189"/>
      <c r="R325" s="201"/>
      <c r="S325" s="47"/>
    </row>
    <row r="326" spans="1:19" ht="13.95" customHeight="1">
      <c r="A326" s="91" t="s">
        <v>217</v>
      </c>
      <c r="B326" s="47"/>
      <c r="C326" s="196" t="s">
        <v>37</v>
      </c>
      <c r="D326" s="200" t="str" cm="1">
        <f t="array" aca="1" ref="D326" ca="1">IF($E$306="","",INDIRECT("【要入力】入力フォーム!"&amp;$A326&amp;D$1+21*$A$306))</f>
        <v/>
      </c>
      <c r="E326" s="200" t="str" cm="1">
        <f t="array" aca="1" ref="E326" ca="1">IF($E$306="","",INDIRECT("【要入力】入力フォーム!"&amp;$A326&amp;E$1+21*$A$306))</f>
        <v/>
      </c>
      <c r="F326" s="200" t="str" cm="1">
        <f t="array" aca="1" ref="F326" ca="1">IF($E$306="","",INDIRECT("【要入力】入力フォーム!"&amp;$A326&amp;F$1+21*$A$306))</f>
        <v/>
      </c>
      <c r="G326" s="78" t="s">
        <v>9</v>
      </c>
      <c r="H326" s="79" t="str" cm="1">
        <f t="array" aca="1" ref="H326" ca="1">IF($E$306="","",INDIRECT("【要入力】入力フォーム!"&amp;$A326&amp;H$1+21*$A$306))</f>
        <v/>
      </c>
      <c r="I326" s="80" t="s">
        <v>10</v>
      </c>
      <c r="J326" s="200" t="str" cm="1">
        <f t="array" aca="1" ref="J326" ca="1">IF($E$306="","",INDIRECT("【要入力】入力フォーム!"&amp;$A326&amp;J$1+21*$A$306))</f>
        <v/>
      </c>
      <c r="K326" s="200" t="str" cm="1">
        <f t="array" aca="1" ref="K326" ca="1">IF($E$306="","",INDIRECT("【要入力】入力フォーム!"&amp;$A326&amp;K$1+21*$A$306))</f>
        <v/>
      </c>
      <c r="L326" s="200" t="str" cm="1">
        <f t="array" aca="1" ref="L326" ca="1">IF($E$306="","",INDIRECT("【要入力】入力フォーム!"&amp;$A326&amp;L$1+21*$A$306))</f>
        <v/>
      </c>
      <c r="M326" s="200" t="str" cm="1">
        <f t="array" aca="1" ref="M326" ca="1">IF($E$306="","",INDIRECT("【要入力】入力フォーム!"&amp;$A326&amp;M$1+21*$A$306))</f>
        <v/>
      </c>
      <c r="N326" s="198" t="str" cm="1">
        <f t="array" aca="1" ref="N326" ca="1">IF($E$306="","",INDIRECT("【要入力】入力フォーム!"&amp;$A326&amp;N$1+21*$A$306))</f>
        <v/>
      </c>
      <c r="O326" s="192" t="s">
        <v>28</v>
      </c>
      <c r="P326" s="209" t="str" cm="1">
        <f t="array" aca="1" ref="P326" ca="1">IF($E$306="","",INDIRECT("【要入力】入力フォーム!"&amp;$A326&amp;P$1+21*$A$306))</f>
        <v/>
      </c>
      <c r="Q326" s="188" t="s">
        <v>29</v>
      </c>
      <c r="R326" s="200" t="str" cm="1">
        <f t="array" aca="1" ref="R326" ca="1">IF($E$306="","",INDIRECT("【要入力】入力フォーム!"&amp;$A326&amp;R$1+21*$A$306))</f>
        <v/>
      </c>
      <c r="S326" s="47"/>
    </row>
    <row r="327" spans="1:19" ht="13.95" customHeight="1">
      <c r="A327" s="91"/>
      <c r="B327" s="47"/>
      <c r="C327" s="197"/>
      <c r="D327" s="201"/>
      <c r="E327" s="201"/>
      <c r="F327" s="201"/>
      <c r="G327" s="81" t="s">
        <v>9</v>
      </c>
      <c r="H327" s="82" t="str" cm="1">
        <f t="array" aca="1" ref="H327" ca="1">IF($E$306="","",INDIRECT("【要入力】入力フォーム!"&amp;$A326&amp;H$1+1+21*$A$306))</f>
        <v/>
      </c>
      <c r="I327" s="83" t="s">
        <v>10</v>
      </c>
      <c r="J327" s="201"/>
      <c r="K327" s="201"/>
      <c r="L327" s="201"/>
      <c r="M327" s="201"/>
      <c r="N327" s="199"/>
      <c r="O327" s="193"/>
      <c r="P327" s="210"/>
      <c r="Q327" s="189"/>
      <c r="R327" s="201"/>
      <c r="S327" s="47"/>
    </row>
    <row r="328" spans="1:19" ht="13.95" customHeight="1">
      <c r="A328" s="91" t="s">
        <v>218</v>
      </c>
      <c r="B328" s="47"/>
      <c r="C328" s="196" t="s">
        <v>38</v>
      </c>
      <c r="D328" s="200" t="str" cm="1">
        <f t="array" aca="1" ref="D328" ca="1">IF($E$306="","",INDIRECT("【要入力】入力フォーム!"&amp;$A328&amp;D$1+21*$A$306))</f>
        <v/>
      </c>
      <c r="E328" s="200" t="str" cm="1">
        <f t="array" aca="1" ref="E328" ca="1">IF($E$306="","",INDIRECT("【要入力】入力フォーム!"&amp;$A328&amp;E$1+21*$A$306))</f>
        <v/>
      </c>
      <c r="F328" s="200" t="str" cm="1">
        <f t="array" aca="1" ref="F328" ca="1">IF($E$306="","",INDIRECT("【要入力】入力フォーム!"&amp;$A328&amp;F$1+21*$A$306))</f>
        <v/>
      </c>
      <c r="G328" s="78" t="s">
        <v>9</v>
      </c>
      <c r="H328" s="79" t="str" cm="1">
        <f t="array" aca="1" ref="H328" ca="1">IF($E$306="","",INDIRECT("【要入力】入力フォーム!"&amp;$A328&amp;H$1+21*$A$306))</f>
        <v/>
      </c>
      <c r="I328" s="80" t="s">
        <v>10</v>
      </c>
      <c r="J328" s="200" t="str" cm="1">
        <f t="array" aca="1" ref="J328" ca="1">IF($E$306="","",INDIRECT("【要入力】入力フォーム!"&amp;$A328&amp;J$1+21*$A$306))</f>
        <v/>
      </c>
      <c r="K328" s="200" t="str" cm="1">
        <f t="array" aca="1" ref="K328" ca="1">IF($E$306="","",INDIRECT("【要入力】入力フォーム!"&amp;$A328&amp;K$1+21*$A$306))</f>
        <v/>
      </c>
      <c r="L328" s="200" t="str" cm="1">
        <f t="array" aca="1" ref="L328" ca="1">IF($E$306="","",INDIRECT("【要入力】入力フォーム!"&amp;$A328&amp;L$1+21*$A$306))</f>
        <v/>
      </c>
      <c r="M328" s="200" t="str" cm="1">
        <f t="array" aca="1" ref="M328" ca="1">IF($E$306="","",INDIRECT("【要入力】入力フォーム!"&amp;$A328&amp;M$1+21*$A$306))</f>
        <v/>
      </c>
      <c r="N328" s="198" t="str" cm="1">
        <f t="array" aca="1" ref="N328" ca="1">IF($E$306="","",INDIRECT("【要入力】入力フォーム!"&amp;$A328&amp;N$1+21*$A$306))</f>
        <v/>
      </c>
      <c r="O328" s="192" t="s">
        <v>28</v>
      </c>
      <c r="P328" s="209" t="str" cm="1">
        <f t="array" aca="1" ref="P328" ca="1">IF($E$306="","",INDIRECT("【要入力】入力フォーム!"&amp;$A328&amp;P$1+21*$A$306))</f>
        <v/>
      </c>
      <c r="Q328" s="188" t="s">
        <v>29</v>
      </c>
      <c r="R328" s="200" t="str" cm="1">
        <f t="array" aca="1" ref="R328" ca="1">IF($E$306="","",INDIRECT("【要入力】入力フォーム!"&amp;$A328&amp;R$1+21*$A$306))</f>
        <v/>
      </c>
      <c r="S328" s="47"/>
    </row>
    <row r="329" spans="1:19" ht="13.95" customHeight="1">
      <c r="A329" s="91"/>
      <c r="B329" s="47"/>
      <c r="C329" s="197"/>
      <c r="D329" s="201"/>
      <c r="E329" s="201"/>
      <c r="F329" s="201"/>
      <c r="G329" s="81" t="s">
        <v>9</v>
      </c>
      <c r="H329" s="82" t="str" cm="1">
        <f t="array" aca="1" ref="H329" ca="1">IF($E$306="","",INDIRECT("【要入力】入力フォーム!"&amp;$A328&amp;H$1+1+21*$A$306))</f>
        <v/>
      </c>
      <c r="I329" s="83" t="s">
        <v>10</v>
      </c>
      <c r="J329" s="201"/>
      <c r="K329" s="201"/>
      <c r="L329" s="201"/>
      <c r="M329" s="201"/>
      <c r="N329" s="199"/>
      <c r="O329" s="193"/>
      <c r="P329" s="210"/>
      <c r="Q329" s="189"/>
      <c r="R329" s="201"/>
      <c r="S329" s="47"/>
    </row>
    <row r="330" spans="1:19" ht="13.95" customHeight="1">
      <c r="A330" s="91" t="s">
        <v>219</v>
      </c>
      <c r="B330" s="47"/>
      <c r="C330" s="196" t="s">
        <v>39</v>
      </c>
      <c r="D330" s="200" t="str" cm="1">
        <f t="array" aca="1" ref="D330" ca="1">IF($E$306="","",INDIRECT("【要入力】入力フォーム!"&amp;$A330&amp;D$1+21*$A$306))</f>
        <v/>
      </c>
      <c r="E330" s="200" t="str" cm="1">
        <f t="array" aca="1" ref="E330" ca="1">IF($E$306="","",INDIRECT("【要入力】入力フォーム!"&amp;$A330&amp;E$1+21*$A$306))</f>
        <v/>
      </c>
      <c r="F330" s="200" t="str" cm="1">
        <f t="array" aca="1" ref="F330" ca="1">IF($E$306="","",INDIRECT("【要入力】入力フォーム!"&amp;$A330&amp;F$1+21*$A$306))</f>
        <v/>
      </c>
      <c r="G330" s="78" t="s">
        <v>9</v>
      </c>
      <c r="H330" s="79" t="str" cm="1">
        <f t="array" aca="1" ref="H330" ca="1">IF($E$306="","",INDIRECT("【要入力】入力フォーム!"&amp;$A330&amp;H$1+21*$A$306))</f>
        <v/>
      </c>
      <c r="I330" s="80" t="s">
        <v>10</v>
      </c>
      <c r="J330" s="200" t="str" cm="1">
        <f t="array" aca="1" ref="J330" ca="1">IF($E$306="","",INDIRECT("【要入力】入力フォーム!"&amp;$A330&amp;J$1+21*$A$306))</f>
        <v/>
      </c>
      <c r="K330" s="200" t="str" cm="1">
        <f t="array" aca="1" ref="K330" ca="1">IF($E$306="","",INDIRECT("【要入力】入力フォーム!"&amp;$A330&amp;K$1+21*$A$306))</f>
        <v/>
      </c>
      <c r="L330" s="200" t="str" cm="1">
        <f t="array" aca="1" ref="L330" ca="1">IF($E$306="","",INDIRECT("【要入力】入力フォーム!"&amp;$A330&amp;L$1+21*$A$306))</f>
        <v/>
      </c>
      <c r="M330" s="200" t="str" cm="1">
        <f t="array" aca="1" ref="M330" ca="1">IF($E$306="","",INDIRECT("【要入力】入力フォーム!"&amp;$A330&amp;M$1+21*$A$306))</f>
        <v/>
      </c>
      <c r="N330" s="198" t="str" cm="1">
        <f t="array" aca="1" ref="N330" ca="1">IF($E$306="","",INDIRECT("【要入力】入力フォーム!"&amp;$A330&amp;N$1+21*$A$306))</f>
        <v/>
      </c>
      <c r="O330" s="192" t="s">
        <v>28</v>
      </c>
      <c r="P330" s="209" t="str" cm="1">
        <f t="array" aca="1" ref="P330" ca="1">IF($E$306="","",INDIRECT("【要入力】入力フォーム!"&amp;$A330&amp;P$1+21*$A$306))</f>
        <v/>
      </c>
      <c r="Q330" s="188" t="s">
        <v>29</v>
      </c>
      <c r="R330" s="200" t="str" cm="1">
        <f t="array" aca="1" ref="R330" ca="1">IF($E$306="","",INDIRECT("【要入力】入力フォーム!"&amp;$A330&amp;R$1+21*$A$306))</f>
        <v/>
      </c>
      <c r="S330" s="47"/>
    </row>
    <row r="331" spans="1:19" ht="13.95" customHeight="1">
      <c r="A331" s="91"/>
      <c r="B331" s="47"/>
      <c r="C331" s="197"/>
      <c r="D331" s="201"/>
      <c r="E331" s="201"/>
      <c r="F331" s="201"/>
      <c r="G331" s="81" t="s">
        <v>9</v>
      </c>
      <c r="H331" s="82" t="str" cm="1">
        <f t="array" aca="1" ref="H331" ca="1">IF($E$306="","",INDIRECT("【要入力】入力フォーム!"&amp;$A330&amp;H$1+1+21*$A$306))</f>
        <v/>
      </c>
      <c r="I331" s="83" t="s">
        <v>10</v>
      </c>
      <c r="J331" s="201"/>
      <c r="K331" s="201"/>
      <c r="L331" s="201"/>
      <c r="M331" s="201"/>
      <c r="N331" s="199"/>
      <c r="O331" s="193"/>
      <c r="P331" s="210"/>
      <c r="Q331" s="189"/>
      <c r="R331" s="201"/>
      <c r="S331" s="47"/>
    </row>
    <row r="332" spans="1:19" ht="13.95" customHeight="1">
      <c r="A332" s="91" t="s">
        <v>220</v>
      </c>
      <c r="B332" s="47"/>
      <c r="C332" s="196" t="s">
        <v>40</v>
      </c>
      <c r="D332" s="200" t="str" cm="1">
        <f t="array" aca="1" ref="D332" ca="1">IF($E$306="","",INDIRECT("【要入力】入力フォーム!"&amp;$A332&amp;D$1+21*$A$306))</f>
        <v/>
      </c>
      <c r="E332" s="200" t="str" cm="1">
        <f t="array" aca="1" ref="E332" ca="1">IF($E$306="","",INDIRECT("【要入力】入力フォーム!"&amp;$A332&amp;E$1+21*$A$306))</f>
        <v/>
      </c>
      <c r="F332" s="200" t="str" cm="1">
        <f t="array" aca="1" ref="F332" ca="1">IF($E$306="","",INDIRECT("【要入力】入力フォーム!"&amp;$A332&amp;F$1+21*$A$306))</f>
        <v/>
      </c>
      <c r="G332" s="78" t="s">
        <v>9</v>
      </c>
      <c r="H332" s="79" t="str" cm="1">
        <f t="array" aca="1" ref="H332" ca="1">IF($E$306="","",INDIRECT("【要入力】入力フォーム!"&amp;$A332&amp;H$1+21*$A$306))</f>
        <v/>
      </c>
      <c r="I332" s="80" t="s">
        <v>10</v>
      </c>
      <c r="J332" s="200" t="str" cm="1">
        <f t="array" aca="1" ref="J332" ca="1">IF($E$306="","",INDIRECT("【要入力】入力フォーム!"&amp;$A332&amp;J$1+21*$A$306))</f>
        <v/>
      </c>
      <c r="K332" s="200" t="str" cm="1">
        <f t="array" aca="1" ref="K332" ca="1">IF($E$306="","",INDIRECT("【要入力】入力フォーム!"&amp;$A332&amp;K$1+21*$A$306))</f>
        <v/>
      </c>
      <c r="L332" s="200" t="str" cm="1">
        <f t="array" aca="1" ref="L332" ca="1">IF($E$306="","",INDIRECT("【要入力】入力フォーム!"&amp;$A332&amp;L$1+21*$A$306))</f>
        <v/>
      </c>
      <c r="M332" s="200" t="str" cm="1">
        <f t="array" aca="1" ref="M332" ca="1">IF($E$306="","",INDIRECT("【要入力】入力フォーム!"&amp;$A332&amp;M$1+21*$A$306))</f>
        <v/>
      </c>
      <c r="N332" s="198" t="str" cm="1">
        <f t="array" aca="1" ref="N332" ca="1">IF($E$306="","",INDIRECT("【要入力】入力フォーム!"&amp;$A332&amp;N$1+21*$A$306))</f>
        <v/>
      </c>
      <c r="O332" s="192" t="s">
        <v>28</v>
      </c>
      <c r="P332" s="209" t="str" cm="1">
        <f t="array" aca="1" ref="P332" ca="1">IF($E$306="","",INDIRECT("【要入力】入力フォーム!"&amp;$A332&amp;P$1+21*$A$306))</f>
        <v/>
      </c>
      <c r="Q332" s="188" t="s">
        <v>29</v>
      </c>
      <c r="R332" s="200" t="str" cm="1">
        <f t="array" aca="1" ref="R332" ca="1">IF($E$306="","",INDIRECT("【要入力】入力フォーム!"&amp;$A332&amp;R$1+21*$A$306))</f>
        <v/>
      </c>
      <c r="S332" s="47"/>
    </row>
    <row r="333" spans="1:19" ht="13.95" customHeight="1">
      <c r="A333" s="91"/>
      <c r="B333" s="47"/>
      <c r="C333" s="197"/>
      <c r="D333" s="201"/>
      <c r="E333" s="201"/>
      <c r="F333" s="201"/>
      <c r="G333" s="81" t="s">
        <v>9</v>
      </c>
      <c r="H333" s="82" t="str" cm="1">
        <f t="array" aca="1" ref="H333" ca="1">IF($E$306="","",INDIRECT("【要入力】入力フォーム!"&amp;$A332&amp;H$1+1+21*$A$306))</f>
        <v/>
      </c>
      <c r="I333" s="83" t="s">
        <v>10</v>
      </c>
      <c r="J333" s="201"/>
      <c r="K333" s="201"/>
      <c r="L333" s="201"/>
      <c r="M333" s="201"/>
      <c r="N333" s="199"/>
      <c r="O333" s="193"/>
      <c r="P333" s="210"/>
      <c r="Q333" s="189"/>
      <c r="R333" s="201"/>
      <c r="S333" s="47"/>
    </row>
    <row r="334" spans="1:19" ht="13.95" customHeight="1">
      <c r="A334" s="91" t="s">
        <v>221</v>
      </c>
      <c r="B334" s="47"/>
      <c r="C334" s="196" t="s">
        <v>41</v>
      </c>
      <c r="D334" s="200" t="str" cm="1">
        <f t="array" aca="1" ref="D334" ca="1">IF($E$306="","",INDIRECT("【要入力】入力フォーム!"&amp;$A334&amp;D$1+21*$A$306))</f>
        <v/>
      </c>
      <c r="E334" s="200" t="str" cm="1">
        <f t="array" aca="1" ref="E334" ca="1">IF($E$306="","",INDIRECT("【要入力】入力フォーム!"&amp;$A334&amp;E$1+21*$A$306))</f>
        <v/>
      </c>
      <c r="F334" s="200" t="str" cm="1">
        <f t="array" aca="1" ref="F334" ca="1">IF($E$306="","",INDIRECT("【要入力】入力フォーム!"&amp;$A334&amp;F$1+21*$A$306))</f>
        <v/>
      </c>
      <c r="G334" s="78" t="s">
        <v>9</v>
      </c>
      <c r="H334" s="79" t="str" cm="1">
        <f t="array" aca="1" ref="H334" ca="1">IF($E$306="","",INDIRECT("【要入力】入力フォーム!"&amp;$A334&amp;H$1+21*$A$306))</f>
        <v/>
      </c>
      <c r="I334" s="80" t="s">
        <v>10</v>
      </c>
      <c r="J334" s="200" t="str" cm="1">
        <f t="array" aca="1" ref="J334" ca="1">IF($E$306="","",INDIRECT("【要入力】入力フォーム!"&amp;$A334&amp;J$1+21*$A$306))</f>
        <v/>
      </c>
      <c r="K334" s="200" t="str" cm="1">
        <f t="array" aca="1" ref="K334" ca="1">IF($E$306="","",INDIRECT("【要入力】入力フォーム!"&amp;$A334&amp;K$1+21*$A$306))</f>
        <v/>
      </c>
      <c r="L334" s="200" t="str" cm="1">
        <f t="array" aca="1" ref="L334" ca="1">IF($E$306="","",INDIRECT("【要入力】入力フォーム!"&amp;$A334&amp;L$1+21*$A$306))</f>
        <v/>
      </c>
      <c r="M334" s="200" t="str" cm="1">
        <f t="array" aca="1" ref="M334" ca="1">IF($E$306="","",INDIRECT("【要入力】入力フォーム!"&amp;$A334&amp;M$1+21*$A$306))</f>
        <v/>
      </c>
      <c r="N334" s="198" t="str" cm="1">
        <f t="array" aca="1" ref="N334" ca="1">IF($E$306="","",INDIRECT("【要入力】入力フォーム!"&amp;$A334&amp;N$1+21*$A$306))</f>
        <v/>
      </c>
      <c r="O334" s="192" t="s">
        <v>28</v>
      </c>
      <c r="P334" s="209" t="str" cm="1">
        <f t="array" aca="1" ref="P334" ca="1">IF($E$306="","",INDIRECT("【要入力】入力フォーム!"&amp;$A334&amp;P$1+21*$A$306))</f>
        <v/>
      </c>
      <c r="Q334" s="188" t="s">
        <v>29</v>
      </c>
      <c r="R334" s="200" t="str" cm="1">
        <f t="array" aca="1" ref="R334" ca="1">IF($E$306="","",INDIRECT("【要入力】入力フォーム!"&amp;$A334&amp;R$1+21*$A$306))</f>
        <v/>
      </c>
      <c r="S334" s="47"/>
    </row>
    <row r="335" spans="1:19" ht="13.95" customHeight="1">
      <c r="A335" s="91"/>
      <c r="B335" s="47"/>
      <c r="C335" s="197"/>
      <c r="D335" s="201"/>
      <c r="E335" s="201"/>
      <c r="F335" s="201"/>
      <c r="G335" s="81" t="s">
        <v>9</v>
      </c>
      <c r="H335" s="82" t="str" cm="1">
        <f t="array" aca="1" ref="H335" ca="1">IF($E$306="","",INDIRECT("【要入力】入力フォーム!"&amp;$A334&amp;H$1+1+21*$A$306))</f>
        <v/>
      </c>
      <c r="I335" s="83" t="s">
        <v>10</v>
      </c>
      <c r="J335" s="201"/>
      <c r="K335" s="201"/>
      <c r="L335" s="201"/>
      <c r="M335" s="201"/>
      <c r="N335" s="199"/>
      <c r="O335" s="193"/>
      <c r="P335" s="210"/>
      <c r="Q335" s="189"/>
      <c r="R335" s="201"/>
      <c r="S335" s="47"/>
    </row>
    <row r="336" spans="1:19" ht="13.2" customHeight="1">
      <c r="A336" s="91"/>
      <c r="B336" s="47"/>
      <c r="C336" s="180"/>
      <c r="D336" s="182" t="s">
        <v>35</v>
      </c>
      <c r="E336" s="184"/>
      <c r="F336" s="186">
        <f ca="1">SUM(F324:F335)</f>
        <v>0</v>
      </c>
      <c r="G336" s="78" t="s">
        <v>9</v>
      </c>
      <c r="H336" s="79">
        <f ca="1">SUM(H324,H326,H328,H332,H330,H334)</f>
        <v>0</v>
      </c>
      <c r="I336" s="80" t="s">
        <v>10</v>
      </c>
      <c r="J336" s="186">
        <f t="shared" ref="J336:N336" ca="1" si="47">SUM(J324:J335)</f>
        <v>0</v>
      </c>
      <c r="K336" s="186">
        <f t="shared" ca="1" si="47"/>
        <v>0</v>
      </c>
      <c r="L336" s="186">
        <f t="shared" ca="1" si="47"/>
        <v>0</v>
      </c>
      <c r="M336" s="186">
        <f t="shared" ca="1" si="47"/>
        <v>0</v>
      </c>
      <c r="N336" s="190">
        <f t="shared" ca="1" si="47"/>
        <v>0</v>
      </c>
      <c r="O336" s="192" t="s">
        <v>28</v>
      </c>
      <c r="P336" s="194">
        <f t="shared" ref="P336" ca="1" si="48">SUM(P324:P335)</f>
        <v>0</v>
      </c>
      <c r="Q336" s="188" t="s">
        <v>29</v>
      </c>
      <c r="R336" s="186">
        <f t="shared" ref="R336" ca="1" si="49">SUM(R324:R335)</f>
        <v>0</v>
      </c>
      <c r="S336" s="47"/>
    </row>
    <row r="337" spans="1:19" ht="13.2" customHeight="1">
      <c r="A337" s="91"/>
      <c r="B337" s="47"/>
      <c r="C337" s="181"/>
      <c r="D337" s="183"/>
      <c r="E337" s="185"/>
      <c r="F337" s="187"/>
      <c r="G337" s="81" t="s">
        <v>9</v>
      </c>
      <c r="H337" s="84">
        <f ca="1">SUM(H325,H327,H329,H333,H331,H335)</f>
        <v>0</v>
      </c>
      <c r="I337" s="83" t="s">
        <v>10</v>
      </c>
      <c r="J337" s="187"/>
      <c r="K337" s="187"/>
      <c r="L337" s="187"/>
      <c r="M337" s="187"/>
      <c r="N337" s="191"/>
      <c r="O337" s="193"/>
      <c r="P337" s="195"/>
      <c r="Q337" s="189"/>
      <c r="R337" s="187"/>
      <c r="S337" s="47"/>
    </row>
    <row r="338" spans="1:19" ht="13.2" customHeight="1">
      <c r="A338" s="91"/>
      <c r="B338" s="47"/>
      <c r="C338" s="180"/>
      <c r="D338" s="182" t="s">
        <v>26</v>
      </c>
      <c r="E338" s="184"/>
      <c r="F338" s="186">
        <f ca="1">SUM(F322,F336)</f>
        <v>0</v>
      </c>
      <c r="G338" s="78" t="s">
        <v>9</v>
      </c>
      <c r="H338" s="79">
        <f ca="1">SUM(H322,H336)</f>
        <v>0</v>
      </c>
      <c r="I338" s="80" t="s">
        <v>10</v>
      </c>
      <c r="J338" s="186">
        <f t="shared" ref="J338:N338" ca="1" si="50">SUM(J322,J336)</f>
        <v>0</v>
      </c>
      <c r="K338" s="186">
        <f t="shared" ca="1" si="50"/>
        <v>0</v>
      </c>
      <c r="L338" s="186">
        <f t="shared" ca="1" si="50"/>
        <v>0</v>
      </c>
      <c r="M338" s="186">
        <f t="shared" ca="1" si="50"/>
        <v>0</v>
      </c>
      <c r="N338" s="190">
        <f t="shared" ca="1" si="50"/>
        <v>0</v>
      </c>
      <c r="O338" s="192" t="s">
        <v>28</v>
      </c>
      <c r="P338" s="194">
        <f t="shared" ref="P338" ca="1" si="51">SUM(P322,P336)</f>
        <v>0</v>
      </c>
      <c r="Q338" s="188" t="s">
        <v>29</v>
      </c>
      <c r="R338" s="186">
        <f t="shared" ref="R338" ca="1" si="52">SUM(R322,R336)</f>
        <v>0</v>
      </c>
      <c r="S338" s="47"/>
    </row>
    <row r="339" spans="1:19" ht="13.2" customHeight="1">
      <c r="A339" s="91"/>
      <c r="B339" s="47"/>
      <c r="C339" s="181"/>
      <c r="D339" s="183"/>
      <c r="E339" s="185"/>
      <c r="F339" s="187"/>
      <c r="G339" s="81" t="s">
        <v>9</v>
      </c>
      <c r="H339" s="82">
        <f ca="1">SUM(H323,H337)</f>
        <v>0</v>
      </c>
      <c r="I339" s="83" t="s">
        <v>10</v>
      </c>
      <c r="J339" s="187"/>
      <c r="K339" s="187"/>
      <c r="L339" s="187"/>
      <c r="M339" s="187"/>
      <c r="N339" s="191"/>
      <c r="O339" s="193"/>
      <c r="P339" s="195"/>
      <c r="Q339" s="189"/>
      <c r="R339" s="187"/>
      <c r="S339" s="47"/>
    </row>
    <row r="340" spans="1:19" s="45" customFormat="1" ht="13.2" customHeight="1">
      <c r="A340" s="93"/>
      <c r="B340" s="59"/>
      <c r="C340" s="85"/>
      <c r="D340" s="86"/>
      <c r="E340" s="85"/>
      <c r="F340" s="85"/>
      <c r="G340" s="85"/>
      <c r="H340" s="87"/>
      <c r="I340" s="86"/>
      <c r="J340" s="85"/>
      <c r="K340" s="85"/>
      <c r="L340" s="86"/>
      <c r="M340" s="85"/>
      <c r="N340" s="85"/>
      <c r="O340" s="85"/>
      <c r="P340" s="85"/>
      <c r="Q340" s="85"/>
      <c r="R340" s="86"/>
      <c r="S340" s="59"/>
    </row>
    <row r="341" spans="1:19" ht="45.75" customHeight="1">
      <c r="A341" s="91"/>
      <c r="B341" s="47"/>
      <c r="C341" s="202" t="s">
        <v>42</v>
      </c>
      <c r="D341" s="203"/>
      <c r="E341" s="204" t="str">
        <f>IF(【要入力】入力フォーム!C233="","",【要入力】入力フォーム!C233)</f>
        <v/>
      </c>
      <c r="F341" s="205"/>
      <c r="G341" s="205"/>
      <c r="H341" s="205"/>
      <c r="I341" s="205"/>
      <c r="J341" s="206"/>
      <c r="K341" s="69" t="s">
        <v>43</v>
      </c>
      <c r="L341" s="77"/>
      <c r="M341" s="204" t="str">
        <f>IF(【要入力】入力フォーム!C234="","",【要入力】入力フォーム!C234)</f>
        <v/>
      </c>
      <c r="N341" s="205"/>
      <c r="O341" s="205"/>
      <c r="P341" s="205"/>
      <c r="Q341" s="205"/>
      <c r="R341" s="206"/>
      <c r="S341" s="47"/>
    </row>
    <row r="342" spans="1:19" ht="7.2" customHeight="1">
      <c r="A342" s="91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</row>
  </sheetData>
  <sheetProtection algorithmName="SHA-512" hashValue="7j4lK2aZZCeVzG0dg0A4fZ41b1y0p1MNku9yTaralJcqMOBIXYslsTdxL2S9UhMREW1i0be/HH+FvtOFKmVx5Q==" saltValue="98S2jNjus4kEkJIJ1qfK2g==" spinCount="100000" sheet="1" objects="1" scenarios="1"/>
  <mergeCells count="1842">
    <mergeCell ref="O338:O339"/>
    <mergeCell ref="P338:P339"/>
    <mergeCell ref="Q338:Q339"/>
    <mergeCell ref="R338:R339"/>
    <mergeCell ref="C341:D341"/>
    <mergeCell ref="E341:J341"/>
    <mergeCell ref="M341:R341"/>
    <mergeCell ref="C338:C339"/>
    <mergeCell ref="D338:D339"/>
    <mergeCell ref="E338:E339"/>
    <mergeCell ref="F338:F339"/>
    <mergeCell ref="J338:J339"/>
    <mergeCell ref="K338:K339"/>
    <mergeCell ref="L338:L339"/>
    <mergeCell ref="M338:M339"/>
    <mergeCell ref="N338:N339"/>
    <mergeCell ref="O334:O335"/>
    <mergeCell ref="P334:P335"/>
    <mergeCell ref="Q334:Q335"/>
    <mergeCell ref="R334:R335"/>
    <mergeCell ref="C336:C337"/>
    <mergeCell ref="D336:D337"/>
    <mergeCell ref="E336:E337"/>
    <mergeCell ref="F336:F337"/>
    <mergeCell ref="J336:J337"/>
    <mergeCell ref="K336:K337"/>
    <mergeCell ref="L336:L337"/>
    <mergeCell ref="M336:M337"/>
    <mergeCell ref="N336:N337"/>
    <mergeCell ref="O336:O337"/>
    <mergeCell ref="P336:P337"/>
    <mergeCell ref="Q336:Q337"/>
    <mergeCell ref="R336:R337"/>
    <mergeCell ref="C334:C335"/>
    <mergeCell ref="D334:D335"/>
    <mergeCell ref="E334:E335"/>
    <mergeCell ref="F334:F335"/>
    <mergeCell ref="J334:J335"/>
    <mergeCell ref="K334:K335"/>
    <mergeCell ref="L334:L335"/>
    <mergeCell ref="M334:M335"/>
    <mergeCell ref="N334:N335"/>
    <mergeCell ref="O330:O331"/>
    <mergeCell ref="P330:P331"/>
    <mergeCell ref="Q330:Q331"/>
    <mergeCell ref="R330:R331"/>
    <mergeCell ref="C332:C333"/>
    <mergeCell ref="D332:D333"/>
    <mergeCell ref="E332:E333"/>
    <mergeCell ref="F332:F333"/>
    <mergeCell ref="J332:J333"/>
    <mergeCell ref="K332:K333"/>
    <mergeCell ref="L332:L333"/>
    <mergeCell ref="M332:M333"/>
    <mergeCell ref="N332:N333"/>
    <mergeCell ref="O332:O333"/>
    <mergeCell ref="P332:P333"/>
    <mergeCell ref="Q332:Q333"/>
    <mergeCell ref="R332:R333"/>
    <mergeCell ref="C330:C331"/>
    <mergeCell ref="D330:D331"/>
    <mergeCell ref="E330:E331"/>
    <mergeCell ref="F330:F331"/>
    <mergeCell ref="J330:J331"/>
    <mergeCell ref="K330:K331"/>
    <mergeCell ref="L330:L331"/>
    <mergeCell ref="M330:M331"/>
    <mergeCell ref="N330:N331"/>
    <mergeCell ref="O326:O327"/>
    <mergeCell ref="P326:P327"/>
    <mergeCell ref="Q326:Q327"/>
    <mergeCell ref="R326:R327"/>
    <mergeCell ref="C328:C329"/>
    <mergeCell ref="D328:D329"/>
    <mergeCell ref="E328:E329"/>
    <mergeCell ref="F328:F329"/>
    <mergeCell ref="J328:J329"/>
    <mergeCell ref="K328:K329"/>
    <mergeCell ref="L328:L329"/>
    <mergeCell ref="M328:M329"/>
    <mergeCell ref="N328:N329"/>
    <mergeCell ref="O328:O329"/>
    <mergeCell ref="P328:P329"/>
    <mergeCell ref="Q328:Q329"/>
    <mergeCell ref="R328:R329"/>
    <mergeCell ref="C326:C327"/>
    <mergeCell ref="D326:D327"/>
    <mergeCell ref="E326:E327"/>
    <mergeCell ref="F326:F327"/>
    <mergeCell ref="J326:J327"/>
    <mergeCell ref="K326:K327"/>
    <mergeCell ref="L326:L327"/>
    <mergeCell ref="M326:M327"/>
    <mergeCell ref="N326:N327"/>
    <mergeCell ref="O322:O323"/>
    <mergeCell ref="P322:P323"/>
    <mergeCell ref="Q322:Q323"/>
    <mergeCell ref="R322:R323"/>
    <mergeCell ref="C324:C325"/>
    <mergeCell ref="D324:D325"/>
    <mergeCell ref="E324:E325"/>
    <mergeCell ref="F324:F325"/>
    <mergeCell ref="J324:J325"/>
    <mergeCell ref="K324:K325"/>
    <mergeCell ref="L324:L325"/>
    <mergeCell ref="M324:M325"/>
    <mergeCell ref="N324:N325"/>
    <mergeCell ref="O324:O325"/>
    <mergeCell ref="P324:P325"/>
    <mergeCell ref="Q324:Q325"/>
    <mergeCell ref="R324:R325"/>
    <mergeCell ref="C322:C323"/>
    <mergeCell ref="D322:D323"/>
    <mergeCell ref="E322:E323"/>
    <mergeCell ref="F322:F323"/>
    <mergeCell ref="J322:J323"/>
    <mergeCell ref="K322:K323"/>
    <mergeCell ref="L322:L323"/>
    <mergeCell ref="M322:M323"/>
    <mergeCell ref="N322:N323"/>
    <mergeCell ref="O318:O319"/>
    <mergeCell ref="P318:P319"/>
    <mergeCell ref="Q318:Q319"/>
    <mergeCell ref="R318:R319"/>
    <mergeCell ref="C320:C321"/>
    <mergeCell ref="D320:D321"/>
    <mergeCell ref="E320:E321"/>
    <mergeCell ref="F320:F321"/>
    <mergeCell ref="J320:J321"/>
    <mergeCell ref="K320:K321"/>
    <mergeCell ref="L320:L321"/>
    <mergeCell ref="M320:M321"/>
    <mergeCell ref="N320:N321"/>
    <mergeCell ref="O320:O321"/>
    <mergeCell ref="P320:P321"/>
    <mergeCell ref="Q320:Q321"/>
    <mergeCell ref="R320:R321"/>
    <mergeCell ref="C318:C319"/>
    <mergeCell ref="D318:D319"/>
    <mergeCell ref="E318:E319"/>
    <mergeCell ref="F318:F319"/>
    <mergeCell ref="J318:J319"/>
    <mergeCell ref="K318:K319"/>
    <mergeCell ref="L318:L319"/>
    <mergeCell ref="M318:M319"/>
    <mergeCell ref="N318:N319"/>
    <mergeCell ref="C316:C317"/>
    <mergeCell ref="D316:D317"/>
    <mergeCell ref="E316:E317"/>
    <mergeCell ref="F316:F317"/>
    <mergeCell ref="J316:J317"/>
    <mergeCell ref="K316:K317"/>
    <mergeCell ref="L316:L317"/>
    <mergeCell ref="M316:M317"/>
    <mergeCell ref="N316:N317"/>
    <mergeCell ref="O316:O317"/>
    <mergeCell ref="P316:P317"/>
    <mergeCell ref="Q316:Q317"/>
    <mergeCell ref="R316:R317"/>
    <mergeCell ref="C314:C315"/>
    <mergeCell ref="D314:D315"/>
    <mergeCell ref="E314:E315"/>
    <mergeCell ref="F314:F315"/>
    <mergeCell ref="J314:J315"/>
    <mergeCell ref="K314:K315"/>
    <mergeCell ref="L314:L315"/>
    <mergeCell ref="M314:M315"/>
    <mergeCell ref="N314:N315"/>
    <mergeCell ref="P310:P311"/>
    <mergeCell ref="Q310:Q311"/>
    <mergeCell ref="R310:R311"/>
    <mergeCell ref="C312:C313"/>
    <mergeCell ref="D312:D313"/>
    <mergeCell ref="E312:E313"/>
    <mergeCell ref="F312:F313"/>
    <mergeCell ref="J312:J313"/>
    <mergeCell ref="K312:K313"/>
    <mergeCell ref="L312:L313"/>
    <mergeCell ref="M312:M313"/>
    <mergeCell ref="N312:N313"/>
    <mergeCell ref="O312:O313"/>
    <mergeCell ref="P312:P313"/>
    <mergeCell ref="Q312:Q313"/>
    <mergeCell ref="R312:R313"/>
    <mergeCell ref="O314:O315"/>
    <mergeCell ref="P314:P315"/>
    <mergeCell ref="Q314:Q315"/>
    <mergeCell ref="R314:R315"/>
    <mergeCell ref="C306:D306"/>
    <mergeCell ref="E306:F306"/>
    <mergeCell ref="K306:L306"/>
    <mergeCell ref="C308:C309"/>
    <mergeCell ref="C310:C311"/>
    <mergeCell ref="D310:D311"/>
    <mergeCell ref="E310:E311"/>
    <mergeCell ref="F310:F311"/>
    <mergeCell ref="J310:J311"/>
    <mergeCell ref="K310:K311"/>
    <mergeCell ref="L310:L311"/>
    <mergeCell ref="O301:O302"/>
    <mergeCell ref="P301:P302"/>
    <mergeCell ref="Q301:Q302"/>
    <mergeCell ref="R301:R302"/>
    <mergeCell ref="C304:D304"/>
    <mergeCell ref="E304:J304"/>
    <mergeCell ref="M304:R304"/>
    <mergeCell ref="E305:J305"/>
    <mergeCell ref="M305:R305"/>
    <mergeCell ref="C301:C302"/>
    <mergeCell ref="D301:D302"/>
    <mergeCell ref="E301:E302"/>
    <mergeCell ref="F301:F302"/>
    <mergeCell ref="J301:J302"/>
    <mergeCell ref="K301:K302"/>
    <mergeCell ref="L301:L302"/>
    <mergeCell ref="M301:M302"/>
    <mergeCell ref="N301:N302"/>
    <mergeCell ref="M310:M311"/>
    <mergeCell ref="N310:N311"/>
    <mergeCell ref="O310:O311"/>
    <mergeCell ref="O297:O298"/>
    <mergeCell ref="P297:P298"/>
    <mergeCell ref="Q297:Q298"/>
    <mergeCell ref="R297:R298"/>
    <mergeCell ref="C299:C300"/>
    <mergeCell ref="D299:D300"/>
    <mergeCell ref="E299:E300"/>
    <mergeCell ref="F299:F300"/>
    <mergeCell ref="J299:J300"/>
    <mergeCell ref="K299:K300"/>
    <mergeCell ref="L299:L300"/>
    <mergeCell ref="M299:M300"/>
    <mergeCell ref="N299:N300"/>
    <mergeCell ref="O299:O300"/>
    <mergeCell ref="P299:P300"/>
    <mergeCell ref="Q299:Q300"/>
    <mergeCell ref="R299:R300"/>
    <mergeCell ref="C297:C298"/>
    <mergeCell ref="D297:D298"/>
    <mergeCell ref="E297:E298"/>
    <mergeCell ref="F297:F298"/>
    <mergeCell ref="J297:J298"/>
    <mergeCell ref="K297:K298"/>
    <mergeCell ref="L297:L298"/>
    <mergeCell ref="M297:M298"/>
    <mergeCell ref="N297:N298"/>
    <mergeCell ref="O293:O294"/>
    <mergeCell ref="P293:P294"/>
    <mergeCell ref="Q293:Q294"/>
    <mergeCell ref="R293:R294"/>
    <mergeCell ref="C295:C296"/>
    <mergeCell ref="D295:D296"/>
    <mergeCell ref="E295:E296"/>
    <mergeCell ref="F295:F296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R295:R296"/>
    <mergeCell ref="C293:C294"/>
    <mergeCell ref="D293:D294"/>
    <mergeCell ref="E293:E294"/>
    <mergeCell ref="F293:F294"/>
    <mergeCell ref="J293:J294"/>
    <mergeCell ref="K293:K294"/>
    <mergeCell ref="L293:L294"/>
    <mergeCell ref="M293:M294"/>
    <mergeCell ref="N293:N294"/>
    <mergeCell ref="O289:O290"/>
    <mergeCell ref="P289:P290"/>
    <mergeCell ref="Q289:Q290"/>
    <mergeCell ref="R289:R290"/>
    <mergeCell ref="C291:C292"/>
    <mergeCell ref="D291:D292"/>
    <mergeCell ref="E291:E292"/>
    <mergeCell ref="F291:F292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C289:C290"/>
    <mergeCell ref="D289:D290"/>
    <mergeCell ref="E289:E290"/>
    <mergeCell ref="F289:F290"/>
    <mergeCell ref="J289:J290"/>
    <mergeCell ref="K289:K290"/>
    <mergeCell ref="L289:L290"/>
    <mergeCell ref="M289:M290"/>
    <mergeCell ref="N289:N290"/>
    <mergeCell ref="O285:O286"/>
    <mergeCell ref="P285:P286"/>
    <mergeCell ref="Q285:Q286"/>
    <mergeCell ref="R285:R286"/>
    <mergeCell ref="C287:C288"/>
    <mergeCell ref="D287:D288"/>
    <mergeCell ref="E287:E288"/>
    <mergeCell ref="F287:F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C285:C286"/>
    <mergeCell ref="D285:D286"/>
    <mergeCell ref="E285:E286"/>
    <mergeCell ref="F285:F286"/>
    <mergeCell ref="J285:J286"/>
    <mergeCell ref="K285:K286"/>
    <mergeCell ref="L285:L286"/>
    <mergeCell ref="M285:M286"/>
    <mergeCell ref="N285:N286"/>
    <mergeCell ref="O281:O282"/>
    <mergeCell ref="P281:P282"/>
    <mergeCell ref="Q281:Q282"/>
    <mergeCell ref="R281:R282"/>
    <mergeCell ref="C283:C284"/>
    <mergeCell ref="D283:D284"/>
    <mergeCell ref="E283:E284"/>
    <mergeCell ref="F283:F284"/>
    <mergeCell ref="J283:J284"/>
    <mergeCell ref="K283:K284"/>
    <mergeCell ref="L283:L284"/>
    <mergeCell ref="M283:M284"/>
    <mergeCell ref="N283:N284"/>
    <mergeCell ref="O283:O284"/>
    <mergeCell ref="P283:P284"/>
    <mergeCell ref="Q283:Q284"/>
    <mergeCell ref="R283:R284"/>
    <mergeCell ref="C281:C282"/>
    <mergeCell ref="D281:D282"/>
    <mergeCell ref="E281:E282"/>
    <mergeCell ref="F281:F282"/>
    <mergeCell ref="J281:J282"/>
    <mergeCell ref="K281:K282"/>
    <mergeCell ref="L281:L282"/>
    <mergeCell ref="M281:M282"/>
    <mergeCell ref="N281:N282"/>
    <mergeCell ref="C279:C280"/>
    <mergeCell ref="D279:D280"/>
    <mergeCell ref="E279:E280"/>
    <mergeCell ref="F279:F280"/>
    <mergeCell ref="J279:J280"/>
    <mergeCell ref="K279:K280"/>
    <mergeCell ref="L279:L280"/>
    <mergeCell ref="M279:M280"/>
    <mergeCell ref="N279:N280"/>
    <mergeCell ref="O279:O280"/>
    <mergeCell ref="P279:P280"/>
    <mergeCell ref="Q279:Q280"/>
    <mergeCell ref="R279:R280"/>
    <mergeCell ref="C277:C278"/>
    <mergeCell ref="D277:D278"/>
    <mergeCell ref="E277:E278"/>
    <mergeCell ref="F277:F278"/>
    <mergeCell ref="J277:J278"/>
    <mergeCell ref="K277:K278"/>
    <mergeCell ref="L277:L278"/>
    <mergeCell ref="M277:M278"/>
    <mergeCell ref="N277:N278"/>
    <mergeCell ref="P273:P274"/>
    <mergeCell ref="Q273:Q274"/>
    <mergeCell ref="R273:R274"/>
    <mergeCell ref="C275:C276"/>
    <mergeCell ref="D275:D276"/>
    <mergeCell ref="E275:E276"/>
    <mergeCell ref="F275:F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O277:O278"/>
    <mergeCell ref="P277:P278"/>
    <mergeCell ref="Q277:Q278"/>
    <mergeCell ref="R277:R278"/>
    <mergeCell ref="C269:D269"/>
    <mergeCell ref="E269:F269"/>
    <mergeCell ref="K269:L269"/>
    <mergeCell ref="C271:C272"/>
    <mergeCell ref="C273:C274"/>
    <mergeCell ref="D273:D274"/>
    <mergeCell ref="E273:E274"/>
    <mergeCell ref="F273:F274"/>
    <mergeCell ref="J273:J274"/>
    <mergeCell ref="K273:K274"/>
    <mergeCell ref="L273:L274"/>
    <mergeCell ref="O264:O265"/>
    <mergeCell ref="P264:P265"/>
    <mergeCell ref="Q264:Q265"/>
    <mergeCell ref="R264:R265"/>
    <mergeCell ref="C267:D267"/>
    <mergeCell ref="E267:J267"/>
    <mergeCell ref="M267:R267"/>
    <mergeCell ref="E268:J268"/>
    <mergeCell ref="M268:R268"/>
    <mergeCell ref="C264:C265"/>
    <mergeCell ref="D264:D265"/>
    <mergeCell ref="E264:E265"/>
    <mergeCell ref="F264:F265"/>
    <mergeCell ref="J264:J265"/>
    <mergeCell ref="K264:K265"/>
    <mergeCell ref="L264:L265"/>
    <mergeCell ref="M264:M265"/>
    <mergeCell ref="N264:N265"/>
    <mergeCell ref="M273:M274"/>
    <mergeCell ref="N273:N274"/>
    <mergeCell ref="O273:O274"/>
    <mergeCell ref="O260:O261"/>
    <mergeCell ref="P260:P261"/>
    <mergeCell ref="Q260:Q261"/>
    <mergeCell ref="R260:R261"/>
    <mergeCell ref="C262:C263"/>
    <mergeCell ref="D262:D263"/>
    <mergeCell ref="E262:E263"/>
    <mergeCell ref="F262:F263"/>
    <mergeCell ref="J262:J263"/>
    <mergeCell ref="K262:K263"/>
    <mergeCell ref="L262:L263"/>
    <mergeCell ref="M262:M263"/>
    <mergeCell ref="N262:N263"/>
    <mergeCell ref="O262:O263"/>
    <mergeCell ref="P262:P263"/>
    <mergeCell ref="Q262:Q263"/>
    <mergeCell ref="R262:R263"/>
    <mergeCell ref="C260:C261"/>
    <mergeCell ref="D260:D261"/>
    <mergeCell ref="E260:E261"/>
    <mergeCell ref="F260:F261"/>
    <mergeCell ref="J260:J261"/>
    <mergeCell ref="K260:K261"/>
    <mergeCell ref="L260:L261"/>
    <mergeCell ref="M260:M261"/>
    <mergeCell ref="N260:N261"/>
    <mergeCell ref="O256:O257"/>
    <mergeCell ref="P256:P257"/>
    <mergeCell ref="Q256:Q257"/>
    <mergeCell ref="R256:R257"/>
    <mergeCell ref="C258:C259"/>
    <mergeCell ref="D258:D259"/>
    <mergeCell ref="E258:E259"/>
    <mergeCell ref="F258:F259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R258:R259"/>
    <mergeCell ref="C256:C257"/>
    <mergeCell ref="D256:D257"/>
    <mergeCell ref="E256:E257"/>
    <mergeCell ref="F256:F257"/>
    <mergeCell ref="J256:J257"/>
    <mergeCell ref="K256:K257"/>
    <mergeCell ref="L256:L257"/>
    <mergeCell ref="M256:M257"/>
    <mergeCell ref="N256:N257"/>
    <mergeCell ref="O252:O253"/>
    <mergeCell ref="P252:P253"/>
    <mergeCell ref="Q252:Q253"/>
    <mergeCell ref="R252:R253"/>
    <mergeCell ref="C254:C255"/>
    <mergeCell ref="D254:D255"/>
    <mergeCell ref="E254:E255"/>
    <mergeCell ref="F254:F255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R254:R255"/>
    <mergeCell ref="C252:C253"/>
    <mergeCell ref="D252:D253"/>
    <mergeCell ref="E252:E253"/>
    <mergeCell ref="F252:F253"/>
    <mergeCell ref="J252:J253"/>
    <mergeCell ref="K252:K253"/>
    <mergeCell ref="L252:L253"/>
    <mergeCell ref="M252:M253"/>
    <mergeCell ref="N252:N253"/>
    <mergeCell ref="O248:O249"/>
    <mergeCell ref="P248:P249"/>
    <mergeCell ref="Q248:Q249"/>
    <mergeCell ref="R248:R249"/>
    <mergeCell ref="C250:C251"/>
    <mergeCell ref="D250:D251"/>
    <mergeCell ref="E250:E251"/>
    <mergeCell ref="F250:F251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C248:C249"/>
    <mergeCell ref="D248:D249"/>
    <mergeCell ref="E248:E249"/>
    <mergeCell ref="F248:F249"/>
    <mergeCell ref="J248:J249"/>
    <mergeCell ref="K248:K249"/>
    <mergeCell ref="L248:L249"/>
    <mergeCell ref="M248:M249"/>
    <mergeCell ref="N248:N249"/>
    <mergeCell ref="O244:O245"/>
    <mergeCell ref="P244:P245"/>
    <mergeCell ref="Q244:Q245"/>
    <mergeCell ref="R244:R245"/>
    <mergeCell ref="C246:C247"/>
    <mergeCell ref="D246:D247"/>
    <mergeCell ref="E246:E247"/>
    <mergeCell ref="F246:F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C244:C245"/>
    <mergeCell ref="D244:D245"/>
    <mergeCell ref="E244:E245"/>
    <mergeCell ref="F244:F245"/>
    <mergeCell ref="J244:J245"/>
    <mergeCell ref="K244:K245"/>
    <mergeCell ref="L244:L245"/>
    <mergeCell ref="M244:M245"/>
    <mergeCell ref="N244:N245"/>
    <mergeCell ref="C242:C243"/>
    <mergeCell ref="D242:D243"/>
    <mergeCell ref="E242:E243"/>
    <mergeCell ref="F242:F243"/>
    <mergeCell ref="J242:J243"/>
    <mergeCell ref="K242:K243"/>
    <mergeCell ref="L242:L243"/>
    <mergeCell ref="M242:M243"/>
    <mergeCell ref="N242:N243"/>
    <mergeCell ref="O242:O243"/>
    <mergeCell ref="P242:P243"/>
    <mergeCell ref="Q242:Q243"/>
    <mergeCell ref="R242:R243"/>
    <mergeCell ref="C240:C241"/>
    <mergeCell ref="D240:D241"/>
    <mergeCell ref="E240:E241"/>
    <mergeCell ref="F240:F241"/>
    <mergeCell ref="J240:J241"/>
    <mergeCell ref="K240:K241"/>
    <mergeCell ref="L240:L241"/>
    <mergeCell ref="M240:M241"/>
    <mergeCell ref="N240:N241"/>
    <mergeCell ref="P236:P237"/>
    <mergeCell ref="Q236:Q237"/>
    <mergeCell ref="R236:R237"/>
    <mergeCell ref="C238:C239"/>
    <mergeCell ref="D238:D239"/>
    <mergeCell ref="E238:E239"/>
    <mergeCell ref="F238:F239"/>
    <mergeCell ref="J238:J239"/>
    <mergeCell ref="K238:K239"/>
    <mergeCell ref="L238:L239"/>
    <mergeCell ref="M238:M239"/>
    <mergeCell ref="N238:N239"/>
    <mergeCell ref="O238:O239"/>
    <mergeCell ref="P238:P239"/>
    <mergeCell ref="Q238:Q239"/>
    <mergeCell ref="R238:R239"/>
    <mergeCell ref="O240:O241"/>
    <mergeCell ref="P240:P241"/>
    <mergeCell ref="Q240:Q241"/>
    <mergeCell ref="R240:R241"/>
    <mergeCell ref="C232:D232"/>
    <mergeCell ref="E232:F232"/>
    <mergeCell ref="K232:L232"/>
    <mergeCell ref="C234:C235"/>
    <mergeCell ref="C236:C237"/>
    <mergeCell ref="D236:D237"/>
    <mergeCell ref="E236:E237"/>
    <mergeCell ref="F236:F237"/>
    <mergeCell ref="J236:J237"/>
    <mergeCell ref="K236:K237"/>
    <mergeCell ref="L236:L237"/>
    <mergeCell ref="O227:O228"/>
    <mergeCell ref="P227:P228"/>
    <mergeCell ref="Q227:Q228"/>
    <mergeCell ref="R227:R228"/>
    <mergeCell ref="C230:D230"/>
    <mergeCell ref="E230:J230"/>
    <mergeCell ref="M230:R230"/>
    <mergeCell ref="E231:J231"/>
    <mergeCell ref="M231:R231"/>
    <mergeCell ref="C227:C228"/>
    <mergeCell ref="D227:D228"/>
    <mergeCell ref="E227:E228"/>
    <mergeCell ref="F227:F228"/>
    <mergeCell ref="J227:J228"/>
    <mergeCell ref="K227:K228"/>
    <mergeCell ref="L227:L228"/>
    <mergeCell ref="M227:M228"/>
    <mergeCell ref="N227:N228"/>
    <mergeCell ref="M236:M237"/>
    <mergeCell ref="N236:N237"/>
    <mergeCell ref="O236:O237"/>
    <mergeCell ref="O223:O224"/>
    <mergeCell ref="P223:P224"/>
    <mergeCell ref="Q223:Q224"/>
    <mergeCell ref="R223:R224"/>
    <mergeCell ref="C225:C226"/>
    <mergeCell ref="D225:D226"/>
    <mergeCell ref="E225:E226"/>
    <mergeCell ref="F225:F226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C223:C224"/>
    <mergeCell ref="D223:D224"/>
    <mergeCell ref="E223:E224"/>
    <mergeCell ref="F223:F224"/>
    <mergeCell ref="J223:J224"/>
    <mergeCell ref="K223:K224"/>
    <mergeCell ref="L223:L224"/>
    <mergeCell ref="M223:M224"/>
    <mergeCell ref="N223:N224"/>
    <mergeCell ref="O219:O220"/>
    <mergeCell ref="P219:P220"/>
    <mergeCell ref="Q219:Q220"/>
    <mergeCell ref="R219:R220"/>
    <mergeCell ref="C221:C222"/>
    <mergeCell ref="D221:D222"/>
    <mergeCell ref="E221:E222"/>
    <mergeCell ref="F221:F222"/>
    <mergeCell ref="J221:J222"/>
    <mergeCell ref="K221:K222"/>
    <mergeCell ref="L221:L222"/>
    <mergeCell ref="M221:M222"/>
    <mergeCell ref="N221:N222"/>
    <mergeCell ref="O221:O222"/>
    <mergeCell ref="P221:P222"/>
    <mergeCell ref="Q221:Q222"/>
    <mergeCell ref="R221:R222"/>
    <mergeCell ref="C219:C220"/>
    <mergeCell ref="D219:D220"/>
    <mergeCell ref="E219:E220"/>
    <mergeCell ref="F219:F220"/>
    <mergeCell ref="J219:J220"/>
    <mergeCell ref="K219:K220"/>
    <mergeCell ref="L219:L220"/>
    <mergeCell ref="M219:M220"/>
    <mergeCell ref="N219:N220"/>
    <mergeCell ref="O215:O216"/>
    <mergeCell ref="P215:P216"/>
    <mergeCell ref="Q215:Q216"/>
    <mergeCell ref="R215:R216"/>
    <mergeCell ref="C217:C218"/>
    <mergeCell ref="D217:D218"/>
    <mergeCell ref="E217:E218"/>
    <mergeCell ref="F217:F218"/>
    <mergeCell ref="J217:J218"/>
    <mergeCell ref="K217:K218"/>
    <mergeCell ref="L217:L218"/>
    <mergeCell ref="M217:M218"/>
    <mergeCell ref="N217:N218"/>
    <mergeCell ref="O217:O218"/>
    <mergeCell ref="P217:P218"/>
    <mergeCell ref="Q217:Q218"/>
    <mergeCell ref="R217:R218"/>
    <mergeCell ref="C215:C216"/>
    <mergeCell ref="D215:D216"/>
    <mergeCell ref="E215:E216"/>
    <mergeCell ref="F215:F216"/>
    <mergeCell ref="J215:J216"/>
    <mergeCell ref="K215:K216"/>
    <mergeCell ref="L215:L216"/>
    <mergeCell ref="M215:M216"/>
    <mergeCell ref="N215:N216"/>
    <mergeCell ref="O211:O212"/>
    <mergeCell ref="P211:P212"/>
    <mergeCell ref="Q211:Q212"/>
    <mergeCell ref="R211:R212"/>
    <mergeCell ref="C213:C214"/>
    <mergeCell ref="D213:D214"/>
    <mergeCell ref="E213:E214"/>
    <mergeCell ref="F213:F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C211:C212"/>
    <mergeCell ref="D211:D212"/>
    <mergeCell ref="E211:E212"/>
    <mergeCell ref="F211:F212"/>
    <mergeCell ref="J211:J212"/>
    <mergeCell ref="K211:K212"/>
    <mergeCell ref="L211:L212"/>
    <mergeCell ref="M211:M212"/>
    <mergeCell ref="N211:N212"/>
    <mergeCell ref="O207:O208"/>
    <mergeCell ref="P207:P208"/>
    <mergeCell ref="Q207:Q208"/>
    <mergeCell ref="R207:R208"/>
    <mergeCell ref="C209:C210"/>
    <mergeCell ref="D209:D210"/>
    <mergeCell ref="E209:E210"/>
    <mergeCell ref="F209:F210"/>
    <mergeCell ref="J209:J210"/>
    <mergeCell ref="K209:K210"/>
    <mergeCell ref="L209:L210"/>
    <mergeCell ref="M209:M210"/>
    <mergeCell ref="N209:N210"/>
    <mergeCell ref="O209:O210"/>
    <mergeCell ref="P209:P210"/>
    <mergeCell ref="Q209:Q210"/>
    <mergeCell ref="R209:R210"/>
    <mergeCell ref="C207:C208"/>
    <mergeCell ref="D207:D208"/>
    <mergeCell ref="E207:E208"/>
    <mergeCell ref="F207:F208"/>
    <mergeCell ref="J207:J208"/>
    <mergeCell ref="K207:K208"/>
    <mergeCell ref="L207:L208"/>
    <mergeCell ref="M207:M208"/>
    <mergeCell ref="N207:N208"/>
    <mergeCell ref="C205:C206"/>
    <mergeCell ref="D205:D206"/>
    <mergeCell ref="E205:E206"/>
    <mergeCell ref="F205:F206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C203:C204"/>
    <mergeCell ref="D203:D204"/>
    <mergeCell ref="E203:E204"/>
    <mergeCell ref="F203:F204"/>
    <mergeCell ref="J203:J204"/>
    <mergeCell ref="K203:K204"/>
    <mergeCell ref="L203:L204"/>
    <mergeCell ref="M203:M204"/>
    <mergeCell ref="N203:N204"/>
    <mergeCell ref="P199:P200"/>
    <mergeCell ref="Q199:Q200"/>
    <mergeCell ref="R199:R200"/>
    <mergeCell ref="C201:C202"/>
    <mergeCell ref="D201:D202"/>
    <mergeCell ref="E201:E202"/>
    <mergeCell ref="F201:F202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R201:R202"/>
    <mergeCell ref="O203:O204"/>
    <mergeCell ref="P203:P204"/>
    <mergeCell ref="Q203:Q204"/>
    <mergeCell ref="R203:R204"/>
    <mergeCell ref="C195:D195"/>
    <mergeCell ref="E195:F195"/>
    <mergeCell ref="K195:L195"/>
    <mergeCell ref="C197:C198"/>
    <mergeCell ref="C199:C200"/>
    <mergeCell ref="D199:D200"/>
    <mergeCell ref="E199:E200"/>
    <mergeCell ref="F199:F200"/>
    <mergeCell ref="J199:J200"/>
    <mergeCell ref="K199:K200"/>
    <mergeCell ref="L199:L200"/>
    <mergeCell ref="O190:O191"/>
    <mergeCell ref="P190:P191"/>
    <mergeCell ref="Q190:Q191"/>
    <mergeCell ref="R190:R191"/>
    <mergeCell ref="C193:D193"/>
    <mergeCell ref="E193:J193"/>
    <mergeCell ref="M193:R193"/>
    <mergeCell ref="E194:J194"/>
    <mergeCell ref="M194:R194"/>
    <mergeCell ref="C190:C191"/>
    <mergeCell ref="D190:D191"/>
    <mergeCell ref="E190:E191"/>
    <mergeCell ref="F190:F191"/>
    <mergeCell ref="J190:J191"/>
    <mergeCell ref="K190:K191"/>
    <mergeCell ref="L190:L191"/>
    <mergeCell ref="M190:M191"/>
    <mergeCell ref="N190:N191"/>
    <mergeCell ref="M199:M200"/>
    <mergeCell ref="N199:N200"/>
    <mergeCell ref="O199:O200"/>
    <mergeCell ref="O186:O187"/>
    <mergeCell ref="P186:P187"/>
    <mergeCell ref="Q186:Q187"/>
    <mergeCell ref="R186:R187"/>
    <mergeCell ref="C188:C189"/>
    <mergeCell ref="D188:D189"/>
    <mergeCell ref="E188:E189"/>
    <mergeCell ref="F188:F189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R188:R189"/>
    <mergeCell ref="C186:C187"/>
    <mergeCell ref="D186:D187"/>
    <mergeCell ref="E186:E187"/>
    <mergeCell ref="F186:F187"/>
    <mergeCell ref="J186:J187"/>
    <mergeCell ref="K186:K187"/>
    <mergeCell ref="L186:L187"/>
    <mergeCell ref="M186:M187"/>
    <mergeCell ref="N186:N187"/>
    <mergeCell ref="O182:O183"/>
    <mergeCell ref="P182:P183"/>
    <mergeCell ref="Q182:Q183"/>
    <mergeCell ref="R182:R183"/>
    <mergeCell ref="C184:C185"/>
    <mergeCell ref="D184:D185"/>
    <mergeCell ref="E184:E185"/>
    <mergeCell ref="F184:F185"/>
    <mergeCell ref="J184:J185"/>
    <mergeCell ref="K184:K185"/>
    <mergeCell ref="L184:L185"/>
    <mergeCell ref="M184:M185"/>
    <mergeCell ref="N184:N185"/>
    <mergeCell ref="O184:O185"/>
    <mergeCell ref="P184:P185"/>
    <mergeCell ref="Q184:Q185"/>
    <mergeCell ref="R184:R185"/>
    <mergeCell ref="C182:C183"/>
    <mergeCell ref="D182:D183"/>
    <mergeCell ref="E182:E183"/>
    <mergeCell ref="F182:F183"/>
    <mergeCell ref="J182:J183"/>
    <mergeCell ref="K182:K183"/>
    <mergeCell ref="L182:L183"/>
    <mergeCell ref="M182:M183"/>
    <mergeCell ref="N182:N183"/>
    <mergeCell ref="O178:O179"/>
    <mergeCell ref="P178:P179"/>
    <mergeCell ref="Q178:Q179"/>
    <mergeCell ref="R178:R179"/>
    <mergeCell ref="C180:C181"/>
    <mergeCell ref="D180:D181"/>
    <mergeCell ref="E180:E181"/>
    <mergeCell ref="F180:F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C178:C179"/>
    <mergeCell ref="D178:D179"/>
    <mergeCell ref="E178:E179"/>
    <mergeCell ref="F178:F179"/>
    <mergeCell ref="J178:J179"/>
    <mergeCell ref="K178:K179"/>
    <mergeCell ref="L178:L179"/>
    <mergeCell ref="M178:M179"/>
    <mergeCell ref="N178:N179"/>
    <mergeCell ref="O174:O175"/>
    <mergeCell ref="P174:P175"/>
    <mergeCell ref="Q174:Q175"/>
    <mergeCell ref="R174:R175"/>
    <mergeCell ref="C176:C177"/>
    <mergeCell ref="D176:D177"/>
    <mergeCell ref="E176:E177"/>
    <mergeCell ref="F176:F177"/>
    <mergeCell ref="J176:J177"/>
    <mergeCell ref="K176:K177"/>
    <mergeCell ref="L176:L177"/>
    <mergeCell ref="M176:M177"/>
    <mergeCell ref="N176:N177"/>
    <mergeCell ref="O176:O177"/>
    <mergeCell ref="P176:P177"/>
    <mergeCell ref="Q176:Q177"/>
    <mergeCell ref="R176:R177"/>
    <mergeCell ref="C174:C175"/>
    <mergeCell ref="D174:D175"/>
    <mergeCell ref="E174:E175"/>
    <mergeCell ref="F174:F175"/>
    <mergeCell ref="J174:J175"/>
    <mergeCell ref="K174:K175"/>
    <mergeCell ref="L174:L175"/>
    <mergeCell ref="M174:M175"/>
    <mergeCell ref="N174:N175"/>
    <mergeCell ref="O170:O171"/>
    <mergeCell ref="P170:P171"/>
    <mergeCell ref="Q170:Q171"/>
    <mergeCell ref="R170:R171"/>
    <mergeCell ref="C172:C173"/>
    <mergeCell ref="D172:D173"/>
    <mergeCell ref="E172:E173"/>
    <mergeCell ref="F172:F173"/>
    <mergeCell ref="J172:J173"/>
    <mergeCell ref="K172:K173"/>
    <mergeCell ref="L172:L173"/>
    <mergeCell ref="M172:M173"/>
    <mergeCell ref="N172:N173"/>
    <mergeCell ref="O172:O173"/>
    <mergeCell ref="P172:P173"/>
    <mergeCell ref="Q172:Q173"/>
    <mergeCell ref="R172:R173"/>
    <mergeCell ref="C170:C171"/>
    <mergeCell ref="D170:D171"/>
    <mergeCell ref="E170:E171"/>
    <mergeCell ref="F170:F171"/>
    <mergeCell ref="J170:J171"/>
    <mergeCell ref="K170:K171"/>
    <mergeCell ref="L170:L171"/>
    <mergeCell ref="M170:M171"/>
    <mergeCell ref="N170:N171"/>
    <mergeCell ref="C168:C169"/>
    <mergeCell ref="D168:D169"/>
    <mergeCell ref="E168:E169"/>
    <mergeCell ref="F168:F169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C166:C167"/>
    <mergeCell ref="D166:D167"/>
    <mergeCell ref="E166:E167"/>
    <mergeCell ref="F166:F167"/>
    <mergeCell ref="J166:J167"/>
    <mergeCell ref="K166:K167"/>
    <mergeCell ref="L166:L167"/>
    <mergeCell ref="M166:M167"/>
    <mergeCell ref="N166:N167"/>
    <mergeCell ref="P162:P163"/>
    <mergeCell ref="Q162:Q163"/>
    <mergeCell ref="R162:R163"/>
    <mergeCell ref="C164:C165"/>
    <mergeCell ref="D164:D165"/>
    <mergeCell ref="E164:E165"/>
    <mergeCell ref="F164:F165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R164:R165"/>
    <mergeCell ref="O166:O167"/>
    <mergeCell ref="P166:P167"/>
    <mergeCell ref="Q166:Q167"/>
    <mergeCell ref="R166:R167"/>
    <mergeCell ref="C158:D158"/>
    <mergeCell ref="E158:F158"/>
    <mergeCell ref="K158:L158"/>
    <mergeCell ref="C160:C161"/>
    <mergeCell ref="C162:C163"/>
    <mergeCell ref="D162:D163"/>
    <mergeCell ref="E162:E163"/>
    <mergeCell ref="F162:F163"/>
    <mergeCell ref="J162:J163"/>
    <mergeCell ref="K162:K163"/>
    <mergeCell ref="L162:L163"/>
    <mergeCell ref="O153:O154"/>
    <mergeCell ref="P153:P154"/>
    <mergeCell ref="Q153:Q154"/>
    <mergeCell ref="R153:R154"/>
    <mergeCell ref="C156:D156"/>
    <mergeCell ref="E156:J156"/>
    <mergeCell ref="M156:R156"/>
    <mergeCell ref="E157:J157"/>
    <mergeCell ref="M157:R157"/>
    <mergeCell ref="C153:C154"/>
    <mergeCell ref="D153:D154"/>
    <mergeCell ref="E153:E154"/>
    <mergeCell ref="F153:F154"/>
    <mergeCell ref="J153:J154"/>
    <mergeCell ref="K153:K154"/>
    <mergeCell ref="L153:L154"/>
    <mergeCell ref="M153:M154"/>
    <mergeCell ref="N153:N154"/>
    <mergeCell ref="M162:M163"/>
    <mergeCell ref="N162:N163"/>
    <mergeCell ref="O162:O163"/>
    <mergeCell ref="O149:O150"/>
    <mergeCell ref="P149:P150"/>
    <mergeCell ref="Q149:Q150"/>
    <mergeCell ref="R149:R150"/>
    <mergeCell ref="C151:C152"/>
    <mergeCell ref="D151:D152"/>
    <mergeCell ref="E151:E152"/>
    <mergeCell ref="F151:F152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R151:R152"/>
    <mergeCell ref="C149:C150"/>
    <mergeCell ref="D149:D150"/>
    <mergeCell ref="E149:E150"/>
    <mergeCell ref="F149:F150"/>
    <mergeCell ref="J149:J150"/>
    <mergeCell ref="K149:K150"/>
    <mergeCell ref="L149:L150"/>
    <mergeCell ref="M149:M150"/>
    <mergeCell ref="N149:N150"/>
    <mergeCell ref="O145:O146"/>
    <mergeCell ref="P145:P146"/>
    <mergeCell ref="Q145:Q146"/>
    <mergeCell ref="R145:R146"/>
    <mergeCell ref="C147:C148"/>
    <mergeCell ref="D147:D148"/>
    <mergeCell ref="E147:E148"/>
    <mergeCell ref="F147:F148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C145:C146"/>
    <mergeCell ref="D145:D146"/>
    <mergeCell ref="E145:E146"/>
    <mergeCell ref="F145:F146"/>
    <mergeCell ref="J145:J146"/>
    <mergeCell ref="K145:K146"/>
    <mergeCell ref="L145:L146"/>
    <mergeCell ref="M145:M146"/>
    <mergeCell ref="N145:N146"/>
    <mergeCell ref="O141:O142"/>
    <mergeCell ref="P141:P142"/>
    <mergeCell ref="Q141:Q142"/>
    <mergeCell ref="R141:R142"/>
    <mergeCell ref="C143:C144"/>
    <mergeCell ref="D143:D144"/>
    <mergeCell ref="E143:E144"/>
    <mergeCell ref="F143:F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C141:C142"/>
    <mergeCell ref="D141:D142"/>
    <mergeCell ref="E141:E142"/>
    <mergeCell ref="F141:F142"/>
    <mergeCell ref="J141:J142"/>
    <mergeCell ref="K141:K142"/>
    <mergeCell ref="L141:L142"/>
    <mergeCell ref="M141:M142"/>
    <mergeCell ref="N141:N142"/>
    <mergeCell ref="O137:O138"/>
    <mergeCell ref="P137:P138"/>
    <mergeCell ref="Q137:Q138"/>
    <mergeCell ref="R137:R138"/>
    <mergeCell ref="C139:C140"/>
    <mergeCell ref="D139:D140"/>
    <mergeCell ref="E139:E140"/>
    <mergeCell ref="F139:F140"/>
    <mergeCell ref="J139:J140"/>
    <mergeCell ref="K139:K140"/>
    <mergeCell ref="L139:L140"/>
    <mergeCell ref="M139:M140"/>
    <mergeCell ref="N139:N140"/>
    <mergeCell ref="O139:O140"/>
    <mergeCell ref="P139:P140"/>
    <mergeCell ref="Q139:Q140"/>
    <mergeCell ref="R139:R140"/>
    <mergeCell ref="C137:C138"/>
    <mergeCell ref="D137:D138"/>
    <mergeCell ref="E137:E138"/>
    <mergeCell ref="F137:F138"/>
    <mergeCell ref="J137:J138"/>
    <mergeCell ref="K137:K138"/>
    <mergeCell ref="L137:L138"/>
    <mergeCell ref="M137:M138"/>
    <mergeCell ref="N137:N138"/>
    <mergeCell ref="O133:O134"/>
    <mergeCell ref="P133:P134"/>
    <mergeCell ref="Q133:Q134"/>
    <mergeCell ref="R133:R134"/>
    <mergeCell ref="C135:C136"/>
    <mergeCell ref="D135:D136"/>
    <mergeCell ref="E135:E136"/>
    <mergeCell ref="F135:F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C133:C134"/>
    <mergeCell ref="D133:D134"/>
    <mergeCell ref="E133:E134"/>
    <mergeCell ref="F133:F134"/>
    <mergeCell ref="J133:J134"/>
    <mergeCell ref="K133:K134"/>
    <mergeCell ref="L133:L134"/>
    <mergeCell ref="M133:M134"/>
    <mergeCell ref="N133:N134"/>
    <mergeCell ref="C131:C132"/>
    <mergeCell ref="D131:D132"/>
    <mergeCell ref="E131:E132"/>
    <mergeCell ref="F131:F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C129:C130"/>
    <mergeCell ref="D129:D130"/>
    <mergeCell ref="E129:E130"/>
    <mergeCell ref="F129:F130"/>
    <mergeCell ref="J129:J130"/>
    <mergeCell ref="K129:K130"/>
    <mergeCell ref="L129:L130"/>
    <mergeCell ref="M129:M130"/>
    <mergeCell ref="N129:N130"/>
    <mergeCell ref="P125:P126"/>
    <mergeCell ref="Q125:Q126"/>
    <mergeCell ref="R125:R126"/>
    <mergeCell ref="C127:C128"/>
    <mergeCell ref="D127:D128"/>
    <mergeCell ref="E127:E128"/>
    <mergeCell ref="F127:F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R127:R128"/>
    <mergeCell ref="O129:O130"/>
    <mergeCell ref="P129:P130"/>
    <mergeCell ref="Q129:Q130"/>
    <mergeCell ref="R129:R130"/>
    <mergeCell ref="C121:D121"/>
    <mergeCell ref="E121:F121"/>
    <mergeCell ref="K121:L121"/>
    <mergeCell ref="C123:C124"/>
    <mergeCell ref="C125:C126"/>
    <mergeCell ref="D125:D126"/>
    <mergeCell ref="E125:E126"/>
    <mergeCell ref="F125:F126"/>
    <mergeCell ref="J125:J126"/>
    <mergeCell ref="K125:K126"/>
    <mergeCell ref="L125:L126"/>
    <mergeCell ref="O116:O117"/>
    <mergeCell ref="P116:P117"/>
    <mergeCell ref="Q116:Q117"/>
    <mergeCell ref="R116:R117"/>
    <mergeCell ref="C119:D119"/>
    <mergeCell ref="E119:J119"/>
    <mergeCell ref="M119:R119"/>
    <mergeCell ref="E120:J120"/>
    <mergeCell ref="M120:R120"/>
    <mergeCell ref="C116:C117"/>
    <mergeCell ref="D116:D117"/>
    <mergeCell ref="E116:E117"/>
    <mergeCell ref="F116:F117"/>
    <mergeCell ref="J116:J117"/>
    <mergeCell ref="K116:K117"/>
    <mergeCell ref="L116:L117"/>
    <mergeCell ref="M116:M117"/>
    <mergeCell ref="N116:N117"/>
    <mergeCell ref="M125:M126"/>
    <mergeCell ref="N125:N126"/>
    <mergeCell ref="O125:O126"/>
    <mergeCell ref="O112:O113"/>
    <mergeCell ref="P112:P113"/>
    <mergeCell ref="Q112:Q113"/>
    <mergeCell ref="R112:R113"/>
    <mergeCell ref="C114:C115"/>
    <mergeCell ref="D114:D115"/>
    <mergeCell ref="E114:E115"/>
    <mergeCell ref="F114:F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C112:C113"/>
    <mergeCell ref="D112:D113"/>
    <mergeCell ref="E112:E113"/>
    <mergeCell ref="F112:F113"/>
    <mergeCell ref="J112:J113"/>
    <mergeCell ref="K112:K113"/>
    <mergeCell ref="L112:L113"/>
    <mergeCell ref="M112:M113"/>
    <mergeCell ref="N112:N113"/>
    <mergeCell ref="O108:O109"/>
    <mergeCell ref="P108:P109"/>
    <mergeCell ref="Q108:Q109"/>
    <mergeCell ref="R108:R109"/>
    <mergeCell ref="C110:C111"/>
    <mergeCell ref="D110:D111"/>
    <mergeCell ref="E110:E111"/>
    <mergeCell ref="F110:F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C108:C109"/>
    <mergeCell ref="D108:D109"/>
    <mergeCell ref="E108:E109"/>
    <mergeCell ref="F108:F109"/>
    <mergeCell ref="J108:J109"/>
    <mergeCell ref="K108:K109"/>
    <mergeCell ref="L108:L109"/>
    <mergeCell ref="M108:M109"/>
    <mergeCell ref="N108:N109"/>
    <mergeCell ref="O104:O105"/>
    <mergeCell ref="P104:P105"/>
    <mergeCell ref="Q104:Q105"/>
    <mergeCell ref="R104:R105"/>
    <mergeCell ref="C106:C107"/>
    <mergeCell ref="D106:D107"/>
    <mergeCell ref="E106:E107"/>
    <mergeCell ref="F106:F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C104:C105"/>
    <mergeCell ref="D104:D105"/>
    <mergeCell ref="E104:E105"/>
    <mergeCell ref="F104:F105"/>
    <mergeCell ref="J104:J105"/>
    <mergeCell ref="K104:K105"/>
    <mergeCell ref="L104:L105"/>
    <mergeCell ref="M104:M105"/>
    <mergeCell ref="N104:N105"/>
    <mergeCell ref="O100:O101"/>
    <mergeCell ref="P100:P101"/>
    <mergeCell ref="Q100:Q101"/>
    <mergeCell ref="R100:R101"/>
    <mergeCell ref="C102:C103"/>
    <mergeCell ref="D102:D103"/>
    <mergeCell ref="E102:E103"/>
    <mergeCell ref="F102:F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C100:C101"/>
    <mergeCell ref="D100:D101"/>
    <mergeCell ref="E100:E101"/>
    <mergeCell ref="F100:F101"/>
    <mergeCell ref="J100:J101"/>
    <mergeCell ref="K100:K101"/>
    <mergeCell ref="L100:L101"/>
    <mergeCell ref="M100:M101"/>
    <mergeCell ref="N100:N101"/>
    <mergeCell ref="O96:O97"/>
    <mergeCell ref="P96:P97"/>
    <mergeCell ref="Q96:Q97"/>
    <mergeCell ref="R96:R97"/>
    <mergeCell ref="C98:C99"/>
    <mergeCell ref="D98:D99"/>
    <mergeCell ref="E98:E99"/>
    <mergeCell ref="F98:F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C96:C97"/>
    <mergeCell ref="D96:D97"/>
    <mergeCell ref="E96:E97"/>
    <mergeCell ref="F96:F97"/>
    <mergeCell ref="J96:J97"/>
    <mergeCell ref="K96:K97"/>
    <mergeCell ref="L96:L97"/>
    <mergeCell ref="M96:M97"/>
    <mergeCell ref="N96:N97"/>
    <mergeCell ref="C94:C95"/>
    <mergeCell ref="D94:D95"/>
    <mergeCell ref="E94:E95"/>
    <mergeCell ref="F94:F95"/>
    <mergeCell ref="J94:J95"/>
    <mergeCell ref="K94:K95"/>
    <mergeCell ref="L94:L95"/>
    <mergeCell ref="M94:M95"/>
    <mergeCell ref="N94:N95"/>
    <mergeCell ref="O94:O95"/>
    <mergeCell ref="P94:P95"/>
    <mergeCell ref="Q94:Q95"/>
    <mergeCell ref="R94:R95"/>
    <mergeCell ref="C92:C93"/>
    <mergeCell ref="D92:D93"/>
    <mergeCell ref="E92:E93"/>
    <mergeCell ref="F92:F93"/>
    <mergeCell ref="J92:J93"/>
    <mergeCell ref="K92:K93"/>
    <mergeCell ref="L92:L93"/>
    <mergeCell ref="M92:M93"/>
    <mergeCell ref="N92:N93"/>
    <mergeCell ref="P88:P89"/>
    <mergeCell ref="Q88:Q89"/>
    <mergeCell ref="R88:R89"/>
    <mergeCell ref="C90:C91"/>
    <mergeCell ref="D90:D91"/>
    <mergeCell ref="E90:E91"/>
    <mergeCell ref="F90:F91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O92:O93"/>
    <mergeCell ref="P92:P93"/>
    <mergeCell ref="Q92:Q93"/>
    <mergeCell ref="R92:R93"/>
    <mergeCell ref="C84:D84"/>
    <mergeCell ref="E84:F84"/>
    <mergeCell ref="K84:L84"/>
    <mergeCell ref="C86:C87"/>
    <mergeCell ref="C88:C89"/>
    <mergeCell ref="D88:D89"/>
    <mergeCell ref="E88:E89"/>
    <mergeCell ref="F88:F89"/>
    <mergeCell ref="J88:J89"/>
    <mergeCell ref="K88:K89"/>
    <mergeCell ref="L88:L89"/>
    <mergeCell ref="O79:O80"/>
    <mergeCell ref="P79:P80"/>
    <mergeCell ref="Q79:Q80"/>
    <mergeCell ref="R79:R80"/>
    <mergeCell ref="C82:D82"/>
    <mergeCell ref="E82:J82"/>
    <mergeCell ref="M82:R82"/>
    <mergeCell ref="E83:J83"/>
    <mergeCell ref="M83:R83"/>
    <mergeCell ref="C79:C80"/>
    <mergeCell ref="D79:D80"/>
    <mergeCell ref="E79:E80"/>
    <mergeCell ref="F79:F80"/>
    <mergeCell ref="J79:J80"/>
    <mergeCell ref="K79:K80"/>
    <mergeCell ref="L79:L80"/>
    <mergeCell ref="M79:M80"/>
    <mergeCell ref="N79:N80"/>
    <mergeCell ref="M88:M89"/>
    <mergeCell ref="N88:N89"/>
    <mergeCell ref="O88:O89"/>
    <mergeCell ref="O75:O76"/>
    <mergeCell ref="P75:P76"/>
    <mergeCell ref="Q75:Q76"/>
    <mergeCell ref="R75:R76"/>
    <mergeCell ref="C77:C78"/>
    <mergeCell ref="D77:D78"/>
    <mergeCell ref="E77:E78"/>
    <mergeCell ref="F77:F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C75:C76"/>
    <mergeCell ref="D75:D76"/>
    <mergeCell ref="E75:E76"/>
    <mergeCell ref="F75:F76"/>
    <mergeCell ref="J75:J76"/>
    <mergeCell ref="K75:K76"/>
    <mergeCell ref="L75:L76"/>
    <mergeCell ref="M75:M76"/>
    <mergeCell ref="N75:N76"/>
    <mergeCell ref="O71:O72"/>
    <mergeCell ref="P71:P72"/>
    <mergeCell ref="Q71:Q72"/>
    <mergeCell ref="R71:R72"/>
    <mergeCell ref="C73:C74"/>
    <mergeCell ref="D73:D74"/>
    <mergeCell ref="E73:E74"/>
    <mergeCell ref="F73:F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C71:C72"/>
    <mergeCell ref="D71:D72"/>
    <mergeCell ref="E71:E72"/>
    <mergeCell ref="F71:F72"/>
    <mergeCell ref="J71:J72"/>
    <mergeCell ref="K71:K72"/>
    <mergeCell ref="L71:L72"/>
    <mergeCell ref="M71:M72"/>
    <mergeCell ref="N71:N72"/>
    <mergeCell ref="O67:O68"/>
    <mergeCell ref="P67:P68"/>
    <mergeCell ref="Q67:Q68"/>
    <mergeCell ref="R67:R68"/>
    <mergeCell ref="C69:C70"/>
    <mergeCell ref="D69:D70"/>
    <mergeCell ref="E69:E70"/>
    <mergeCell ref="F69:F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C67:C68"/>
    <mergeCell ref="D67:D68"/>
    <mergeCell ref="E67:E68"/>
    <mergeCell ref="F67:F68"/>
    <mergeCell ref="J67:J68"/>
    <mergeCell ref="K67:K68"/>
    <mergeCell ref="L67:L68"/>
    <mergeCell ref="M67:M68"/>
    <mergeCell ref="N67:N68"/>
    <mergeCell ref="O63:O64"/>
    <mergeCell ref="P63:P64"/>
    <mergeCell ref="Q63:Q64"/>
    <mergeCell ref="R63:R64"/>
    <mergeCell ref="C65:C66"/>
    <mergeCell ref="D65:D66"/>
    <mergeCell ref="E65:E66"/>
    <mergeCell ref="F65:F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C63:C64"/>
    <mergeCell ref="D63:D64"/>
    <mergeCell ref="E63:E64"/>
    <mergeCell ref="F63:F64"/>
    <mergeCell ref="J63:J64"/>
    <mergeCell ref="K63:K64"/>
    <mergeCell ref="L63:L64"/>
    <mergeCell ref="M63:M64"/>
    <mergeCell ref="N63:N64"/>
    <mergeCell ref="O59:O60"/>
    <mergeCell ref="P59:P60"/>
    <mergeCell ref="Q59:Q60"/>
    <mergeCell ref="R59:R60"/>
    <mergeCell ref="C61:C62"/>
    <mergeCell ref="D61:D62"/>
    <mergeCell ref="E61:E62"/>
    <mergeCell ref="F61:F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C59:C60"/>
    <mergeCell ref="D59:D60"/>
    <mergeCell ref="E59:E60"/>
    <mergeCell ref="F59:F60"/>
    <mergeCell ref="J59:J60"/>
    <mergeCell ref="K59:K60"/>
    <mergeCell ref="L59:L60"/>
    <mergeCell ref="M59:M60"/>
    <mergeCell ref="N59:N60"/>
    <mergeCell ref="O55:O56"/>
    <mergeCell ref="P55:P56"/>
    <mergeCell ref="Q55:Q56"/>
    <mergeCell ref="R55:R56"/>
    <mergeCell ref="C57:C58"/>
    <mergeCell ref="D57:D58"/>
    <mergeCell ref="E57:E58"/>
    <mergeCell ref="F57:F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C55:C56"/>
    <mergeCell ref="D55:D56"/>
    <mergeCell ref="E55:E56"/>
    <mergeCell ref="F55:F56"/>
    <mergeCell ref="J55:J56"/>
    <mergeCell ref="K55:K56"/>
    <mergeCell ref="L55:L56"/>
    <mergeCell ref="M55:M56"/>
    <mergeCell ref="N55:N56"/>
    <mergeCell ref="N51:N52"/>
    <mergeCell ref="O51:O52"/>
    <mergeCell ref="P51:P52"/>
    <mergeCell ref="Q51:Q52"/>
    <mergeCell ref="R51:R52"/>
    <mergeCell ref="C53:C54"/>
    <mergeCell ref="D53:D54"/>
    <mergeCell ref="E53:E54"/>
    <mergeCell ref="F53:F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C49:C50"/>
    <mergeCell ref="C51:C52"/>
    <mergeCell ref="D51:D52"/>
    <mergeCell ref="E51:E52"/>
    <mergeCell ref="F51:F52"/>
    <mergeCell ref="J51:J52"/>
    <mergeCell ref="K51:K52"/>
    <mergeCell ref="L51:L52"/>
    <mergeCell ref="M51:M52"/>
    <mergeCell ref="C12:C13"/>
    <mergeCell ref="C14:C15"/>
    <mergeCell ref="D14:D15"/>
    <mergeCell ref="E14:E15"/>
    <mergeCell ref="F14:F15"/>
    <mergeCell ref="J14:J15"/>
    <mergeCell ref="C47:D47"/>
    <mergeCell ref="E47:F47"/>
    <mergeCell ref="K47:L47"/>
    <mergeCell ref="C18:C19"/>
    <mergeCell ref="D18:D19"/>
    <mergeCell ref="E18:E19"/>
    <mergeCell ref="F18:F19"/>
    <mergeCell ref="J18:J19"/>
    <mergeCell ref="C22:C23"/>
    <mergeCell ref="D22:D23"/>
    <mergeCell ref="E22:E23"/>
    <mergeCell ref="F22:F23"/>
    <mergeCell ref="J22:J23"/>
    <mergeCell ref="C26:C27"/>
    <mergeCell ref="D26:D27"/>
    <mergeCell ref="E26:E27"/>
    <mergeCell ref="F26:F27"/>
    <mergeCell ref="Q14:Q15"/>
    <mergeCell ref="R14:R15"/>
    <mergeCell ref="C16:C17"/>
    <mergeCell ref="D16:D17"/>
    <mergeCell ref="E16:E17"/>
    <mergeCell ref="F16:F17"/>
    <mergeCell ref="J16:J17"/>
    <mergeCell ref="K16:K17"/>
    <mergeCell ref="L16:L17"/>
    <mergeCell ref="M16:M17"/>
    <mergeCell ref="K14:K15"/>
    <mergeCell ref="L14:L15"/>
    <mergeCell ref="M14:M15"/>
    <mergeCell ref="N14:N15"/>
    <mergeCell ref="O14:O15"/>
    <mergeCell ref="P14:P15"/>
    <mergeCell ref="N16:N17"/>
    <mergeCell ref="O16:O17"/>
    <mergeCell ref="P16:P17"/>
    <mergeCell ref="Q16:Q17"/>
    <mergeCell ref="R16:R17"/>
    <mergeCell ref="Q18:Q19"/>
    <mergeCell ref="R18:R19"/>
    <mergeCell ref="C20:C21"/>
    <mergeCell ref="D20:D21"/>
    <mergeCell ref="E20:E21"/>
    <mergeCell ref="F20:F21"/>
    <mergeCell ref="J20:J21"/>
    <mergeCell ref="K20:K21"/>
    <mergeCell ref="L20:L21"/>
    <mergeCell ref="M20:M21"/>
    <mergeCell ref="K18:K19"/>
    <mergeCell ref="L18:L19"/>
    <mergeCell ref="M18:M19"/>
    <mergeCell ref="N18:N19"/>
    <mergeCell ref="O18:O19"/>
    <mergeCell ref="P18:P19"/>
    <mergeCell ref="N20:N21"/>
    <mergeCell ref="O20:O21"/>
    <mergeCell ref="P20:P21"/>
    <mergeCell ref="Q20:Q21"/>
    <mergeCell ref="R20:R21"/>
    <mergeCell ref="Q22:Q23"/>
    <mergeCell ref="R22:R23"/>
    <mergeCell ref="C24:C25"/>
    <mergeCell ref="D24:D25"/>
    <mergeCell ref="E24:E25"/>
    <mergeCell ref="F24:F25"/>
    <mergeCell ref="J24:J25"/>
    <mergeCell ref="K24:K25"/>
    <mergeCell ref="L24:L25"/>
    <mergeCell ref="M24:M25"/>
    <mergeCell ref="K22:K23"/>
    <mergeCell ref="L22:L23"/>
    <mergeCell ref="M22:M23"/>
    <mergeCell ref="N22:N23"/>
    <mergeCell ref="O22:O23"/>
    <mergeCell ref="P22:P23"/>
    <mergeCell ref="N24:N25"/>
    <mergeCell ref="O24:O25"/>
    <mergeCell ref="P24:P25"/>
    <mergeCell ref="Q24:Q25"/>
    <mergeCell ref="R24:R25"/>
    <mergeCell ref="J26:J27"/>
    <mergeCell ref="Q26:Q27"/>
    <mergeCell ref="R26:R27"/>
    <mergeCell ref="C28:C29"/>
    <mergeCell ref="D28:D29"/>
    <mergeCell ref="E28:E29"/>
    <mergeCell ref="F28:F29"/>
    <mergeCell ref="J28:J29"/>
    <mergeCell ref="K28:K29"/>
    <mergeCell ref="L28:L29"/>
    <mergeCell ref="M28:M29"/>
    <mergeCell ref="K26:K27"/>
    <mergeCell ref="L26:L27"/>
    <mergeCell ref="M26:M27"/>
    <mergeCell ref="N26:N27"/>
    <mergeCell ref="O26:O27"/>
    <mergeCell ref="P26:P27"/>
    <mergeCell ref="N28:N29"/>
    <mergeCell ref="O28:O29"/>
    <mergeCell ref="P28:P29"/>
    <mergeCell ref="Q28:Q29"/>
    <mergeCell ref="R28:R29"/>
    <mergeCell ref="C30:C31"/>
    <mergeCell ref="D30:D31"/>
    <mergeCell ref="E30:E31"/>
    <mergeCell ref="F30:F31"/>
    <mergeCell ref="J30:J31"/>
    <mergeCell ref="Q30:Q31"/>
    <mergeCell ref="R30:R31"/>
    <mergeCell ref="C32:C33"/>
    <mergeCell ref="D32:D33"/>
    <mergeCell ref="E32:E33"/>
    <mergeCell ref="F32:F33"/>
    <mergeCell ref="J32:J33"/>
    <mergeCell ref="K32:K33"/>
    <mergeCell ref="L32:L33"/>
    <mergeCell ref="M32:M33"/>
    <mergeCell ref="K30:K31"/>
    <mergeCell ref="L30:L31"/>
    <mergeCell ref="M30:M31"/>
    <mergeCell ref="N30:N31"/>
    <mergeCell ref="O30:O31"/>
    <mergeCell ref="P30:P31"/>
    <mergeCell ref="N32:N33"/>
    <mergeCell ref="O32:O33"/>
    <mergeCell ref="P32:P33"/>
    <mergeCell ref="Q32:Q33"/>
    <mergeCell ref="R32:R33"/>
    <mergeCell ref="E36:E37"/>
    <mergeCell ref="F36:F37"/>
    <mergeCell ref="J36:J37"/>
    <mergeCell ref="K36:K37"/>
    <mergeCell ref="L36:L37"/>
    <mergeCell ref="M36:M37"/>
    <mergeCell ref="K34:K35"/>
    <mergeCell ref="L34:L35"/>
    <mergeCell ref="M34:M35"/>
    <mergeCell ref="N34:N35"/>
    <mergeCell ref="O34:O35"/>
    <mergeCell ref="P34:P35"/>
    <mergeCell ref="N36:N37"/>
    <mergeCell ref="O36:O37"/>
    <mergeCell ref="P36:P37"/>
    <mergeCell ref="Q36:Q37"/>
    <mergeCell ref="R36:R37"/>
    <mergeCell ref="C45:D45"/>
    <mergeCell ref="E45:J45"/>
    <mergeCell ref="M45:R45"/>
    <mergeCell ref="E46:J46"/>
    <mergeCell ref="M46:R46"/>
    <mergeCell ref="K42:K43"/>
    <mergeCell ref="L42:L43"/>
    <mergeCell ref="M42:M43"/>
    <mergeCell ref="N42:N43"/>
    <mergeCell ref="O42:O43"/>
    <mergeCell ref="P42:P43"/>
    <mergeCell ref="C38:C39"/>
    <mergeCell ref="D38:D39"/>
    <mergeCell ref="E38:E39"/>
    <mergeCell ref="F38:F39"/>
    <mergeCell ref="J38:J39"/>
    <mergeCell ref="Q38:Q39"/>
    <mergeCell ref="R38:R39"/>
    <mergeCell ref="C40:C41"/>
    <mergeCell ref="D40:D41"/>
    <mergeCell ref="E40:E41"/>
    <mergeCell ref="F40:F41"/>
    <mergeCell ref="J40:J41"/>
    <mergeCell ref="K40:K41"/>
    <mergeCell ref="L40:L41"/>
    <mergeCell ref="M40:M41"/>
    <mergeCell ref="K38:K39"/>
    <mergeCell ref="L38:L39"/>
    <mergeCell ref="M38:M39"/>
    <mergeCell ref="N38:N39"/>
    <mergeCell ref="O38:O39"/>
    <mergeCell ref="P38:P39"/>
    <mergeCell ref="O7:R7"/>
    <mergeCell ref="C10:D10"/>
    <mergeCell ref="E10:F10"/>
    <mergeCell ref="O8:P8"/>
    <mergeCell ref="K10:L10"/>
    <mergeCell ref="G8:H8"/>
    <mergeCell ref="J4:K4"/>
    <mergeCell ref="D7:F7"/>
    <mergeCell ref="I7:L7"/>
    <mergeCell ref="C8:D8"/>
    <mergeCell ref="K8:L8"/>
    <mergeCell ref="C42:C43"/>
    <mergeCell ref="D42:D43"/>
    <mergeCell ref="E42:E43"/>
    <mergeCell ref="F42:F43"/>
    <mergeCell ref="J42:J43"/>
    <mergeCell ref="Q42:Q43"/>
    <mergeCell ref="R42:R43"/>
    <mergeCell ref="N40:N41"/>
    <mergeCell ref="O40:O41"/>
    <mergeCell ref="P40:P41"/>
    <mergeCell ref="Q40:Q41"/>
    <mergeCell ref="R40:R41"/>
    <mergeCell ref="C34:C35"/>
    <mergeCell ref="D34:D35"/>
    <mergeCell ref="E34:E35"/>
    <mergeCell ref="F34:F35"/>
    <mergeCell ref="J34:J35"/>
    <mergeCell ref="Q34:Q35"/>
    <mergeCell ref="R34:R35"/>
    <mergeCell ref="C36:C37"/>
    <mergeCell ref="D36:D37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71" fitToHeight="0" orientation="landscape" verticalDpi="0" r:id="rId1"/>
  <rowBreaks count="8" manualBreakCount="8">
    <brk id="46" min="1" max="18" man="1"/>
    <brk id="83" min="1" max="18" man="1"/>
    <brk id="120" min="1" max="18" man="1"/>
    <brk id="157" min="1" max="18" man="1"/>
    <brk id="194" min="1" max="18" man="1"/>
    <brk id="231" min="1" max="18" man="1"/>
    <brk id="268" min="1" max="18" man="1"/>
    <brk id="305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C1B1-A286-48AD-A817-5A974CE8EFE0}">
  <sheetPr>
    <tabColor rgb="FFFFFF00"/>
    <pageSetUpPr fitToPage="1"/>
  </sheetPr>
  <dimension ref="A1:S30"/>
  <sheetViews>
    <sheetView view="pageBreakPreview" topLeftCell="D10" zoomScaleNormal="100" zoomScaleSheetLayoutView="100" workbookViewId="0">
      <selection activeCell="R24" sqref="R24"/>
    </sheetView>
  </sheetViews>
  <sheetFormatPr defaultRowHeight="18"/>
  <cols>
    <col min="1" max="1" width="2.5" style="132" customWidth="1"/>
    <col min="2" max="2" width="2.8984375" style="98" customWidth="1"/>
    <col min="3" max="9" width="12.69921875" style="98" customWidth="1"/>
    <col min="10" max="10" width="17" style="98" customWidth="1"/>
    <col min="11" max="13" width="12.69921875" style="98" customWidth="1"/>
    <col min="14" max="14" width="8.5" style="98" customWidth="1"/>
    <col min="15" max="15" width="3" style="98" customWidth="1"/>
    <col min="16" max="16" width="12.69921875" style="98" customWidth="1"/>
    <col min="17" max="17" width="2.8984375" style="98" customWidth="1"/>
    <col min="18" max="18" width="15.296875" style="98" customWidth="1"/>
    <col min="19" max="19" width="2" style="99" customWidth="1"/>
    <col min="20" max="257" width="8.796875" style="98"/>
    <col min="258" max="269" width="12.69921875" style="98" customWidth="1"/>
    <col min="270" max="513" width="8.796875" style="98"/>
    <col min="514" max="525" width="12.69921875" style="98" customWidth="1"/>
    <col min="526" max="769" width="8.796875" style="98"/>
    <col min="770" max="781" width="12.69921875" style="98" customWidth="1"/>
    <col min="782" max="1025" width="8.796875" style="98"/>
    <col min="1026" max="1037" width="12.69921875" style="98" customWidth="1"/>
    <col min="1038" max="1281" width="8.796875" style="98"/>
    <col min="1282" max="1293" width="12.69921875" style="98" customWidth="1"/>
    <col min="1294" max="1537" width="8.796875" style="98"/>
    <col min="1538" max="1549" width="12.69921875" style="98" customWidth="1"/>
    <col min="1550" max="1793" width="8.796875" style="98"/>
    <col min="1794" max="1805" width="12.69921875" style="98" customWidth="1"/>
    <col min="1806" max="2049" width="8.796875" style="98"/>
    <col min="2050" max="2061" width="12.69921875" style="98" customWidth="1"/>
    <col min="2062" max="2305" width="8.796875" style="98"/>
    <col min="2306" max="2317" width="12.69921875" style="98" customWidth="1"/>
    <col min="2318" max="2561" width="8.796875" style="98"/>
    <col min="2562" max="2573" width="12.69921875" style="98" customWidth="1"/>
    <col min="2574" max="2817" width="8.796875" style="98"/>
    <col min="2818" max="2829" width="12.69921875" style="98" customWidth="1"/>
    <col min="2830" max="3073" width="8.796875" style="98"/>
    <col min="3074" max="3085" width="12.69921875" style="98" customWidth="1"/>
    <col min="3086" max="3329" width="8.796875" style="98"/>
    <col min="3330" max="3341" width="12.69921875" style="98" customWidth="1"/>
    <col min="3342" max="3585" width="8.796875" style="98"/>
    <col min="3586" max="3597" width="12.69921875" style="98" customWidth="1"/>
    <col min="3598" max="3841" width="8.796875" style="98"/>
    <col min="3842" max="3853" width="12.69921875" style="98" customWidth="1"/>
    <col min="3854" max="4097" width="8.796875" style="98"/>
    <col min="4098" max="4109" width="12.69921875" style="98" customWidth="1"/>
    <col min="4110" max="4353" width="8.796875" style="98"/>
    <col min="4354" max="4365" width="12.69921875" style="98" customWidth="1"/>
    <col min="4366" max="4609" width="8.796875" style="98"/>
    <col min="4610" max="4621" width="12.69921875" style="98" customWidth="1"/>
    <col min="4622" max="4865" width="8.796875" style="98"/>
    <col min="4866" max="4877" width="12.69921875" style="98" customWidth="1"/>
    <col min="4878" max="5121" width="8.796875" style="98"/>
    <col min="5122" max="5133" width="12.69921875" style="98" customWidth="1"/>
    <col min="5134" max="5377" width="8.796875" style="98"/>
    <col min="5378" max="5389" width="12.69921875" style="98" customWidth="1"/>
    <col min="5390" max="5633" width="8.796875" style="98"/>
    <col min="5634" max="5645" width="12.69921875" style="98" customWidth="1"/>
    <col min="5646" max="5889" width="8.796875" style="98"/>
    <col min="5890" max="5901" width="12.69921875" style="98" customWidth="1"/>
    <col min="5902" max="6145" width="8.796875" style="98"/>
    <col min="6146" max="6157" width="12.69921875" style="98" customWidth="1"/>
    <col min="6158" max="6401" width="8.796875" style="98"/>
    <col min="6402" max="6413" width="12.69921875" style="98" customWidth="1"/>
    <col min="6414" max="6657" width="8.796875" style="98"/>
    <col min="6658" max="6669" width="12.69921875" style="98" customWidth="1"/>
    <col min="6670" max="6913" width="8.796875" style="98"/>
    <col min="6914" max="6925" width="12.69921875" style="98" customWidth="1"/>
    <col min="6926" max="7169" width="8.796875" style="98"/>
    <col min="7170" max="7181" width="12.69921875" style="98" customWidth="1"/>
    <col min="7182" max="7425" width="8.796875" style="98"/>
    <col min="7426" max="7437" width="12.69921875" style="98" customWidth="1"/>
    <col min="7438" max="7681" width="8.796875" style="98"/>
    <col min="7682" max="7693" width="12.69921875" style="98" customWidth="1"/>
    <col min="7694" max="7937" width="8.796875" style="98"/>
    <col min="7938" max="7949" width="12.69921875" style="98" customWidth="1"/>
    <col min="7950" max="8193" width="8.796875" style="98"/>
    <col min="8194" max="8205" width="12.69921875" style="98" customWidth="1"/>
    <col min="8206" max="8449" width="8.796875" style="98"/>
    <col min="8450" max="8461" width="12.69921875" style="98" customWidth="1"/>
    <col min="8462" max="8705" width="8.796875" style="98"/>
    <col min="8706" max="8717" width="12.69921875" style="98" customWidth="1"/>
    <col min="8718" max="8961" width="8.796875" style="98"/>
    <col min="8962" max="8973" width="12.69921875" style="98" customWidth="1"/>
    <col min="8974" max="9217" width="8.796875" style="98"/>
    <col min="9218" max="9229" width="12.69921875" style="98" customWidth="1"/>
    <col min="9230" max="9473" width="8.796875" style="98"/>
    <col min="9474" max="9485" width="12.69921875" style="98" customWidth="1"/>
    <col min="9486" max="9729" width="8.796875" style="98"/>
    <col min="9730" max="9741" width="12.69921875" style="98" customWidth="1"/>
    <col min="9742" max="9985" width="8.796875" style="98"/>
    <col min="9986" max="9997" width="12.69921875" style="98" customWidth="1"/>
    <col min="9998" max="10241" width="8.796875" style="98"/>
    <col min="10242" max="10253" width="12.69921875" style="98" customWidth="1"/>
    <col min="10254" max="10497" width="8.796875" style="98"/>
    <col min="10498" max="10509" width="12.69921875" style="98" customWidth="1"/>
    <col min="10510" max="10753" width="8.796875" style="98"/>
    <col min="10754" max="10765" width="12.69921875" style="98" customWidth="1"/>
    <col min="10766" max="11009" width="8.796875" style="98"/>
    <col min="11010" max="11021" width="12.69921875" style="98" customWidth="1"/>
    <col min="11022" max="11265" width="8.796875" style="98"/>
    <col min="11266" max="11277" width="12.69921875" style="98" customWidth="1"/>
    <col min="11278" max="11521" width="8.796875" style="98"/>
    <col min="11522" max="11533" width="12.69921875" style="98" customWidth="1"/>
    <col min="11534" max="11777" width="8.796875" style="98"/>
    <col min="11778" max="11789" width="12.69921875" style="98" customWidth="1"/>
    <col min="11790" max="12033" width="8.796875" style="98"/>
    <col min="12034" max="12045" width="12.69921875" style="98" customWidth="1"/>
    <col min="12046" max="12289" width="8.796875" style="98"/>
    <col min="12290" max="12301" width="12.69921875" style="98" customWidth="1"/>
    <col min="12302" max="12545" width="8.796875" style="98"/>
    <col min="12546" max="12557" width="12.69921875" style="98" customWidth="1"/>
    <col min="12558" max="12801" width="8.796875" style="98"/>
    <col min="12802" max="12813" width="12.69921875" style="98" customWidth="1"/>
    <col min="12814" max="13057" width="8.796875" style="98"/>
    <col min="13058" max="13069" width="12.69921875" style="98" customWidth="1"/>
    <col min="13070" max="13313" width="8.796875" style="98"/>
    <col min="13314" max="13325" width="12.69921875" style="98" customWidth="1"/>
    <col min="13326" max="13569" width="8.796875" style="98"/>
    <col min="13570" max="13581" width="12.69921875" style="98" customWidth="1"/>
    <col min="13582" max="13825" width="8.796875" style="98"/>
    <col min="13826" max="13837" width="12.69921875" style="98" customWidth="1"/>
    <col min="13838" max="14081" width="8.796875" style="98"/>
    <col min="14082" max="14093" width="12.69921875" style="98" customWidth="1"/>
    <col min="14094" max="14337" width="8.796875" style="98"/>
    <col min="14338" max="14349" width="12.69921875" style="98" customWidth="1"/>
    <col min="14350" max="14593" width="8.796875" style="98"/>
    <col min="14594" max="14605" width="12.69921875" style="98" customWidth="1"/>
    <col min="14606" max="14849" width="8.796875" style="98"/>
    <col min="14850" max="14861" width="12.69921875" style="98" customWidth="1"/>
    <col min="14862" max="15105" width="8.796875" style="98"/>
    <col min="15106" max="15117" width="12.69921875" style="98" customWidth="1"/>
    <col min="15118" max="15361" width="8.796875" style="98"/>
    <col min="15362" max="15373" width="12.69921875" style="98" customWidth="1"/>
    <col min="15374" max="15617" width="8.796875" style="98"/>
    <col min="15618" max="15629" width="12.69921875" style="98" customWidth="1"/>
    <col min="15630" max="15873" width="8.796875" style="98"/>
    <col min="15874" max="15885" width="12.69921875" style="98" customWidth="1"/>
    <col min="15886" max="16129" width="8.796875" style="98"/>
    <col min="16130" max="16141" width="12.69921875" style="98" customWidth="1"/>
    <col min="16142" max="16381" width="8.796875" style="98"/>
    <col min="16382" max="16384" width="8.69921875" style="98" customWidth="1"/>
  </cols>
  <sheetData>
    <row r="1" spans="1:19" ht="7.2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</row>
    <row r="2" spans="1:19" ht="15.75" customHeight="1">
      <c r="B2" s="100"/>
      <c r="C2" s="102" t="s">
        <v>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0"/>
      <c r="S2" s="101"/>
    </row>
    <row r="3" spans="1:19" ht="15.75" customHeight="1">
      <c r="B3" s="100"/>
      <c r="C3" s="103"/>
      <c r="D3" s="103"/>
      <c r="E3" s="103"/>
      <c r="F3" s="103"/>
      <c r="G3" s="224" t="s">
        <v>55</v>
      </c>
      <c r="H3" s="224"/>
      <c r="I3" s="224"/>
      <c r="J3" s="224"/>
      <c r="K3" s="103"/>
      <c r="L3" s="103"/>
      <c r="M3" s="103"/>
      <c r="N3" s="103"/>
      <c r="O3" s="103"/>
      <c r="P3" s="103"/>
      <c r="Q3" s="103"/>
      <c r="R3" s="100"/>
      <c r="S3" s="101"/>
    </row>
    <row r="4" spans="1:19" ht="15.75" customHeight="1">
      <c r="B4" s="100"/>
      <c r="C4" s="103"/>
      <c r="D4" s="103"/>
      <c r="E4" s="103"/>
      <c r="F4" s="103"/>
      <c r="G4" s="103"/>
      <c r="H4" s="104" t="str">
        <f>'【自動作成】発電所報告（01表）'!J5</f>
        <v/>
      </c>
      <c r="I4" s="105" t="str">
        <f>'【自動作成】発電所報告（01表）'!K5</f>
        <v/>
      </c>
      <c r="J4" s="103"/>
      <c r="K4" s="103"/>
      <c r="L4" s="103"/>
      <c r="M4" s="103"/>
      <c r="N4" s="103"/>
      <c r="O4" s="103"/>
      <c r="P4" s="103"/>
      <c r="Q4" s="103"/>
      <c r="R4" s="100"/>
      <c r="S4" s="101"/>
    </row>
    <row r="5" spans="1:19" ht="15.75" customHeight="1">
      <c r="B5" s="100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0"/>
      <c r="S5" s="101"/>
    </row>
    <row r="6" spans="1:19" ht="15.75" customHeight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1:19" ht="15.75" customHeight="1">
      <c r="B7" s="100"/>
      <c r="C7" s="106" t="s">
        <v>2</v>
      </c>
      <c r="D7" s="211" t="str">
        <f>'【自動作成】発電所報告（01表）'!D7</f>
        <v/>
      </c>
      <c r="E7" s="211"/>
      <c r="F7" s="211"/>
      <c r="G7" s="106" t="s">
        <v>3</v>
      </c>
      <c r="H7" s="211" t="str">
        <f>'【自動作成】発電所報告（01表）'!I7</f>
        <v/>
      </c>
      <c r="I7" s="211"/>
      <c r="J7" s="211"/>
      <c r="K7" s="211"/>
      <c r="L7" s="211"/>
      <c r="M7" s="101"/>
      <c r="N7" s="225" t="s">
        <v>56</v>
      </c>
      <c r="O7" s="225"/>
      <c r="P7" s="211" t="str">
        <f>DBCS(【要入力】入力フォーム!D18)</f>
        <v/>
      </c>
      <c r="Q7" s="211"/>
      <c r="R7" s="211"/>
      <c r="S7" s="101"/>
    </row>
    <row r="8" spans="1:19" ht="15.75" customHeight="1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</row>
    <row r="9" spans="1:19" ht="15.75" customHeight="1">
      <c r="B9" s="100"/>
      <c r="C9" s="107" t="s">
        <v>5</v>
      </c>
      <c r="D9" s="211" t="str">
        <f>'【自動作成】発電所報告（01表）'!E8</f>
        <v/>
      </c>
      <c r="E9" s="211"/>
      <c r="F9" s="106" t="s">
        <v>6</v>
      </c>
      <c r="G9" s="211" t="str">
        <f>'【自動作成】発電所報告（01表）'!G8</f>
        <v/>
      </c>
      <c r="H9" s="211"/>
      <c r="I9" s="108" t="s">
        <v>7</v>
      </c>
      <c r="J9" s="211" t="str">
        <f>'【自動作成】発電所報告（01表）'!K8</f>
        <v/>
      </c>
      <c r="K9" s="211"/>
      <c r="L9" s="211"/>
      <c r="M9" s="100"/>
      <c r="N9" s="100"/>
      <c r="O9" s="100"/>
      <c r="P9" s="100"/>
      <c r="Q9" s="100"/>
      <c r="R9" s="100"/>
      <c r="S9" s="101"/>
    </row>
    <row r="10" spans="1:19" ht="15.75" customHeight="1">
      <c r="B10" s="100"/>
      <c r="C10" s="109"/>
      <c r="D10" s="10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1:19" ht="15.75" customHeight="1">
      <c r="A11" s="132">
        <f>IF(【要入力】入力フォーム!C18="有",1,0)</f>
        <v>0</v>
      </c>
      <c r="B11" s="100"/>
      <c r="C11" s="212" t="s">
        <v>57</v>
      </c>
      <c r="D11" s="110" t="s">
        <v>58</v>
      </c>
      <c r="E11" s="110" t="s">
        <v>15</v>
      </c>
      <c r="F11" s="111" t="s">
        <v>59</v>
      </c>
      <c r="G11" s="112" t="s">
        <v>60</v>
      </c>
      <c r="H11" s="110" t="s">
        <v>61</v>
      </c>
      <c r="I11" s="113" t="s">
        <v>62</v>
      </c>
      <c r="J11" s="114" t="s">
        <v>63</v>
      </c>
      <c r="K11" s="218" t="s">
        <v>64</v>
      </c>
      <c r="L11" s="219"/>
      <c r="M11" s="219"/>
      <c r="N11" s="219"/>
      <c r="O11" s="219"/>
      <c r="P11" s="219"/>
      <c r="Q11" s="220"/>
      <c r="R11" s="115" t="s">
        <v>19</v>
      </c>
      <c r="S11" s="116"/>
    </row>
    <row r="12" spans="1:19" ht="15.75" customHeight="1">
      <c r="B12" s="100"/>
      <c r="C12" s="213"/>
      <c r="D12" s="117" t="s">
        <v>68</v>
      </c>
      <c r="E12" s="117" t="s">
        <v>68</v>
      </c>
      <c r="F12" s="118" t="s">
        <v>69</v>
      </c>
      <c r="G12" s="118" t="s">
        <v>69</v>
      </c>
      <c r="H12" s="117" t="s">
        <v>70</v>
      </c>
      <c r="I12" s="106" t="s">
        <v>70</v>
      </c>
      <c r="J12" s="117" t="s">
        <v>70</v>
      </c>
      <c r="K12" s="115" t="s">
        <v>65</v>
      </c>
      <c r="L12" s="114" t="s">
        <v>66</v>
      </c>
      <c r="M12" s="115" t="s">
        <v>25</v>
      </c>
      <c r="N12" s="221" t="s">
        <v>67</v>
      </c>
      <c r="O12" s="222"/>
      <c r="P12" s="222"/>
      <c r="Q12" s="223"/>
      <c r="R12" s="117" t="s">
        <v>70</v>
      </c>
      <c r="S12" s="116"/>
    </row>
    <row r="13" spans="1:19" ht="19.95" customHeight="1">
      <c r="A13" s="132" t="s">
        <v>210</v>
      </c>
      <c r="B13" s="100"/>
      <c r="C13" s="119" t="s">
        <v>71</v>
      </c>
      <c r="D13" s="120" t="str" cm="1">
        <f t="array" aca="1" ref="D13" ca="1">IF($A$11=0,"",INDIRECT("【要入力】入力フォーム!"&amp;$A13&amp;COLUMN()+24))</f>
        <v/>
      </c>
      <c r="E13" s="120" t="str" cm="1">
        <f t="array" aca="1" ref="E13" ca="1">IF($A$11=0,"",INDIRECT("【要入力】入力フォーム!"&amp;$A13&amp;COLUMN()+24))</f>
        <v/>
      </c>
      <c r="F13" s="120" t="str" cm="1">
        <f t="array" aca="1" ref="F13" ca="1">IF($A$11=0,"",INDIRECT("【要入力】入力フォーム!"&amp;$A13&amp;COLUMN()+24))</f>
        <v/>
      </c>
      <c r="G13" s="120" t="str" cm="1">
        <f t="array" aca="1" ref="G13" ca="1">IF($A$11=0,"",INDIRECT("【要入力】入力フォーム!"&amp;$A13&amp;COLUMN()+24))</f>
        <v/>
      </c>
      <c r="H13" s="120" t="str" cm="1">
        <f t="array" aca="1" ref="H13" ca="1">IF($A$11=0,"",INDIRECT("【要入力】入力フォーム!"&amp;$A13&amp;COLUMN()+24))</f>
        <v/>
      </c>
      <c r="I13" s="120" t="str" cm="1">
        <f t="array" aca="1" ref="I13" ca="1">IF($A$11=0,"",INDIRECT("【要入力】入力フォーム!"&amp;$A13&amp;COLUMN()+24))</f>
        <v/>
      </c>
      <c r="J13" s="120" t="str" cm="1">
        <f t="array" aca="1" ref="J13" ca="1">IF($A$11=0,"",INDIRECT("【要入力】入力フォーム!"&amp;$A13&amp;COLUMN()+24))</f>
        <v/>
      </c>
      <c r="K13" s="120" t="str" cm="1">
        <f t="array" aca="1" ref="K13" ca="1">IF($A$11=0,"",INDIRECT("【要入力】入力フォーム!"&amp;$A13&amp;COLUMN()+25))</f>
        <v/>
      </c>
      <c r="L13" s="120" t="str" cm="1">
        <f t="array" aca="1" ref="L13" ca="1">IF($A$11=0,"",INDIRECT("【要入力】入力フォーム!"&amp;$A13&amp;COLUMN()+25))</f>
        <v/>
      </c>
      <c r="M13" s="120" t="str" cm="1">
        <f t="array" aca="1" ref="M13" ca="1">IF($A$11=0,"",INDIRECT("【要入力】入力フォーム!"&amp;$A13&amp;COLUMN()+25))</f>
        <v/>
      </c>
      <c r="N13" s="134" t="str" cm="1">
        <f t="array" aca="1" ref="N13" ca="1">IF($A$11=0,"",INDIRECT("【要入力】入力フォーム!"&amp;$A13&amp;COLUMN()+26))</f>
        <v/>
      </c>
      <c r="O13" s="133" t="s">
        <v>85</v>
      </c>
      <c r="P13" s="121" t="str" cm="1">
        <f t="array" aca="1" ref="P13" ca="1">IF($A$11=0,"",INDIRECT("【要入力】入力フォーム!"&amp;$A13&amp;COLUMN()+23))</f>
        <v/>
      </c>
      <c r="Q13" s="122" t="s">
        <v>86</v>
      </c>
      <c r="R13" s="120" t="str" cm="1">
        <f t="array" aca="1" ref="R13" ca="1">IF($A$11=0,"",INDIRECT("【要入力】入力フォーム!"&amp;$A13&amp;COLUMN()+24))</f>
        <v/>
      </c>
      <c r="S13" s="123"/>
    </row>
    <row r="14" spans="1:19" ht="19.95" customHeight="1">
      <c r="A14" s="132" t="s">
        <v>211</v>
      </c>
      <c r="B14" s="100"/>
      <c r="C14" s="119" t="s">
        <v>72</v>
      </c>
      <c r="D14" s="120" t="str" cm="1">
        <f t="array" aca="1" ref="D14" ca="1">IF($A$11=0,"",INDIRECT("【要入力】入力フォーム!"&amp;$A14&amp;COLUMN()+24))</f>
        <v/>
      </c>
      <c r="E14" s="120" t="str" cm="1">
        <f t="array" aca="1" ref="E14" ca="1">IF($A$11=0,"",INDIRECT("【要入力】入力フォーム!"&amp;$A14&amp;COLUMN()+24))</f>
        <v/>
      </c>
      <c r="F14" s="120" t="str" cm="1">
        <f t="array" aca="1" ref="F14" ca="1">IF($A$11=0,"",INDIRECT("【要入力】入力フォーム!"&amp;$A14&amp;COLUMN()+24))</f>
        <v/>
      </c>
      <c r="G14" s="120" t="str" cm="1">
        <f t="array" aca="1" ref="G14" ca="1">IF($A$11=0,"",INDIRECT("【要入力】入力フォーム!"&amp;$A14&amp;COLUMN()+24))</f>
        <v/>
      </c>
      <c r="H14" s="120" t="str" cm="1">
        <f t="array" aca="1" ref="H14" ca="1">IF($A$11=0,"",INDIRECT("【要入力】入力フォーム!"&amp;$A14&amp;COLUMN()+24))</f>
        <v/>
      </c>
      <c r="I14" s="120" t="str" cm="1">
        <f t="array" aca="1" ref="I14" ca="1">IF($A$11=0,"",INDIRECT("【要入力】入力フォーム!"&amp;$A14&amp;COLUMN()+24))</f>
        <v/>
      </c>
      <c r="J14" s="120" t="str" cm="1">
        <f t="array" aca="1" ref="J14" ca="1">IF($A$11=0,"",INDIRECT("【要入力】入力フォーム!"&amp;$A14&amp;COLUMN()+24))</f>
        <v/>
      </c>
      <c r="K14" s="120" t="str" cm="1">
        <f t="array" aca="1" ref="K14" ca="1">IF($A$11=0,"",INDIRECT("【要入力】入力フォーム!"&amp;$A14&amp;COLUMN()+25))</f>
        <v/>
      </c>
      <c r="L14" s="120" t="str" cm="1">
        <f t="array" aca="1" ref="L14" ca="1">IF($A$11=0,"",INDIRECT("【要入力】入力フォーム!"&amp;$A14&amp;COLUMN()+25))</f>
        <v/>
      </c>
      <c r="M14" s="120" t="str" cm="1">
        <f t="array" aca="1" ref="M14" ca="1">IF($A$11=0,"",INDIRECT("【要入力】入力フォーム!"&amp;$A14&amp;COLUMN()+25))</f>
        <v/>
      </c>
      <c r="N14" s="134" t="str" cm="1">
        <f t="array" aca="1" ref="N14" ca="1">IF($A$11=0,"",INDIRECT("【要入力】入力フォーム!"&amp;$A14&amp;COLUMN()+26))</f>
        <v/>
      </c>
      <c r="O14" s="133" t="s">
        <v>85</v>
      </c>
      <c r="P14" s="121" t="str" cm="1">
        <f t="array" aca="1" ref="P14" ca="1">IF($A$11=0,"",INDIRECT("【要入力】入力フォーム!"&amp;$A14&amp;COLUMN()+23))</f>
        <v/>
      </c>
      <c r="Q14" s="122" t="s">
        <v>86</v>
      </c>
      <c r="R14" s="120" t="str" cm="1">
        <f t="array" aca="1" ref="R14" ca="1">IF($A$11=0,"",INDIRECT("【要入力】入力フォーム!"&amp;$A14&amp;COLUMN()+24))</f>
        <v/>
      </c>
      <c r="S14" s="123"/>
    </row>
    <row r="15" spans="1:19" ht="19.95" customHeight="1">
      <c r="A15" s="132" t="s">
        <v>212</v>
      </c>
      <c r="B15" s="100"/>
      <c r="C15" s="119" t="s">
        <v>73</v>
      </c>
      <c r="D15" s="120" t="str" cm="1">
        <f t="array" aca="1" ref="D15" ca="1">IF($A$11=0,"",INDIRECT("【要入力】入力フォーム!"&amp;$A15&amp;COLUMN()+24))</f>
        <v/>
      </c>
      <c r="E15" s="120" t="str" cm="1">
        <f t="array" aca="1" ref="E15" ca="1">IF($A$11=0,"",INDIRECT("【要入力】入力フォーム!"&amp;$A15&amp;COLUMN()+24))</f>
        <v/>
      </c>
      <c r="F15" s="120" t="str" cm="1">
        <f t="array" aca="1" ref="F15" ca="1">IF($A$11=0,"",INDIRECT("【要入力】入力フォーム!"&amp;$A15&amp;COLUMN()+24))</f>
        <v/>
      </c>
      <c r="G15" s="120" t="str" cm="1">
        <f t="array" aca="1" ref="G15" ca="1">IF($A$11=0,"",INDIRECT("【要入力】入力フォーム!"&amp;$A15&amp;COLUMN()+24))</f>
        <v/>
      </c>
      <c r="H15" s="120" t="str" cm="1">
        <f t="array" aca="1" ref="H15" ca="1">IF($A$11=0,"",INDIRECT("【要入力】入力フォーム!"&amp;$A15&amp;COLUMN()+24))</f>
        <v/>
      </c>
      <c r="I15" s="120" t="str" cm="1">
        <f t="array" aca="1" ref="I15" ca="1">IF($A$11=0,"",INDIRECT("【要入力】入力フォーム!"&amp;$A15&amp;COLUMN()+24))</f>
        <v/>
      </c>
      <c r="J15" s="120" t="str" cm="1">
        <f t="array" aca="1" ref="J15" ca="1">IF($A$11=0,"",INDIRECT("【要入力】入力フォーム!"&amp;$A15&amp;COLUMN()+24))</f>
        <v/>
      </c>
      <c r="K15" s="120" t="str" cm="1">
        <f t="array" aca="1" ref="K15" ca="1">IF($A$11=0,"",INDIRECT("【要入力】入力フォーム!"&amp;$A15&amp;COLUMN()+25))</f>
        <v/>
      </c>
      <c r="L15" s="120" t="str" cm="1">
        <f t="array" aca="1" ref="L15" ca="1">IF($A$11=0,"",INDIRECT("【要入力】入力フォーム!"&amp;$A15&amp;COLUMN()+25))</f>
        <v/>
      </c>
      <c r="M15" s="120" t="str" cm="1">
        <f t="array" aca="1" ref="M15" ca="1">IF($A$11=0,"",INDIRECT("【要入力】入力フォーム!"&amp;$A15&amp;COLUMN()+25))</f>
        <v/>
      </c>
      <c r="N15" s="134" t="str" cm="1">
        <f t="array" aca="1" ref="N15" ca="1">IF($A$11=0,"",INDIRECT("【要入力】入力フォーム!"&amp;$A15&amp;COLUMN()+26))</f>
        <v/>
      </c>
      <c r="O15" s="133" t="s">
        <v>85</v>
      </c>
      <c r="P15" s="121" t="str" cm="1">
        <f t="array" aca="1" ref="P15" ca="1">IF($A$11=0,"",INDIRECT("【要入力】入力フォーム!"&amp;$A15&amp;COLUMN()+23))</f>
        <v/>
      </c>
      <c r="Q15" s="122" t="s">
        <v>86</v>
      </c>
      <c r="R15" s="120" t="str" cm="1">
        <f t="array" aca="1" ref="R15" ca="1">IF($A$11=0,"",INDIRECT("【要入力】入力フォーム!"&amp;$A15&amp;COLUMN()+24))</f>
        <v/>
      </c>
      <c r="S15" s="123"/>
    </row>
    <row r="16" spans="1:19" ht="19.95" customHeight="1">
      <c r="A16" s="132" t="s">
        <v>213</v>
      </c>
      <c r="B16" s="100"/>
      <c r="C16" s="119" t="s">
        <v>74</v>
      </c>
      <c r="D16" s="120" t="str" cm="1">
        <f t="array" aca="1" ref="D16" ca="1">IF($A$11=0,"",INDIRECT("【要入力】入力フォーム!"&amp;$A16&amp;COLUMN()+24))</f>
        <v/>
      </c>
      <c r="E16" s="120" t="str" cm="1">
        <f t="array" aca="1" ref="E16" ca="1">IF($A$11=0,"",INDIRECT("【要入力】入力フォーム!"&amp;$A16&amp;COLUMN()+24))</f>
        <v/>
      </c>
      <c r="F16" s="120" t="str" cm="1">
        <f t="array" aca="1" ref="F16" ca="1">IF($A$11=0,"",INDIRECT("【要入力】入力フォーム!"&amp;$A16&amp;COLUMN()+24))</f>
        <v/>
      </c>
      <c r="G16" s="120" t="str" cm="1">
        <f t="array" aca="1" ref="G16" ca="1">IF($A$11=0,"",INDIRECT("【要入力】入力フォーム!"&amp;$A16&amp;COLUMN()+24))</f>
        <v/>
      </c>
      <c r="H16" s="120" t="str" cm="1">
        <f t="array" aca="1" ref="H16" ca="1">IF($A$11=0,"",INDIRECT("【要入力】入力フォーム!"&amp;$A16&amp;COLUMN()+24))</f>
        <v/>
      </c>
      <c r="I16" s="120" t="str" cm="1">
        <f t="array" aca="1" ref="I16" ca="1">IF($A$11=0,"",INDIRECT("【要入力】入力フォーム!"&amp;$A16&amp;COLUMN()+24))</f>
        <v/>
      </c>
      <c r="J16" s="120" t="str" cm="1">
        <f t="array" aca="1" ref="J16" ca="1">IF($A$11=0,"",INDIRECT("【要入力】入力フォーム!"&amp;$A16&amp;COLUMN()+24))</f>
        <v/>
      </c>
      <c r="K16" s="120" t="str" cm="1">
        <f t="array" aca="1" ref="K16" ca="1">IF($A$11=0,"",INDIRECT("【要入力】入力フォーム!"&amp;$A16&amp;COLUMN()+25))</f>
        <v/>
      </c>
      <c r="L16" s="120" t="str" cm="1">
        <f t="array" aca="1" ref="L16" ca="1">IF($A$11=0,"",INDIRECT("【要入力】入力フォーム!"&amp;$A16&amp;COLUMN()+25))</f>
        <v/>
      </c>
      <c r="M16" s="120" t="str" cm="1">
        <f t="array" aca="1" ref="M16" ca="1">IF($A$11=0,"",INDIRECT("【要入力】入力フォーム!"&amp;$A16&amp;COLUMN()+25))</f>
        <v/>
      </c>
      <c r="N16" s="134" t="str" cm="1">
        <f t="array" aca="1" ref="N16" ca="1">IF($A$11=0,"",INDIRECT("【要入力】入力フォーム!"&amp;$A16&amp;COLUMN()+26))</f>
        <v/>
      </c>
      <c r="O16" s="133" t="s">
        <v>85</v>
      </c>
      <c r="P16" s="121" t="str" cm="1">
        <f t="array" aca="1" ref="P16" ca="1">IF($A$11=0,"",INDIRECT("【要入力】入力フォーム!"&amp;$A16&amp;COLUMN()+23))</f>
        <v/>
      </c>
      <c r="Q16" s="122" t="s">
        <v>86</v>
      </c>
      <c r="R16" s="120" t="str" cm="1">
        <f t="array" aca="1" ref="R16" ca="1">IF($A$11=0,"",INDIRECT("【要入力】入力フォーム!"&amp;$A16&amp;COLUMN()+24))</f>
        <v/>
      </c>
      <c r="S16" s="123"/>
    </row>
    <row r="17" spans="1:19" ht="19.95" customHeight="1">
      <c r="A17" s="132" t="s">
        <v>214</v>
      </c>
      <c r="B17" s="100"/>
      <c r="C17" s="119" t="s">
        <v>75</v>
      </c>
      <c r="D17" s="120" t="str" cm="1">
        <f t="array" aca="1" ref="D17" ca="1">IF($A$11=0,"",INDIRECT("【要入力】入力フォーム!"&amp;$A17&amp;COLUMN()+24))</f>
        <v/>
      </c>
      <c r="E17" s="120" t="str" cm="1">
        <f t="array" aca="1" ref="E17" ca="1">IF($A$11=0,"",INDIRECT("【要入力】入力フォーム!"&amp;$A17&amp;COLUMN()+24))</f>
        <v/>
      </c>
      <c r="F17" s="120" t="str" cm="1">
        <f t="array" aca="1" ref="F17" ca="1">IF($A$11=0,"",INDIRECT("【要入力】入力フォーム!"&amp;$A17&amp;COLUMN()+24))</f>
        <v/>
      </c>
      <c r="G17" s="120" t="str" cm="1">
        <f t="array" aca="1" ref="G17" ca="1">IF($A$11=0,"",INDIRECT("【要入力】入力フォーム!"&amp;$A17&amp;COLUMN()+24))</f>
        <v/>
      </c>
      <c r="H17" s="120" t="str" cm="1">
        <f t="array" aca="1" ref="H17" ca="1">IF($A$11=0,"",INDIRECT("【要入力】入力フォーム!"&amp;$A17&amp;COLUMN()+24))</f>
        <v/>
      </c>
      <c r="I17" s="120" t="str" cm="1">
        <f t="array" aca="1" ref="I17" ca="1">IF($A$11=0,"",INDIRECT("【要入力】入力フォーム!"&amp;$A17&amp;COLUMN()+24))</f>
        <v/>
      </c>
      <c r="J17" s="120" t="str" cm="1">
        <f t="array" aca="1" ref="J17" ca="1">IF($A$11=0,"",INDIRECT("【要入力】入力フォーム!"&amp;$A17&amp;COLUMN()+24))</f>
        <v/>
      </c>
      <c r="K17" s="120" t="str" cm="1">
        <f t="array" aca="1" ref="K17" ca="1">IF($A$11=0,"",INDIRECT("【要入力】入力フォーム!"&amp;$A17&amp;COLUMN()+25))</f>
        <v/>
      </c>
      <c r="L17" s="120" t="str" cm="1">
        <f t="array" aca="1" ref="L17" ca="1">IF($A$11=0,"",INDIRECT("【要入力】入力フォーム!"&amp;$A17&amp;COLUMN()+25))</f>
        <v/>
      </c>
      <c r="M17" s="120" t="str" cm="1">
        <f t="array" aca="1" ref="M17" ca="1">IF($A$11=0,"",INDIRECT("【要入力】入力フォーム!"&amp;$A17&amp;COLUMN()+25))</f>
        <v/>
      </c>
      <c r="N17" s="134" t="str" cm="1">
        <f t="array" aca="1" ref="N17" ca="1">IF($A$11=0,"",INDIRECT("【要入力】入力フォーム!"&amp;$A17&amp;COLUMN()+26))</f>
        <v/>
      </c>
      <c r="O17" s="133" t="s">
        <v>85</v>
      </c>
      <c r="P17" s="121" t="str" cm="1">
        <f t="array" aca="1" ref="P17" ca="1">IF($A$11=0,"",INDIRECT("【要入力】入力フォーム!"&amp;$A17&amp;COLUMN()+23))</f>
        <v/>
      </c>
      <c r="Q17" s="122" t="s">
        <v>86</v>
      </c>
      <c r="R17" s="120" t="str" cm="1">
        <f t="array" aca="1" ref="R17" ca="1">IF($A$11=0,"",INDIRECT("【要入力】入力フォーム!"&amp;$A17&amp;COLUMN()+24))</f>
        <v/>
      </c>
      <c r="S17" s="123"/>
    </row>
    <row r="18" spans="1:19" ht="19.95" customHeight="1">
      <c r="A18" s="132" t="s">
        <v>215</v>
      </c>
      <c r="B18" s="100"/>
      <c r="C18" s="119" t="s">
        <v>76</v>
      </c>
      <c r="D18" s="120" t="str" cm="1">
        <f t="array" aca="1" ref="D18" ca="1">IF($A$11=0,"",INDIRECT("【要入力】入力フォーム!"&amp;$A18&amp;COLUMN()+24))</f>
        <v/>
      </c>
      <c r="E18" s="120" t="str" cm="1">
        <f t="array" aca="1" ref="E18" ca="1">IF($A$11=0,"",INDIRECT("【要入力】入力フォーム!"&amp;$A18&amp;COLUMN()+24))</f>
        <v/>
      </c>
      <c r="F18" s="120" t="str" cm="1">
        <f t="array" aca="1" ref="F18" ca="1">IF($A$11=0,"",INDIRECT("【要入力】入力フォーム!"&amp;$A18&amp;COLUMN()+24))</f>
        <v/>
      </c>
      <c r="G18" s="120" t="str" cm="1">
        <f t="array" aca="1" ref="G18" ca="1">IF($A$11=0,"",INDIRECT("【要入力】入力フォーム!"&amp;$A18&amp;COLUMN()+24))</f>
        <v/>
      </c>
      <c r="H18" s="120" t="str" cm="1">
        <f t="array" aca="1" ref="H18" ca="1">IF($A$11=0,"",INDIRECT("【要入力】入力フォーム!"&amp;$A18&amp;COLUMN()+24))</f>
        <v/>
      </c>
      <c r="I18" s="120" t="str" cm="1">
        <f t="array" aca="1" ref="I18" ca="1">IF($A$11=0,"",INDIRECT("【要入力】入力フォーム!"&amp;$A18&amp;COLUMN()+24))</f>
        <v/>
      </c>
      <c r="J18" s="120" t="str" cm="1">
        <f t="array" aca="1" ref="J18" ca="1">IF($A$11=0,"",INDIRECT("【要入力】入力フォーム!"&amp;$A18&amp;COLUMN()+24))</f>
        <v/>
      </c>
      <c r="K18" s="120" t="str" cm="1">
        <f t="array" aca="1" ref="K18" ca="1">IF($A$11=0,"",INDIRECT("【要入力】入力フォーム!"&amp;$A18&amp;COLUMN()+25))</f>
        <v/>
      </c>
      <c r="L18" s="120" t="str" cm="1">
        <f t="array" aca="1" ref="L18" ca="1">IF($A$11=0,"",INDIRECT("【要入力】入力フォーム!"&amp;$A18&amp;COLUMN()+25))</f>
        <v/>
      </c>
      <c r="M18" s="120" t="str" cm="1">
        <f t="array" aca="1" ref="M18" ca="1">IF($A$11=0,"",INDIRECT("【要入力】入力フォーム!"&amp;$A18&amp;COLUMN()+25))</f>
        <v/>
      </c>
      <c r="N18" s="134" t="str" cm="1">
        <f t="array" aca="1" ref="N18" ca="1">IF($A$11=0,"",INDIRECT("【要入力】入力フォーム!"&amp;$A18&amp;COLUMN()+26))</f>
        <v/>
      </c>
      <c r="O18" s="133" t="s">
        <v>85</v>
      </c>
      <c r="P18" s="121" t="str" cm="1">
        <f t="array" aca="1" ref="P18" ca="1">IF($A$11=0,"",INDIRECT("【要入力】入力フォーム!"&amp;$A18&amp;COLUMN()+23))</f>
        <v/>
      </c>
      <c r="Q18" s="122" t="s">
        <v>86</v>
      </c>
      <c r="R18" s="120" t="str" cm="1">
        <f t="array" aca="1" ref="R18" ca="1">IF($A$11=0,"",INDIRECT("【要入力】入力フォーム!"&amp;$A18&amp;COLUMN()+24))</f>
        <v/>
      </c>
      <c r="S18" s="123"/>
    </row>
    <row r="19" spans="1:19" ht="19.95" customHeight="1">
      <c r="B19" s="100"/>
      <c r="C19" s="214" t="s">
        <v>77</v>
      </c>
      <c r="D19" s="214"/>
      <c r="E19" s="124"/>
      <c r="F19" s="124"/>
      <c r="G19" s="124"/>
      <c r="H19" s="120" t="str">
        <f>IF($A$11=0,"",SUM(H13:H18))</f>
        <v/>
      </c>
      <c r="I19" s="120" t="str">
        <f t="shared" ref="I19:R19" si="0">IF($A$11=0,"",SUM(I13:I18))</f>
        <v/>
      </c>
      <c r="J19" s="120" t="str">
        <f t="shared" si="0"/>
        <v/>
      </c>
      <c r="K19" s="120" t="str">
        <f t="shared" si="0"/>
        <v/>
      </c>
      <c r="L19" s="120" t="str">
        <f t="shared" si="0"/>
        <v/>
      </c>
      <c r="M19" s="120" t="str">
        <f t="shared" si="0"/>
        <v/>
      </c>
      <c r="N19" s="134" t="str">
        <f t="shared" si="0"/>
        <v/>
      </c>
      <c r="O19" s="133" t="s">
        <v>85</v>
      </c>
      <c r="P19" s="121" t="str">
        <f t="shared" si="0"/>
        <v/>
      </c>
      <c r="Q19" s="122" t="s">
        <v>86</v>
      </c>
      <c r="R19" s="120" t="str">
        <f t="shared" si="0"/>
        <v/>
      </c>
      <c r="S19" s="123"/>
    </row>
    <row r="20" spans="1:19" ht="19.95" customHeight="1">
      <c r="A20" s="132" t="s">
        <v>216</v>
      </c>
      <c r="B20" s="100"/>
      <c r="C20" s="119" t="s">
        <v>78</v>
      </c>
      <c r="D20" s="120" t="str" cm="1">
        <f t="array" aca="1" ref="D20" ca="1">IF($A$11=0,"",INDIRECT("【要入力】入力フォーム!"&amp;$A20&amp;COLUMN()+24))</f>
        <v/>
      </c>
      <c r="E20" s="120" t="str" cm="1">
        <f t="array" aca="1" ref="E20" ca="1">IF($A$11=0,"",INDIRECT("【要入力】入力フォーム!"&amp;$A20&amp;COLUMN()+24))</f>
        <v/>
      </c>
      <c r="F20" s="120" t="str" cm="1">
        <f t="array" aca="1" ref="F20" ca="1">IF($A$11=0,"",INDIRECT("【要入力】入力フォーム!"&amp;$A20&amp;COLUMN()+24))</f>
        <v/>
      </c>
      <c r="G20" s="120" t="str" cm="1">
        <f t="array" aca="1" ref="G20" ca="1">IF($A$11=0,"",INDIRECT("【要入力】入力フォーム!"&amp;$A20&amp;COLUMN()+24))</f>
        <v/>
      </c>
      <c r="H20" s="120" t="str" cm="1">
        <f t="array" aca="1" ref="H20" ca="1">IF($A$11=0,"",INDIRECT("【要入力】入力フォーム!"&amp;$A20&amp;COLUMN()+24))</f>
        <v/>
      </c>
      <c r="I20" s="120" t="str" cm="1">
        <f t="array" aca="1" ref="I20" ca="1">IF($A$11=0,"",INDIRECT("【要入力】入力フォーム!"&amp;$A20&amp;COLUMN()+24))</f>
        <v/>
      </c>
      <c r="J20" s="120" t="str" cm="1">
        <f t="array" aca="1" ref="J20" ca="1">IF($A$11=0,"",INDIRECT("【要入力】入力フォーム!"&amp;$A20&amp;COLUMN()+24))</f>
        <v/>
      </c>
      <c r="K20" s="120" t="str" cm="1">
        <f t="array" aca="1" ref="K20" ca="1">IF($A$11=0,"",INDIRECT("【要入力】入力フォーム!"&amp;$A20&amp;COLUMN()+25))</f>
        <v/>
      </c>
      <c r="L20" s="120" t="str" cm="1">
        <f t="array" aca="1" ref="L20" ca="1">IF($A$11=0,"",INDIRECT("【要入力】入力フォーム!"&amp;$A20&amp;COLUMN()+25))</f>
        <v/>
      </c>
      <c r="M20" s="120" t="str" cm="1">
        <f t="array" aca="1" ref="M20" ca="1">IF($A$11=0,"",INDIRECT("【要入力】入力フォーム!"&amp;$A20&amp;COLUMN()+25))</f>
        <v/>
      </c>
      <c r="N20" s="134" t="str" cm="1">
        <f t="array" aca="1" ref="N20" ca="1">IF($A$11=0,"",INDIRECT("【要入力】入力フォーム!"&amp;$A20&amp;COLUMN()+26))</f>
        <v/>
      </c>
      <c r="O20" s="133" t="s">
        <v>85</v>
      </c>
      <c r="P20" s="121" t="str" cm="1">
        <f t="array" aca="1" ref="P20" ca="1">IF($A$11=0,"",INDIRECT("【要入力】入力フォーム!"&amp;$A20&amp;COLUMN()+23))</f>
        <v/>
      </c>
      <c r="Q20" s="122" t="s">
        <v>86</v>
      </c>
      <c r="R20" s="120" t="str" cm="1">
        <f t="array" aca="1" ref="R20" ca="1">IF($A$11=0,"",INDIRECT("【要入力】入力フォーム!"&amp;$A20&amp;COLUMN()+24))</f>
        <v/>
      </c>
      <c r="S20" s="123"/>
    </row>
    <row r="21" spans="1:19" ht="19.95" customHeight="1">
      <c r="A21" s="132" t="s">
        <v>217</v>
      </c>
      <c r="B21" s="100"/>
      <c r="C21" s="119" t="s">
        <v>79</v>
      </c>
      <c r="D21" s="120" t="str" cm="1">
        <f t="array" aca="1" ref="D21" ca="1">IF($A$11=0,"",INDIRECT("【要入力】入力フォーム!"&amp;$A21&amp;COLUMN()+24))</f>
        <v/>
      </c>
      <c r="E21" s="120" t="str" cm="1">
        <f t="array" aca="1" ref="E21" ca="1">IF($A$11=0,"",INDIRECT("【要入力】入力フォーム!"&amp;$A21&amp;COLUMN()+24))</f>
        <v/>
      </c>
      <c r="F21" s="120" t="str" cm="1">
        <f t="array" aca="1" ref="F21" ca="1">IF($A$11=0,"",INDIRECT("【要入力】入力フォーム!"&amp;$A21&amp;COLUMN()+24))</f>
        <v/>
      </c>
      <c r="G21" s="120" t="str" cm="1">
        <f t="array" aca="1" ref="G21" ca="1">IF($A$11=0,"",INDIRECT("【要入力】入力フォーム!"&amp;$A21&amp;COLUMN()+24))</f>
        <v/>
      </c>
      <c r="H21" s="120" t="str" cm="1">
        <f t="array" aca="1" ref="H21" ca="1">IF($A$11=0,"",INDIRECT("【要入力】入力フォーム!"&amp;$A21&amp;COLUMN()+24))</f>
        <v/>
      </c>
      <c r="I21" s="120" t="str" cm="1">
        <f t="array" aca="1" ref="I21" ca="1">IF($A$11=0,"",INDIRECT("【要入力】入力フォーム!"&amp;$A21&amp;COLUMN()+24))</f>
        <v/>
      </c>
      <c r="J21" s="120" t="str" cm="1">
        <f t="array" aca="1" ref="J21" ca="1">IF($A$11=0,"",INDIRECT("【要入力】入力フォーム!"&amp;$A21&amp;COLUMN()+24))</f>
        <v/>
      </c>
      <c r="K21" s="120" t="str" cm="1">
        <f t="array" aca="1" ref="K21" ca="1">IF($A$11=0,"",INDIRECT("【要入力】入力フォーム!"&amp;$A21&amp;COLUMN()+25))</f>
        <v/>
      </c>
      <c r="L21" s="120" t="str" cm="1">
        <f t="array" aca="1" ref="L21" ca="1">IF($A$11=0,"",INDIRECT("【要入力】入力フォーム!"&amp;$A21&amp;COLUMN()+25))</f>
        <v/>
      </c>
      <c r="M21" s="120" t="str" cm="1">
        <f t="array" aca="1" ref="M21" ca="1">IF($A$11=0,"",INDIRECT("【要入力】入力フォーム!"&amp;$A21&amp;COLUMN()+25))</f>
        <v/>
      </c>
      <c r="N21" s="134" t="str" cm="1">
        <f t="array" aca="1" ref="N21" ca="1">IF($A$11=0,"",INDIRECT("【要入力】入力フォーム!"&amp;$A21&amp;COLUMN()+26))</f>
        <v/>
      </c>
      <c r="O21" s="133" t="s">
        <v>85</v>
      </c>
      <c r="P21" s="121" t="str" cm="1">
        <f t="array" aca="1" ref="P21" ca="1">IF($A$11=0,"",INDIRECT("【要入力】入力フォーム!"&amp;$A21&amp;COLUMN()+23))</f>
        <v/>
      </c>
      <c r="Q21" s="122" t="s">
        <v>86</v>
      </c>
      <c r="R21" s="120" t="str" cm="1">
        <f t="array" aca="1" ref="R21" ca="1">IF($A$11=0,"",INDIRECT("【要入力】入力フォーム!"&amp;$A21&amp;COLUMN()+24))</f>
        <v/>
      </c>
      <c r="S21" s="123"/>
    </row>
    <row r="22" spans="1:19" ht="19.95" customHeight="1">
      <c r="A22" s="132" t="s">
        <v>218</v>
      </c>
      <c r="B22" s="100"/>
      <c r="C22" s="119" t="s">
        <v>80</v>
      </c>
      <c r="D22" s="120" t="str" cm="1">
        <f t="array" aca="1" ref="D22" ca="1">IF($A$11=0,"",INDIRECT("【要入力】入力フォーム!"&amp;$A22&amp;COLUMN()+24))</f>
        <v/>
      </c>
      <c r="E22" s="120" t="str" cm="1">
        <f t="array" aca="1" ref="E22" ca="1">IF($A$11=0,"",INDIRECT("【要入力】入力フォーム!"&amp;$A22&amp;COLUMN()+24))</f>
        <v/>
      </c>
      <c r="F22" s="120" t="str" cm="1">
        <f t="array" aca="1" ref="F22" ca="1">IF($A$11=0,"",INDIRECT("【要入力】入力フォーム!"&amp;$A22&amp;COLUMN()+24))</f>
        <v/>
      </c>
      <c r="G22" s="120" t="str" cm="1">
        <f t="array" aca="1" ref="G22" ca="1">IF($A$11=0,"",INDIRECT("【要入力】入力フォーム!"&amp;$A22&amp;COLUMN()+24))</f>
        <v/>
      </c>
      <c r="H22" s="120" t="str" cm="1">
        <f t="array" aca="1" ref="H22" ca="1">IF($A$11=0,"",INDIRECT("【要入力】入力フォーム!"&amp;$A22&amp;COLUMN()+24))</f>
        <v/>
      </c>
      <c r="I22" s="120" t="str" cm="1">
        <f t="array" aca="1" ref="I22" ca="1">IF($A$11=0,"",INDIRECT("【要入力】入力フォーム!"&amp;$A22&amp;COLUMN()+24))</f>
        <v/>
      </c>
      <c r="J22" s="120" t="str" cm="1">
        <f t="array" aca="1" ref="J22" ca="1">IF($A$11=0,"",INDIRECT("【要入力】入力フォーム!"&amp;$A22&amp;COLUMN()+24))</f>
        <v/>
      </c>
      <c r="K22" s="120" t="str" cm="1">
        <f t="array" aca="1" ref="K22" ca="1">IF($A$11=0,"",INDIRECT("【要入力】入力フォーム!"&amp;$A22&amp;COLUMN()+25))</f>
        <v/>
      </c>
      <c r="L22" s="120" t="str" cm="1">
        <f t="array" aca="1" ref="L22" ca="1">IF($A$11=0,"",INDIRECT("【要入力】入力フォーム!"&amp;$A22&amp;COLUMN()+25))</f>
        <v/>
      </c>
      <c r="M22" s="120" t="str" cm="1">
        <f t="array" aca="1" ref="M22" ca="1">IF($A$11=0,"",INDIRECT("【要入力】入力フォーム!"&amp;$A22&amp;COLUMN()+25))</f>
        <v/>
      </c>
      <c r="N22" s="134" t="str" cm="1">
        <f t="array" aca="1" ref="N22" ca="1">IF($A$11=0,"",INDIRECT("【要入力】入力フォーム!"&amp;$A22&amp;COLUMN()+26))</f>
        <v/>
      </c>
      <c r="O22" s="133" t="s">
        <v>85</v>
      </c>
      <c r="P22" s="121" t="str" cm="1">
        <f t="array" aca="1" ref="P22" ca="1">IF($A$11=0,"",INDIRECT("【要入力】入力フォーム!"&amp;$A22&amp;COLUMN()+23))</f>
        <v/>
      </c>
      <c r="Q22" s="122" t="s">
        <v>86</v>
      </c>
      <c r="R22" s="120" t="str" cm="1">
        <f t="array" aca="1" ref="R22" ca="1">IF($A$11=0,"",INDIRECT("【要入力】入力フォーム!"&amp;$A22&amp;COLUMN()+24))</f>
        <v/>
      </c>
      <c r="S22" s="123"/>
    </row>
    <row r="23" spans="1:19" ht="19.95" customHeight="1">
      <c r="A23" s="132" t="s">
        <v>219</v>
      </c>
      <c r="B23" s="100"/>
      <c r="C23" s="119" t="s">
        <v>81</v>
      </c>
      <c r="D23" s="120" t="str" cm="1">
        <f t="array" aca="1" ref="D23" ca="1">IF($A$11=0,"",INDIRECT("【要入力】入力フォーム!"&amp;$A23&amp;COLUMN()+24))</f>
        <v/>
      </c>
      <c r="E23" s="120" t="str" cm="1">
        <f t="array" aca="1" ref="E23" ca="1">IF($A$11=0,"",INDIRECT("【要入力】入力フォーム!"&amp;$A23&amp;COLUMN()+24))</f>
        <v/>
      </c>
      <c r="F23" s="120" t="str" cm="1">
        <f t="array" aca="1" ref="F23" ca="1">IF($A$11=0,"",INDIRECT("【要入力】入力フォーム!"&amp;$A23&amp;COLUMN()+24))</f>
        <v/>
      </c>
      <c r="G23" s="120" t="str" cm="1">
        <f t="array" aca="1" ref="G23" ca="1">IF($A$11=0,"",INDIRECT("【要入力】入力フォーム!"&amp;$A23&amp;COLUMN()+24))</f>
        <v/>
      </c>
      <c r="H23" s="120" t="str" cm="1">
        <f t="array" aca="1" ref="H23" ca="1">IF($A$11=0,"",INDIRECT("【要入力】入力フォーム!"&amp;$A23&amp;COLUMN()+24))</f>
        <v/>
      </c>
      <c r="I23" s="120" t="str" cm="1">
        <f t="array" aca="1" ref="I23" ca="1">IF($A$11=0,"",INDIRECT("【要入力】入力フォーム!"&amp;$A23&amp;COLUMN()+24))</f>
        <v/>
      </c>
      <c r="J23" s="120" t="str" cm="1">
        <f t="array" aca="1" ref="J23" ca="1">IF($A$11=0,"",INDIRECT("【要入力】入力フォーム!"&amp;$A23&amp;COLUMN()+24))</f>
        <v/>
      </c>
      <c r="K23" s="120" t="str" cm="1">
        <f t="array" aca="1" ref="K23" ca="1">IF($A$11=0,"",INDIRECT("【要入力】入力フォーム!"&amp;$A23&amp;COLUMN()+25))</f>
        <v/>
      </c>
      <c r="L23" s="120" t="str" cm="1">
        <f t="array" aca="1" ref="L23" ca="1">IF($A$11=0,"",INDIRECT("【要入力】入力フォーム!"&amp;$A23&amp;COLUMN()+25))</f>
        <v/>
      </c>
      <c r="M23" s="120" t="str" cm="1">
        <f t="array" aca="1" ref="M23" ca="1">IF($A$11=0,"",INDIRECT("【要入力】入力フォーム!"&amp;$A23&amp;COLUMN()+25))</f>
        <v/>
      </c>
      <c r="N23" s="134" t="str" cm="1">
        <f t="array" aca="1" ref="N23" ca="1">IF($A$11=0,"",INDIRECT("【要入力】入力フォーム!"&amp;$A23&amp;COLUMN()+26))</f>
        <v/>
      </c>
      <c r="O23" s="133" t="s">
        <v>85</v>
      </c>
      <c r="P23" s="121" t="str" cm="1">
        <f t="array" aca="1" ref="P23" ca="1">IF($A$11=0,"",INDIRECT("【要入力】入力フォーム!"&amp;$A23&amp;COLUMN()+23))</f>
        <v/>
      </c>
      <c r="Q23" s="122" t="s">
        <v>86</v>
      </c>
      <c r="R23" s="120" t="str" cm="1">
        <f t="array" aca="1" ref="R23" ca="1">IF($A$11=0,"",INDIRECT("【要入力】入力フォーム!"&amp;$A23&amp;COLUMN()+24))</f>
        <v/>
      </c>
      <c r="S23" s="123"/>
    </row>
    <row r="24" spans="1:19" ht="19.95" customHeight="1">
      <c r="A24" s="132" t="s">
        <v>220</v>
      </c>
      <c r="B24" s="100"/>
      <c r="C24" s="119" t="s">
        <v>82</v>
      </c>
      <c r="D24" s="120" t="str" cm="1">
        <f t="array" aca="1" ref="D24" ca="1">IF($A$11=0,"",INDIRECT("【要入力】入力フォーム!"&amp;$A24&amp;COLUMN()+24))</f>
        <v/>
      </c>
      <c r="E24" s="120" t="str" cm="1">
        <f t="array" aca="1" ref="E24" ca="1">IF($A$11=0,"",INDIRECT("【要入力】入力フォーム!"&amp;$A24&amp;COLUMN()+24))</f>
        <v/>
      </c>
      <c r="F24" s="120" t="str" cm="1">
        <f t="array" aca="1" ref="F24" ca="1">IF($A$11=0,"",INDIRECT("【要入力】入力フォーム!"&amp;$A24&amp;COLUMN()+24))</f>
        <v/>
      </c>
      <c r="G24" s="120" t="str" cm="1">
        <f t="array" aca="1" ref="G24" ca="1">IF($A$11=0,"",INDIRECT("【要入力】入力フォーム!"&amp;$A24&amp;COLUMN()+24))</f>
        <v/>
      </c>
      <c r="H24" s="120" t="str" cm="1">
        <f t="array" aca="1" ref="H24" ca="1">IF($A$11=0,"",INDIRECT("【要入力】入力フォーム!"&amp;$A24&amp;COLUMN()+24))</f>
        <v/>
      </c>
      <c r="I24" s="120" t="str" cm="1">
        <f t="array" aca="1" ref="I24" ca="1">IF($A$11=0,"",INDIRECT("【要入力】入力フォーム!"&amp;$A24&amp;COLUMN()+24))</f>
        <v/>
      </c>
      <c r="J24" s="120" t="str" cm="1">
        <f t="array" aca="1" ref="J24" ca="1">IF($A$11=0,"",INDIRECT("【要入力】入力フォーム!"&amp;$A24&amp;COLUMN()+24))</f>
        <v/>
      </c>
      <c r="K24" s="120" t="str" cm="1">
        <f t="array" aca="1" ref="K24" ca="1">IF($A$11=0,"",INDIRECT("【要入力】入力フォーム!"&amp;$A24&amp;COLUMN()+25))</f>
        <v/>
      </c>
      <c r="L24" s="120" t="str" cm="1">
        <f t="array" aca="1" ref="L24" ca="1">IF($A$11=0,"",INDIRECT("【要入力】入力フォーム!"&amp;$A24&amp;COLUMN()+25))</f>
        <v/>
      </c>
      <c r="M24" s="120" t="str" cm="1">
        <f t="array" aca="1" ref="M24" ca="1">IF($A$11=0,"",INDIRECT("【要入力】入力フォーム!"&amp;$A24&amp;COLUMN()+25))</f>
        <v/>
      </c>
      <c r="N24" s="134" t="str" cm="1">
        <f t="array" aca="1" ref="N24" ca="1">IF($A$11=0,"",INDIRECT("【要入力】入力フォーム!"&amp;$A24&amp;COLUMN()+26))</f>
        <v/>
      </c>
      <c r="O24" s="133" t="s">
        <v>85</v>
      </c>
      <c r="P24" s="121" t="str" cm="1">
        <f t="array" aca="1" ref="P24" ca="1">IF($A$11=0,"",INDIRECT("【要入力】入力フォーム!"&amp;$A24&amp;COLUMN()+23))</f>
        <v/>
      </c>
      <c r="Q24" s="122" t="s">
        <v>86</v>
      </c>
      <c r="R24" s="120" t="str" cm="1">
        <f t="array" aca="1" ref="R24" ca="1">IF($A$11=0,"",INDIRECT("【要入力】入力フォーム!"&amp;$A24&amp;COLUMN()+24))</f>
        <v/>
      </c>
      <c r="S24" s="123"/>
    </row>
    <row r="25" spans="1:19" ht="19.95" customHeight="1">
      <c r="A25" s="132" t="s">
        <v>221</v>
      </c>
      <c r="B25" s="100"/>
      <c r="C25" s="119" t="s">
        <v>83</v>
      </c>
      <c r="D25" s="120" t="str" cm="1">
        <f t="array" aca="1" ref="D25" ca="1">IF($A$11=0,"",INDIRECT("【要入力】入力フォーム!"&amp;$A25&amp;COLUMN()+24))</f>
        <v/>
      </c>
      <c r="E25" s="120" t="str" cm="1">
        <f t="array" aca="1" ref="E25" ca="1">IF($A$11=0,"",INDIRECT("【要入力】入力フォーム!"&amp;$A25&amp;COLUMN()+24))</f>
        <v/>
      </c>
      <c r="F25" s="120" t="str" cm="1">
        <f t="array" aca="1" ref="F25" ca="1">IF($A$11=0,"",INDIRECT("【要入力】入力フォーム!"&amp;$A25&amp;COLUMN()+24))</f>
        <v/>
      </c>
      <c r="G25" s="120" t="str" cm="1">
        <f t="array" aca="1" ref="G25" ca="1">IF($A$11=0,"",INDIRECT("【要入力】入力フォーム!"&amp;$A25&amp;COLUMN()+24))</f>
        <v/>
      </c>
      <c r="H25" s="120" t="str" cm="1">
        <f t="array" aca="1" ref="H25" ca="1">IF($A$11=0,"",INDIRECT("【要入力】入力フォーム!"&amp;$A25&amp;COLUMN()+24))</f>
        <v/>
      </c>
      <c r="I25" s="120" t="str" cm="1">
        <f t="array" aca="1" ref="I25" ca="1">IF($A$11=0,"",INDIRECT("【要入力】入力フォーム!"&amp;$A25&amp;COLUMN()+24))</f>
        <v/>
      </c>
      <c r="J25" s="120" t="str" cm="1">
        <f t="array" aca="1" ref="J25" ca="1">IF($A$11=0,"",INDIRECT("【要入力】入力フォーム!"&amp;$A25&amp;COLUMN()+24))</f>
        <v/>
      </c>
      <c r="K25" s="120" t="str" cm="1">
        <f t="array" aca="1" ref="K25" ca="1">IF($A$11=0,"",INDIRECT("【要入力】入力フォーム!"&amp;$A25&amp;COLUMN()+25))</f>
        <v/>
      </c>
      <c r="L25" s="120" t="str" cm="1">
        <f t="array" aca="1" ref="L25" ca="1">IF($A$11=0,"",INDIRECT("【要入力】入力フォーム!"&amp;$A25&amp;COLUMN()+25))</f>
        <v/>
      </c>
      <c r="M25" s="120" t="str" cm="1">
        <f t="array" aca="1" ref="M25" ca="1">IF($A$11=0,"",INDIRECT("【要入力】入力フォーム!"&amp;$A25&amp;COLUMN()+25))</f>
        <v/>
      </c>
      <c r="N25" s="134" t="str" cm="1">
        <f t="array" aca="1" ref="N25" ca="1">IF($A$11=0,"",INDIRECT("【要入力】入力フォーム!"&amp;$A25&amp;COLUMN()+26))</f>
        <v/>
      </c>
      <c r="O25" s="133" t="s">
        <v>85</v>
      </c>
      <c r="P25" s="121" t="str" cm="1">
        <f t="array" aca="1" ref="P25" ca="1">IF($A$11=0,"",INDIRECT("【要入力】入力フォーム!"&amp;$A25&amp;COLUMN()+23))</f>
        <v/>
      </c>
      <c r="Q25" s="122" t="s">
        <v>86</v>
      </c>
      <c r="R25" s="120" t="str" cm="1">
        <f t="array" aca="1" ref="R25" ca="1">IF($A$11=0,"",INDIRECT("【要入力】入力フォーム!"&amp;$A25&amp;COLUMN()+24))</f>
        <v/>
      </c>
      <c r="S25" s="123"/>
    </row>
    <row r="26" spans="1:19" ht="19.95" customHeight="1">
      <c r="B26" s="100"/>
      <c r="C26" s="214" t="s">
        <v>77</v>
      </c>
      <c r="D26" s="214"/>
      <c r="E26" s="124"/>
      <c r="F26" s="124"/>
      <c r="G26" s="124"/>
      <c r="H26" s="120" t="str">
        <f>IF($A$11=0,"",SUM(H20:H25))</f>
        <v/>
      </c>
      <c r="I26" s="120" t="str">
        <f t="shared" ref="I26:R26" si="1">IF($A$11=0,"",SUM(I20:I25))</f>
        <v/>
      </c>
      <c r="J26" s="120" t="str">
        <f t="shared" si="1"/>
        <v/>
      </c>
      <c r="K26" s="120" t="str">
        <f t="shared" si="1"/>
        <v/>
      </c>
      <c r="L26" s="120" t="str">
        <f t="shared" si="1"/>
        <v/>
      </c>
      <c r="M26" s="120" t="str">
        <f t="shared" si="1"/>
        <v/>
      </c>
      <c r="N26" s="134" t="str">
        <f t="shared" si="1"/>
        <v/>
      </c>
      <c r="O26" s="133" t="s">
        <v>85</v>
      </c>
      <c r="P26" s="121" t="str">
        <f t="shared" si="1"/>
        <v/>
      </c>
      <c r="Q26" s="122" t="s">
        <v>86</v>
      </c>
      <c r="R26" s="120" t="str">
        <f t="shared" si="1"/>
        <v/>
      </c>
      <c r="S26" s="123"/>
    </row>
    <row r="27" spans="1:19" ht="19.95" customHeight="1">
      <c r="B27" s="100"/>
      <c r="C27" s="214" t="s">
        <v>67</v>
      </c>
      <c r="D27" s="214"/>
      <c r="E27" s="124"/>
      <c r="F27" s="124"/>
      <c r="G27" s="124"/>
      <c r="H27" s="120" t="str">
        <f>IF($A$11=0,"",SUM(H19,H26))</f>
        <v/>
      </c>
      <c r="I27" s="120" t="str">
        <f t="shared" ref="I27:R27" si="2">IF($A$11=0,"",SUM(I19,I26))</f>
        <v/>
      </c>
      <c r="J27" s="120" t="str">
        <f t="shared" si="2"/>
        <v/>
      </c>
      <c r="K27" s="120" t="str">
        <f t="shared" si="2"/>
        <v/>
      </c>
      <c r="L27" s="120" t="str">
        <f t="shared" si="2"/>
        <v/>
      </c>
      <c r="M27" s="120" t="str">
        <f t="shared" si="2"/>
        <v/>
      </c>
      <c r="N27" s="134" t="str">
        <f t="shared" si="2"/>
        <v/>
      </c>
      <c r="O27" s="133" t="s">
        <v>85</v>
      </c>
      <c r="P27" s="121" t="str">
        <f t="shared" si="2"/>
        <v/>
      </c>
      <c r="Q27" s="122" t="s">
        <v>86</v>
      </c>
      <c r="R27" s="120" t="str">
        <f t="shared" si="2"/>
        <v/>
      </c>
      <c r="S27" s="123"/>
    </row>
    <row r="28" spans="1:19" ht="13.95" customHeigh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25"/>
      <c r="S28" s="101"/>
    </row>
    <row r="29" spans="1:19" ht="43.95" customHeight="1">
      <c r="B29" s="100"/>
      <c r="C29" s="218" t="s">
        <v>84</v>
      </c>
      <c r="D29" s="220"/>
      <c r="E29" s="215" t="str">
        <f>IF(【要入力】入力フォーム!C44="","",【要入力】入力フォーム!C44)</f>
        <v/>
      </c>
      <c r="F29" s="216"/>
      <c r="G29" s="216"/>
      <c r="H29" s="216"/>
      <c r="I29" s="217"/>
      <c r="J29" s="218" t="s">
        <v>43</v>
      </c>
      <c r="K29" s="219"/>
      <c r="L29" s="215" t="str">
        <f>IF(【要入力】入力フォーム!C45="","",【要入力】入力フォーム!C45)</f>
        <v/>
      </c>
      <c r="M29" s="216"/>
      <c r="N29" s="216"/>
      <c r="O29" s="216"/>
      <c r="P29" s="216"/>
      <c r="Q29" s="216"/>
      <c r="R29" s="217"/>
      <c r="S29" s="101"/>
    </row>
    <row r="30" spans="1:19" ht="15.75" customHeight="1">
      <c r="B30" s="100"/>
      <c r="C30" s="126"/>
      <c r="D30" s="126"/>
      <c r="E30" s="100"/>
      <c r="F30" s="100"/>
      <c r="G30" s="100"/>
      <c r="H30" s="100"/>
      <c r="I30" s="100"/>
      <c r="J30" s="100"/>
      <c r="K30" s="126"/>
      <c r="L30" s="126"/>
      <c r="M30" s="100"/>
      <c r="N30" s="100"/>
      <c r="O30" s="100"/>
      <c r="P30" s="100"/>
      <c r="Q30" s="100"/>
      <c r="R30" s="100"/>
      <c r="S30" s="101"/>
    </row>
  </sheetData>
  <sheetProtection algorithmName="SHA-512" hashValue="aOiiHvW6OFFHoY844wvo1KV3Os8y2RDDk3vWsMNilBRu79dx1WV9/LoURzomRQt64d6KJZCY8DWMC+b8K1V1+Q==" saltValue="EOqip2Mq3EI/YlTss5p9+w==" spinCount="100000" sheet="1" objects="1" scenarios="1"/>
  <mergeCells count="18">
    <mergeCell ref="G3:J3"/>
    <mergeCell ref="D7:F7"/>
    <mergeCell ref="H7:L7"/>
    <mergeCell ref="N7:O7"/>
    <mergeCell ref="P7:R7"/>
    <mergeCell ref="J9:L9"/>
    <mergeCell ref="C11:C12"/>
    <mergeCell ref="C19:D19"/>
    <mergeCell ref="E29:I29"/>
    <mergeCell ref="J29:K29"/>
    <mergeCell ref="L29:R29"/>
    <mergeCell ref="K11:Q11"/>
    <mergeCell ref="N12:Q12"/>
    <mergeCell ref="C26:D26"/>
    <mergeCell ref="C27:D27"/>
    <mergeCell ref="C29:D29"/>
    <mergeCell ref="D9:E9"/>
    <mergeCell ref="G9:H9"/>
  </mergeCells>
  <phoneticPr fontId="2"/>
  <pageMargins left="0.7" right="0.7" top="0.75" bottom="0.75" header="0.3" footer="0.3"/>
  <pageSetup paperSize="9"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6E8F-0FF1-4828-9BC0-4734DD979BFD}">
  <sheetPr>
    <tabColor rgb="FFFF0000"/>
    <pageSetUpPr fitToPage="1"/>
  </sheetPr>
  <dimension ref="A1:Q235"/>
  <sheetViews>
    <sheetView tabSelected="1" workbookViewId="0">
      <selection activeCell="B1" sqref="B1"/>
    </sheetView>
  </sheetViews>
  <sheetFormatPr defaultRowHeight="18"/>
  <cols>
    <col min="1" max="1" width="2.296875" style="43" customWidth="1"/>
    <col min="2" max="2" width="41.69921875" customWidth="1"/>
    <col min="3" max="16" width="15.69921875" customWidth="1"/>
    <col min="18" max="16384" width="8.796875" style="135"/>
  </cols>
  <sheetData>
    <row r="1" spans="1:17" ht="30" customHeight="1">
      <c r="A1" s="130"/>
      <c r="B1" s="140" t="s">
        <v>242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>
      <c r="A2" s="130"/>
      <c r="B2" s="42"/>
      <c r="C2" s="35" t="s">
        <v>115</v>
      </c>
      <c r="D2" s="35" t="s">
        <v>116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>
      <c r="A3" s="130"/>
      <c r="B3" s="1" t="s">
        <v>133</v>
      </c>
      <c r="C3" s="34"/>
      <c r="D3" s="34"/>
      <c r="E3" s="163" t="str">
        <f>IF(C3="","「年度」","")&amp;IF(D3="","「上期・下期」","")&amp;IF(OR(C3="",D3=""),"を入力してください。","")</f>
        <v>「年度」「上期・下期」を入力してください。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>
      <c r="A5" s="130"/>
      <c r="B5" s="42"/>
      <c r="C5" s="231" t="s">
        <v>226</v>
      </c>
      <c r="D5" s="232"/>
      <c r="E5" s="233"/>
      <c r="F5" s="231" t="s">
        <v>120</v>
      </c>
      <c r="G5" s="233"/>
      <c r="H5" s="231" t="s">
        <v>227</v>
      </c>
      <c r="I5" s="232"/>
      <c r="J5" s="233"/>
      <c r="K5" s="127"/>
      <c r="L5" s="127"/>
      <c r="M5" s="127"/>
      <c r="N5" s="127"/>
      <c r="O5" s="127"/>
      <c r="P5" s="127"/>
      <c r="Q5" s="127"/>
    </row>
    <row r="6" spans="1:17">
      <c r="A6" s="130"/>
      <c r="B6" s="1" t="s">
        <v>128</v>
      </c>
      <c r="C6" s="228"/>
      <c r="D6" s="229"/>
      <c r="E6" s="230"/>
      <c r="F6" s="241"/>
      <c r="G6" s="242"/>
      <c r="H6" s="228"/>
      <c r="I6" s="229"/>
      <c r="J6" s="230"/>
      <c r="K6" s="127"/>
      <c r="L6" s="127"/>
      <c r="M6" s="127"/>
      <c r="N6" s="127"/>
      <c r="O6" s="127"/>
      <c r="P6" s="127"/>
      <c r="Q6" s="127"/>
    </row>
    <row r="7" spans="1:17">
      <c r="A7" s="130"/>
      <c r="B7" s="137"/>
      <c r="C7" s="164" t="str">
        <f>IF(C6="","↑事業者名を入力して下さい","")</f>
        <v>↑事業者名を入力して下さい</v>
      </c>
      <c r="D7" s="138"/>
      <c r="E7" s="138"/>
      <c r="F7" s="239" t="s">
        <v>225</v>
      </c>
      <c r="G7" s="239"/>
      <c r="H7" s="239"/>
      <c r="I7" s="139"/>
      <c r="J7" s="139"/>
      <c r="K7" s="127"/>
      <c r="L7" s="127"/>
      <c r="M7" s="127"/>
      <c r="N7" s="127"/>
      <c r="O7" s="127"/>
      <c r="P7" s="127"/>
      <c r="Q7" s="127"/>
    </row>
    <row r="8" spans="1:17">
      <c r="A8" s="130"/>
      <c r="B8" s="137"/>
      <c r="C8" s="138"/>
      <c r="D8" s="138"/>
      <c r="E8" s="138"/>
      <c r="F8" s="240" t="s">
        <v>224</v>
      </c>
      <c r="G8" s="240"/>
      <c r="H8" s="240"/>
      <c r="I8" s="139"/>
      <c r="J8" s="139"/>
      <c r="K8" s="127"/>
      <c r="L8" s="127"/>
      <c r="M8" s="127"/>
      <c r="N8" s="127"/>
      <c r="O8" s="127"/>
      <c r="P8" s="127"/>
      <c r="Q8" s="127"/>
    </row>
    <row r="9" spans="1:17">
      <c r="A9" s="130"/>
      <c r="B9" s="127" t="s">
        <v>234</v>
      </c>
      <c r="C9" s="127"/>
      <c r="D9" s="127"/>
      <c r="E9" s="127"/>
      <c r="F9" s="127"/>
      <c r="G9" s="161" t="str">
        <f>IF(_xlfn.CONCAT(G11:P11)="","メールアドレスを最低１つは登録してください。","")</f>
        <v>メールアドレスを最低１つは登録してください。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>
      <c r="A10" s="130"/>
      <c r="B10" s="42"/>
      <c r="C10" s="231" t="s">
        <v>90</v>
      </c>
      <c r="D10" s="233"/>
      <c r="E10" s="231" t="s">
        <v>91</v>
      </c>
      <c r="F10" s="233"/>
      <c r="G10" s="231" t="s">
        <v>229</v>
      </c>
      <c r="H10" s="232"/>
      <c r="I10" s="231" t="s">
        <v>230</v>
      </c>
      <c r="J10" s="232"/>
      <c r="K10" s="231" t="s">
        <v>231</v>
      </c>
      <c r="L10" s="232"/>
      <c r="M10" s="231" t="s">
        <v>232</v>
      </c>
      <c r="N10" s="232"/>
      <c r="O10" s="231" t="s">
        <v>233</v>
      </c>
      <c r="P10" s="233"/>
      <c r="Q10" s="127"/>
    </row>
    <row r="11" spans="1:17">
      <c r="A11" s="130"/>
      <c r="B11" s="136" t="s">
        <v>228</v>
      </c>
      <c r="C11" s="234"/>
      <c r="D11" s="234"/>
      <c r="E11" s="234"/>
      <c r="F11" s="234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127"/>
    </row>
    <row r="12" spans="1:17">
      <c r="A12" s="130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7">
      <c r="A13" s="130"/>
      <c r="B13" s="227"/>
      <c r="C13" s="235" t="s">
        <v>92</v>
      </c>
      <c r="D13" s="235"/>
      <c r="E13" s="235" t="s">
        <v>132</v>
      </c>
      <c r="F13" s="235"/>
      <c r="G13" s="235"/>
      <c r="H13" s="235"/>
      <c r="I13" s="235"/>
      <c r="J13" s="235"/>
      <c r="K13" s="235"/>
      <c r="L13" s="235"/>
      <c r="M13" s="127"/>
      <c r="N13" s="127"/>
      <c r="O13" s="127"/>
      <c r="P13" s="127"/>
      <c r="Q13" s="127"/>
    </row>
    <row r="14" spans="1:17">
      <c r="A14" s="130"/>
      <c r="B14" s="227"/>
      <c r="C14" s="235"/>
      <c r="D14" s="235"/>
      <c r="E14" s="35" t="s">
        <v>87</v>
      </c>
      <c r="F14" s="235" t="s">
        <v>88</v>
      </c>
      <c r="G14" s="235"/>
      <c r="H14" s="235" t="s">
        <v>89</v>
      </c>
      <c r="I14" s="235"/>
      <c r="J14" s="235"/>
      <c r="K14" s="235"/>
      <c r="L14" s="235"/>
      <c r="M14" s="127"/>
      <c r="N14" s="127"/>
      <c r="O14" s="127"/>
      <c r="P14" s="127"/>
      <c r="Q14" s="127"/>
    </row>
    <row r="15" spans="1:17">
      <c r="A15" s="130"/>
      <c r="B15" s="1" t="s">
        <v>129</v>
      </c>
      <c r="C15" s="236"/>
      <c r="D15" s="236"/>
      <c r="E15" s="34"/>
      <c r="F15" s="234"/>
      <c r="G15" s="234"/>
      <c r="H15" s="234"/>
      <c r="I15" s="234"/>
      <c r="J15" s="234"/>
      <c r="K15" s="234"/>
      <c r="L15" s="234"/>
      <c r="M15" s="127"/>
      <c r="N15" s="127"/>
      <c r="O15" s="127"/>
      <c r="P15" s="127"/>
      <c r="Q15" s="127"/>
    </row>
    <row r="16" spans="1:17">
      <c r="A16" s="130"/>
      <c r="B16" s="127"/>
      <c r="C16" s="127"/>
      <c r="D16" s="127"/>
      <c r="E16" s="162" t="str">
        <f>IF(E15="","↑都道府県は必ず選択して下さい","")</f>
        <v>↑都道府県は必ず選択して下さい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>
      <c r="A17" s="130"/>
      <c r="B17" s="42"/>
      <c r="C17" s="35" t="s">
        <v>121</v>
      </c>
      <c r="D17" s="231" t="s">
        <v>122</v>
      </c>
      <c r="E17" s="232"/>
      <c r="F17" s="233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17">
      <c r="A18" s="130"/>
      <c r="B18" s="1" t="s">
        <v>12</v>
      </c>
      <c r="C18" s="34"/>
      <c r="D18" s="228"/>
      <c r="E18" s="229"/>
      <c r="F18" s="230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7">
      <c r="A19" s="130"/>
      <c r="B19" s="161"/>
      <c r="C19" s="161" t="str">
        <f>IF(AND(COUNTIF(C21:K21,"○")=0,C18&lt;&gt;"有"),"↓「原動力の種類」欄の該当する原動力について「○」を選択して下さい。","")</f>
        <v>↓「原動力の種類」欄の該当する原動力について「○」を選択して下さい。</v>
      </c>
      <c r="D19" s="165"/>
      <c r="E19" s="165"/>
      <c r="F19" s="165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7">
      <c r="A20" s="130"/>
      <c r="B20" s="42"/>
      <c r="C20" s="35" t="s">
        <v>44</v>
      </c>
      <c r="D20" s="35" t="s">
        <v>46</v>
      </c>
      <c r="E20" s="35" t="s">
        <v>47</v>
      </c>
      <c r="F20" s="35" t="s">
        <v>48</v>
      </c>
      <c r="G20" s="35" t="s">
        <v>49</v>
      </c>
      <c r="H20" s="35" t="s">
        <v>50</v>
      </c>
      <c r="I20" s="35" t="s">
        <v>51</v>
      </c>
      <c r="J20" s="35" t="s">
        <v>52</v>
      </c>
      <c r="K20" s="35" t="s">
        <v>117</v>
      </c>
      <c r="L20" s="127"/>
      <c r="M20" s="127"/>
      <c r="N20" s="127"/>
      <c r="O20" s="127"/>
      <c r="P20" s="127"/>
      <c r="Q20" s="127"/>
    </row>
    <row r="21" spans="1:17">
      <c r="A21" s="130"/>
      <c r="B21" s="1" t="s">
        <v>201</v>
      </c>
      <c r="C21" s="34"/>
      <c r="D21" s="34"/>
      <c r="E21" s="34"/>
      <c r="F21" s="34"/>
      <c r="G21" s="34"/>
      <c r="H21" s="34"/>
      <c r="I21" s="34"/>
      <c r="J21" s="34"/>
      <c r="K21" s="34"/>
      <c r="L21" s="127"/>
      <c r="M21" s="127"/>
      <c r="N21" s="127"/>
      <c r="O21" s="127"/>
      <c r="P21" s="127"/>
      <c r="Q21" s="127"/>
    </row>
    <row r="22" spans="1:17">
      <c r="A22" s="130"/>
      <c r="B22" s="1" t="s">
        <v>202</v>
      </c>
      <c r="C22" s="34"/>
      <c r="D22" s="34"/>
      <c r="E22" s="34"/>
      <c r="F22" s="34"/>
      <c r="G22" s="34"/>
      <c r="H22" s="34"/>
      <c r="I22" s="34"/>
      <c r="J22" s="34"/>
      <c r="K22" s="34"/>
      <c r="L22" s="127"/>
      <c r="M22" s="127"/>
      <c r="N22" s="127"/>
      <c r="O22" s="127"/>
      <c r="P22" s="127"/>
      <c r="Q22" s="127"/>
    </row>
    <row r="23" spans="1:17">
      <c r="A23" s="130"/>
      <c r="B23" s="1" t="s">
        <v>11</v>
      </c>
      <c r="C23" s="2"/>
      <c r="D23" s="36"/>
      <c r="E23" s="36"/>
      <c r="F23" s="36"/>
      <c r="G23" s="2"/>
      <c r="H23" s="2"/>
      <c r="I23" s="2"/>
      <c r="J23" s="2"/>
      <c r="K23" s="2"/>
      <c r="L23" s="127"/>
      <c r="M23" s="127"/>
      <c r="N23" s="127"/>
      <c r="O23" s="127"/>
      <c r="P23" s="127"/>
      <c r="Q23" s="127"/>
    </row>
    <row r="24" spans="1:17">
      <c r="A24" s="130"/>
      <c r="B24" s="127"/>
      <c r="C24" s="127"/>
      <c r="D24" s="166" t="str">
        <f>IF(AND(D21="○",D23=""),"↑燃料の種類を選択","")</f>
        <v/>
      </c>
      <c r="E24" s="166" t="str">
        <f>IF(AND(E21="○",E23=""),"↑燃料の種類を選択","")</f>
        <v/>
      </c>
      <c r="F24" s="166" t="str">
        <f>IF(AND(F21="○",F23=""),"↑燃料の種類を選択","")</f>
        <v/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1:17">
      <c r="A25" s="130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7" ht="18.600000000000001" thickBot="1">
      <c r="A26" s="130"/>
      <c r="B26" s="128" t="str">
        <f>IF(C18&lt;&gt;"有","蓄電池に関する報告【入力不要】","蓄電池に関する報告【要入力】")</f>
        <v>蓄電池に関する報告【入力不要】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17" ht="19.2" thickTop="1" thickBot="1">
      <c r="A27" s="130"/>
      <c r="B27" s="18"/>
      <c r="C27" s="19" t="s">
        <v>104</v>
      </c>
      <c r="D27" s="20" t="s">
        <v>30</v>
      </c>
      <c r="E27" s="20" t="s">
        <v>105</v>
      </c>
      <c r="F27" s="20" t="s">
        <v>106</v>
      </c>
      <c r="G27" s="20" t="s">
        <v>107</v>
      </c>
      <c r="H27" s="20" t="s">
        <v>108</v>
      </c>
      <c r="I27" s="20" t="s">
        <v>109</v>
      </c>
      <c r="J27" s="20" t="s">
        <v>110</v>
      </c>
      <c r="K27" s="20" t="s">
        <v>111</v>
      </c>
      <c r="L27" s="20" t="s">
        <v>112</v>
      </c>
      <c r="M27" s="20" t="s">
        <v>113</v>
      </c>
      <c r="N27" s="21" t="s">
        <v>114</v>
      </c>
      <c r="O27" s="127"/>
      <c r="P27" s="127"/>
      <c r="Q27" s="127"/>
    </row>
    <row r="28" spans="1:17" ht="18.600000000000001" thickTop="1">
      <c r="A28" s="130"/>
      <c r="B28" s="4" t="s">
        <v>94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127"/>
      <c r="P28" s="127"/>
      <c r="Q28" s="127"/>
    </row>
    <row r="29" spans="1:17" ht="18.600000000000001" thickBot="1">
      <c r="A29" s="130"/>
      <c r="B29" s="7" t="s">
        <v>95</v>
      </c>
      <c r="C29" s="147" t="str">
        <f>IF(C28="","",0)</f>
        <v/>
      </c>
      <c r="D29" s="148" t="str">
        <f>IF(D28="","",D28-C28)</f>
        <v/>
      </c>
      <c r="E29" s="148" t="str">
        <f t="shared" ref="E29:N29" si="0">IF(E28="","",E28-D28)</f>
        <v/>
      </c>
      <c r="F29" s="148" t="str">
        <f t="shared" si="0"/>
        <v/>
      </c>
      <c r="G29" s="148" t="str">
        <f t="shared" si="0"/>
        <v/>
      </c>
      <c r="H29" s="148" t="str">
        <f t="shared" si="0"/>
        <v/>
      </c>
      <c r="I29" s="148" t="str">
        <f t="shared" si="0"/>
        <v/>
      </c>
      <c r="J29" s="148" t="str">
        <f t="shared" si="0"/>
        <v/>
      </c>
      <c r="K29" s="148" t="str">
        <f t="shared" si="0"/>
        <v/>
      </c>
      <c r="L29" s="148" t="str">
        <f t="shared" si="0"/>
        <v/>
      </c>
      <c r="M29" s="148" t="str">
        <f t="shared" si="0"/>
        <v/>
      </c>
      <c r="N29" s="149" t="str">
        <f t="shared" si="0"/>
        <v/>
      </c>
      <c r="O29" s="127"/>
      <c r="P29" s="127"/>
      <c r="Q29" s="127"/>
    </row>
    <row r="30" spans="1:17">
      <c r="A30" s="130"/>
      <c r="B30" s="8" t="s">
        <v>123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127"/>
      <c r="P30" s="127"/>
      <c r="Q30" s="127"/>
    </row>
    <row r="31" spans="1:17" ht="18.600000000000001" thickBot="1">
      <c r="A31" s="130"/>
      <c r="B31" s="9" t="s">
        <v>124</v>
      </c>
      <c r="C31" s="159" t="str">
        <f>IF(C30="","",0)</f>
        <v/>
      </c>
      <c r="D31" s="160" t="str">
        <f>IF(D30="","",D30-C30)</f>
        <v/>
      </c>
      <c r="E31" s="160" t="str">
        <f t="shared" ref="E31" si="1">IF(E30="","",E30-D30)</f>
        <v/>
      </c>
      <c r="F31" s="160" t="str">
        <f t="shared" ref="F31" si="2">IF(F30="","",F30-E30)</f>
        <v/>
      </c>
      <c r="G31" s="160" t="str">
        <f t="shared" ref="G31" si="3">IF(G30="","",G30-F30)</f>
        <v/>
      </c>
      <c r="H31" s="160" t="str">
        <f t="shared" ref="H31" si="4">IF(H30="","",H30-G30)</f>
        <v/>
      </c>
      <c r="I31" s="160" t="str">
        <f t="shared" ref="I31" si="5">IF(I30="","",I30-H30)</f>
        <v/>
      </c>
      <c r="J31" s="160" t="str">
        <f t="shared" ref="J31" si="6">IF(J30="","",J30-I30)</f>
        <v/>
      </c>
      <c r="K31" s="160" t="str">
        <f t="shared" ref="K31" si="7">IF(K30="","",K30-J30)</f>
        <v/>
      </c>
      <c r="L31" s="160" t="str">
        <f t="shared" ref="L31" si="8">IF(L30="","",L30-K30)</f>
        <v/>
      </c>
      <c r="M31" s="160" t="str">
        <f t="shared" ref="M31" si="9">IF(M30="","",M30-L30)</f>
        <v/>
      </c>
      <c r="N31" s="149" t="str">
        <f t="shared" ref="N31" si="10">IF(N30="","",N30-M30)</f>
        <v/>
      </c>
      <c r="O31" s="127"/>
      <c r="P31" s="127"/>
      <c r="Q31" s="127"/>
    </row>
    <row r="32" spans="1:17">
      <c r="A32" s="130"/>
      <c r="B32" s="4" t="s">
        <v>125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127"/>
      <c r="P32" s="127"/>
      <c r="Q32" s="127"/>
    </row>
    <row r="33" spans="1:17">
      <c r="A33" s="130"/>
      <c r="B33" s="5" t="s">
        <v>126</v>
      </c>
      <c r="C33" s="144" t="str">
        <f>IF(AND(C34="",C40=""),"",SUM(C34,C40))</f>
        <v/>
      </c>
      <c r="D33" s="144" t="str">
        <f>IF(AND(D34="",D40=""),"",SUM(D34,D40))</f>
        <v/>
      </c>
      <c r="E33" s="144" t="str">
        <f t="shared" ref="E33:N33" si="11">IF(AND(E34="",E40=""),"",SUM(E34,E40))</f>
        <v/>
      </c>
      <c r="F33" s="144" t="str">
        <f t="shared" si="11"/>
        <v/>
      </c>
      <c r="G33" s="144" t="str">
        <f t="shared" si="11"/>
        <v/>
      </c>
      <c r="H33" s="144" t="str">
        <f t="shared" si="11"/>
        <v/>
      </c>
      <c r="I33" s="144" t="str">
        <f t="shared" si="11"/>
        <v/>
      </c>
      <c r="J33" s="144" t="str">
        <f t="shared" si="11"/>
        <v/>
      </c>
      <c r="K33" s="144" t="str">
        <f t="shared" si="11"/>
        <v/>
      </c>
      <c r="L33" s="144" t="str">
        <f t="shared" si="11"/>
        <v/>
      </c>
      <c r="M33" s="144" t="str">
        <f t="shared" si="11"/>
        <v/>
      </c>
      <c r="N33" s="145" t="str">
        <f t="shared" si="11"/>
        <v/>
      </c>
      <c r="O33" s="127"/>
      <c r="P33" s="127"/>
      <c r="Q33" s="127"/>
    </row>
    <row r="34" spans="1:17" ht="18.600000000000001" thickBot="1">
      <c r="A34" s="130"/>
      <c r="B34" s="7" t="s">
        <v>127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127"/>
      <c r="P34" s="127"/>
      <c r="Q34" s="127"/>
    </row>
    <row r="35" spans="1:17" ht="18.600000000000001" thickBot="1">
      <c r="A35" s="130"/>
      <c r="B35" s="10" t="s">
        <v>134</v>
      </c>
      <c r="C35" s="155">
        <f t="shared" ref="C35:N35" si="12">COUNTA(C36:C39)</f>
        <v>0</v>
      </c>
      <c r="D35" s="155">
        <f t="shared" si="12"/>
        <v>0</v>
      </c>
      <c r="E35" s="155">
        <f t="shared" si="12"/>
        <v>0</v>
      </c>
      <c r="F35" s="155">
        <f t="shared" si="12"/>
        <v>0</v>
      </c>
      <c r="G35" s="155">
        <f t="shared" si="12"/>
        <v>0</v>
      </c>
      <c r="H35" s="155">
        <f t="shared" si="12"/>
        <v>0</v>
      </c>
      <c r="I35" s="155">
        <f t="shared" si="12"/>
        <v>0</v>
      </c>
      <c r="J35" s="155">
        <f t="shared" si="12"/>
        <v>0</v>
      </c>
      <c r="K35" s="155">
        <f t="shared" si="12"/>
        <v>0</v>
      </c>
      <c r="L35" s="155">
        <f t="shared" si="12"/>
        <v>0</v>
      </c>
      <c r="M35" s="155">
        <f t="shared" si="12"/>
        <v>0</v>
      </c>
      <c r="N35" s="156">
        <f t="shared" si="12"/>
        <v>0</v>
      </c>
      <c r="O35" s="127"/>
      <c r="P35" s="127"/>
      <c r="Q35" s="127"/>
    </row>
    <row r="36" spans="1:17">
      <c r="A36" s="130"/>
      <c r="B36" s="5" t="s">
        <v>100</v>
      </c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127"/>
      <c r="P36" s="127"/>
      <c r="Q36" s="127"/>
    </row>
    <row r="37" spans="1:17">
      <c r="A37" s="130"/>
      <c r="B37" s="5" t="s">
        <v>101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127"/>
      <c r="P37" s="127"/>
      <c r="Q37" s="127"/>
    </row>
    <row r="38" spans="1:17">
      <c r="A38" s="130"/>
      <c r="B38" s="5" t="s">
        <v>102</v>
      </c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127"/>
      <c r="P38" s="127"/>
      <c r="Q38" s="127"/>
    </row>
    <row r="39" spans="1:17">
      <c r="A39" s="130"/>
      <c r="B39" s="5" t="s">
        <v>103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127"/>
      <c r="P39" s="127"/>
      <c r="Q39" s="127"/>
    </row>
    <row r="40" spans="1:17" ht="18.600000000000001" thickBot="1">
      <c r="A40" s="130"/>
      <c r="B40" s="7" t="s">
        <v>118</v>
      </c>
      <c r="C40" s="11" t="str">
        <f t="shared" ref="C40:N40" si="13">IF(C35=0,"",SUM(C36:C38))</f>
        <v/>
      </c>
      <c r="D40" s="12" t="str">
        <f t="shared" si="13"/>
        <v/>
      </c>
      <c r="E40" s="12" t="str">
        <f t="shared" si="13"/>
        <v/>
      </c>
      <c r="F40" s="12" t="str">
        <f t="shared" si="13"/>
        <v/>
      </c>
      <c r="G40" s="12" t="str">
        <f t="shared" si="13"/>
        <v/>
      </c>
      <c r="H40" s="12" t="str">
        <f t="shared" si="13"/>
        <v/>
      </c>
      <c r="I40" s="12" t="str">
        <f t="shared" si="13"/>
        <v/>
      </c>
      <c r="J40" s="12" t="str">
        <f t="shared" si="13"/>
        <v/>
      </c>
      <c r="K40" s="12" t="str">
        <f t="shared" si="13"/>
        <v/>
      </c>
      <c r="L40" s="12" t="str">
        <f t="shared" si="13"/>
        <v/>
      </c>
      <c r="M40" s="12" t="str">
        <f t="shared" si="13"/>
        <v/>
      </c>
      <c r="N40" s="13" t="str">
        <f t="shared" si="13"/>
        <v/>
      </c>
      <c r="O40" s="127"/>
      <c r="P40" s="127"/>
      <c r="Q40" s="127"/>
    </row>
    <row r="41" spans="1:17" ht="18.600000000000001" thickBot="1">
      <c r="A41" s="130"/>
      <c r="B41" s="10" t="s">
        <v>135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27"/>
      <c r="P41" s="127"/>
      <c r="Q41" s="127"/>
    </row>
    <row r="42" spans="1:17" ht="18.600000000000001" thickBot="1">
      <c r="A42" s="130"/>
      <c r="B42" s="14" t="s">
        <v>119</v>
      </c>
      <c r="C42" s="15" t="str">
        <f t="shared" ref="C42:N42" si="14">IF(AND(C32="",C34="",C40=""),"",C32-SUM(C34,C40))</f>
        <v/>
      </c>
      <c r="D42" s="16" t="str">
        <f t="shared" si="14"/>
        <v/>
      </c>
      <c r="E42" s="16" t="str">
        <f t="shared" si="14"/>
        <v/>
      </c>
      <c r="F42" s="16" t="str">
        <f t="shared" si="14"/>
        <v/>
      </c>
      <c r="G42" s="16" t="str">
        <f t="shared" si="14"/>
        <v/>
      </c>
      <c r="H42" s="16" t="str">
        <f t="shared" si="14"/>
        <v/>
      </c>
      <c r="I42" s="16" t="str">
        <f t="shared" si="14"/>
        <v/>
      </c>
      <c r="J42" s="16" t="str">
        <f t="shared" si="14"/>
        <v/>
      </c>
      <c r="K42" s="16" t="str">
        <f t="shared" si="14"/>
        <v/>
      </c>
      <c r="L42" s="16" t="str">
        <f t="shared" si="14"/>
        <v/>
      </c>
      <c r="M42" s="16" t="str">
        <f t="shared" si="14"/>
        <v/>
      </c>
      <c r="N42" s="17" t="str">
        <f t="shared" si="14"/>
        <v/>
      </c>
      <c r="O42" s="127"/>
      <c r="P42" s="127"/>
      <c r="Q42" s="127"/>
    </row>
    <row r="43" spans="1:17" ht="18.600000000000001" thickTop="1">
      <c r="A43" s="130"/>
      <c r="K43" s="127"/>
      <c r="L43" s="127"/>
      <c r="M43" s="127"/>
      <c r="N43" s="127"/>
      <c r="O43" s="127"/>
      <c r="P43" s="127"/>
      <c r="Q43" s="127"/>
    </row>
    <row r="44" spans="1:17" ht="40.049999999999997" customHeight="1">
      <c r="A44" s="130"/>
      <c r="B44" s="1" t="s">
        <v>130</v>
      </c>
      <c r="C44" s="226"/>
      <c r="D44" s="226"/>
      <c r="E44" s="226"/>
      <c r="F44" s="226"/>
      <c r="G44" s="226"/>
      <c r="H44" s="226"/>
      <c r="I44" s="226"/>
      <c r="J44" s="226"/>
      <c r="K44" s="172">
        <f>IF($D$3="上期",MAX(ABS(MAX(C29:H29)),ABS(MIN(C29:H29)),ABS(MAX(C31:H31)),ABS(MIN(C31:H31))),MAX(ABS(MAX(C29:N29)),ABS(MIN(C29:N29)),ABS(MAX(C31:N31)),ABS(MIN(C31:N31))))</f>
        <v>0</v>
      </c>
      <c r="L44" s="127"/>
      <c r="M44" s="127"/>
      <c r="N44" s="127"/>
      <c r="O44" s="127"/>
      <c r="P44" s="127"/>
      <c r="Q44" s="127"/>
    </row>
    <row r="45" spans="1:17" ht="40.049999999999997" customHeight="1">
      <c r="A45" s="130"/>
      <c r="B45" s="1" t="s">
        <v>131</v>
      </c>
      <c r="C45" s="226"/>
      <c r="D45" s="226"/>
      <c r="E45" s="226"/>
      <c r="F45" s="226"/>
      <c r="G45" s="226"/>
      <c r="H45" s="226"/>
      <c r="I45" s="226"/>
      <c r="J45" s="226"/>
      <c r="K45" s="127"/>
      <c r="L45" s="127"/>
      <c r="M45" s="127"/>
      <c r="N45" s="127"/>
      <c r="O45" s="127"/>
      <c r="P45" s="127"/>
      <c r="Q45" s="127"/>
    </row>
    <row r="46" spans="1:17">
      <c r="A46" s="130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</row>
    <row r="47" spans="1:17">
      <c r="A47" s="130"/>
      <c r="B47" s="170" t="s">
        <v>241</v>
      </c>
      <c r="C47" s="169">
        <f>C50*800</f>
        <v>0</v>
      </c>
      <c r="D47" s="169">
        <f t="shared" ref="D47:N47" si="15">D50*800</f>
        <v>0</v>
      </c>
      <c r="E47" s="169">
        <f t="shared" si="15"/>
        <v>0</v>
      </c>
      <c r="F47" s="169">
        <f t="shared" si="15"/>
        <v>0</v>
      </c>
      <c r="G47" s="169">
        <f t="shared" si="15"/>
        <v>0</v>
      </c>
      <c r="H47" s="169">
        <f t="shared" si="15"/>
        <v>0</v>
      </c>
      <c r="I47" s="169">
        <f t="shared" si="15"/>
        <v>0</v>
      </c>
      <c r="J47" s="169">
        <f t="shared" si="15"/>
        <v>0</v>
      </c>
      <c r="K47" s="169">
        <f t="shared" si="15"/>
        <v>0</v>
      </c>
      <c r="L47" s="169">
        <f t="shared" si="15"/>
        <v>0</v>
      </c>
      <c r="M47" s="169">
        <f t="shared" si="15"/>
        <v>0</v>
      </c>
      <c r="N47" s="169">
        <f t="shared" si="15"/>
        <v>0</v>
      </c>
      <c r="O47" s="127"/>
      <c r="P47" s="127"/>
      <c r="Q47" s="127"/>
    </row>
    <row r="48" spans="1:17" s="142" customFormat="1" ht="18.600000000000001" thickBot="1">
      <c r="A48" s="131">
        <f>IF(リスト!D2="",1,"")</f>
        <v>1</v>
      </c>
      <c r="B48" s="128" t="str">
        <f>IF(リスト!D2="","発電所に関する報告【入力不要】","発電所に関する報告【原動力："&amp;リスト!D2&amp;"】")</f>
        <v>発電所に関する報告【入力不要】</v>
      </c>
      <c r="C48" s="141" t="str">
        <f>IF(リスト!E2="○","＜コジェネ＞","")</f>
        <v/>
      </c>
      <c r="D48" s="128" t="str">
        <f>IF(リスト!F2="","","（燃料）"&amp;リスト!F2)</f>
        <v/>
      </c>
      <c r="E48" s="163" t="str">
        <f>IF(B64="","",B64&amp;"の自家消費電力量がマイナス値になっているため、入力数値に誤りがあると考えられます")</f>
        <v/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s="143" customFormat="1" ht="19.2" thickTop="1" thickBot="1">
      <c r="A49" s="131"/>
      <c r="B49" s="37"/>
      <c r="C49" s="19" t="s">
        <v>104</v>
      </c>
      <c r="D49" s="20" t="s">
        <v>30</v>
      </c>
      <c r="E49" s="20" t="s">
        <v>105</v>
      </c>
      <c r="F49" s="20" t="s">
        <v>106</v>
      </c>
      <c r="G49" s="20" t="s">
        <v>107</v>
      </c>
      <c r="H49" s="20" t="s">
        <v>108</v>
      </c>
      <c r="I49" s="20" t="s">
        <v>109</v>
      </c>
      <c r="J49" s="20" t="s">
        <v>110</v>
      </c>
      <c r="K49" s="20" t="s">
        <v>111</v>
      </c>
      <c r="L49" s="20" t="s">
        <v>112</v>
      </c>
      <c r="M49" s="20" t="s">
        <v>113</v>
      </c>
      <c r="N49" s="21" t="s">
        <v>114</v>
      </c>
      <c r="O49" s="129"/>
      <c r="P49" s="129"/>
      <c r="Q49" s="129"/>
    </row>
    <row r="50" spans="1:17" ht="18.600000000000001" thickTop="1">
      <c r="A50" s="130"/>
      <c r="B50" s="4" t="s">
        <v>94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171"/>
      <c r="O50" s="127"/>
      <c r="P50" s="127"/>
      <c r="Q50" s="127"/>
    </row>
    <row r="51" spans="1:17">
      <c r="A51" s="130"/>
      <c r="B51" s="5" t="s">
        <v>95</v>
      </c>
      <c r="C51" s="147" t="str">
        <f>IF(C50="","",0)</f>
        <v/>
      </c>
      <c r="D51" s="148" t="str">
        <f>IF(D50="","",D50-C50)</f>
        <v/>
      </c>
      <c r="E51" s="148" t="str">
        <f t="shared" ref="E51:N51" si="16">IF(E50="","",E50-D50)</f>
        <v/>
      </c>
      <c r="F51" s="148" t="str">
        <f t="shared" si="16"/>
        <v/>
      </c>
      <c r="G51" s="148" t="str">
        <f t="shared" si="16"/>
        <v/>
      </c>
      <c r="H51" s="148" t="str">
        <f t="shared" si="16"/>
        <v/>
      </c>
      <c r="I51" s="148" t="str">
        <f t="shared" si="16"/>
        <v/>
      </c>
      <c r="J51" s="148" t="str">
        <f t="shared" si="16"/>
        <v/>
      </c>
      <c r="K51" s="148" t="str">
        <f t="shared" si="16"/>
        <v/>
      </c>
      <c r="L51" s="148" t="str">
        <f t="shared" si="16"/>
        <v/>
      </c>
      <c r="M51" s="148" t="str">
        <f t="shared" si="16"/>
        <v/>
      </c>
      <c r="N51" s="145" t="str">
        <f t="shared" si="16"/>
        <v/>
      </c>
      <c r="O51" s="127"/>
      <c r="P51" s="127"/>
      <c r="Q51" s="127"/>
    </row>
    <row r="52" spans="1:17">
      <c r="A52" s="130"/>
      <c r="B52" s="5" t="s">
        <v>96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3"/>
      <c r="O52" s="127"/>
      <c r="P52" s="127"/>
      <c r="Q52" s="127"/>
    </row>
    <row r="53" spans="1:17">
      <c r="A53" s="130">
        <f>IF(リスト!F2="バイオマス",1,0)</f>
        <v>0</v>
      </c>
      <c r="B53" s="5" t="s">
        <v>97</v>
      </c>
      <c r="C53" s="150" t="str">
        <f>IF(C52="","",IF($A53=1,C52,0))</f>
        <v/>
      </c>
      <c r="D53" s="144" t="str">
        <f t="shared" ref="D53:N53" si="17">IF(D52="","",IF($A53=1,D52,0))</f>
        <v/>
      </c>
      <c r="E53" s="144" t="str">
        <f t="shared" si="17"/>
        <v/>
      </c>
      <c r="F53" s="144" t="str">
        <f t="shared" si="17"/>
        <v/>
      </c>
      <c r="G53" s="144" t="str">
        <f t="shared" si="17"/>
        <v/>
      </c>
      <c r="H53" s="144" t="str">
        <f t="shared" si="17"/>
        <v/>
      </c>
      <c r="I53" s="144" t="str">
        <f t="shared" si="17"/>
        <v/>
      </c>
      <c r="J53" s="144" t="str">
        <f t="shared" si="17"/>
        <v/>
      </c>
      <c r="K53" s="144" t="str">
        <f t="shared" si="17"/>
        <v/>
      </c>
      <c r="L53" s="144" t="str">
        <f t="shared" si="17"/>
        <v/>
      </c>
      <c r="M53" s="144" t="str">
        <f t="shared" si="17"/>
        <v/>
      </c>
      <c r="N53" s="151" t="str">
        <f t="shared" si="17"/>
        <v/>
      </c>
      <c r="O53" s="127"/>
      <c r="P53" s="127"/>
      <c r="Q53" s="127"/>
    </row>
    <row r="54" spans="1:17">
      <c r="A54" s="130">
        <f>IF(リスト!F2="廃棄物",1,0)</f>
        <v>0</v>
      </c>
      <c r="B54" s="5" t="s">
        <v>98</v>
      </c>
      <c r="C54" s="150" t="str">
        <f>IF(C52="","",IF($A54=1,C52,0))</f>
        <v/>
      </c>
      <c r="D54" s="144" t="str">
        <f t="shared" ref="D54:N54" si="18">IF(D52="","",IF($A54=1,D52,0))</f>
        <v/>
      </c>
      <c r="E54" s="144" t="str">
        <f t="shared" si="18"/>
        <v/>
      </c>
      <c r="F54" s="144" t="str">
        <f t="shared" si="18"/>
        <v/>
      </c>
      <c r="G54" s="144" t="str">
        <f t="shared" si="18"/>
        <v/>
      </c>
      <c r="H54" s="144" t="str">
        <f t="shared" si="18"/>
        <v/>
      </c>
      <c r="I54" s="144" t="str">
        <f t="shared" si="18"/>
        <v/>
      </c>
      <c r="J54" s="144" t="str">
        <f t="shared" si="18"/>
        <v/>
      </c>
      <c r="K54" s="144" t="str">
        <f t="shared" si="18"/>
        <v/>
      </c>
      <c r="L54" s="144" t="str">
        <f t="shared" si="18"/>
        <v/>
      </c>
      <c r="M54" s="144" t="str">
        <f t="shared" si="18"/>
        <v/>
      </c>
      <c r="N54" s="151" t="str">
        <f t="shared" si="18"/>
        <v/>
      </c>
      <c r="O54" s="127"/>
      <c r="P54" s="127"/>
      <c r="Q54" s="127"/>
    </row>
    <row r="55" spans="1:17" ht="18.600000000000001" thickBot="1">
      <c r="A55" s="130"/>
      <c r="B55" s="9" t="s">
        <v>99</v>
      </c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  <c r="O55" s="127"/>
      <c r="P55" s="127"/>
      <c r="Q55" s="127"/>
    </row>
    <row r="56" spans="1:17" ht="18.600000000000001" thickBot="1">
      <c r="A56" s="130"/>
      <c r="B56" s="10" t="s">
        <v>134</v>
      </c>
      <c r="C56" s="155">
        <f t="shared" ref="C56:N56" si="19">COUNTA(C57:C60)</f>
        <v>0</v>
      </c>
      <c r="D56" s="155">
        <f t="shared" si="19"/>
        <v>0</v>
      </c>
      <c r="E56" s="155">
        <f t="shared" si="19"/>
        <v>0</v>
      </c>
      <c r="F56" s="155">
        <f t="shared" si="19"/>
        <v>0</v>
      </c>
      <c r="G56" s="155">
        <f t="shared" si="19"/>
        <v>0</v>
      </c>
      <c r="H56" s="155">
        <f t="shared" si="19"/>
        <v>0</v>
      </c>
      <c r="I56" s="155">
        <f t="shared" si="19"/>
        <v>0</v>
      </c>
      <c r="J56" s="155">
        <f t="shared" si="19"/>
        <v>0</v>
      </c>
      <c r="K56" s="155">
        <f t="shared" si="19"/>
        <v>0</v>
      </c>
      <c r="L56" s="155">
        <f t="shared" si="19"/>
        <v>0</v>
      </c>
      <c r="M56" s="155">
        <f t="shared" si="19"/>
        <v>0</v>
      </c>
      <c r="N56" s="156">
        <f t="shared" si="19"/>
        <v>0</v>
      </c>
      <c r="O56" s="127"/>
      <c r="P56" s="127"/>
      <c r="Q56" s="127"/>
    </row>
    <row r="57" spans="1:17">
      <c r="A57" s="130"/>
      <c r="B57" s="5" t="s">
        <v>100</v>
      </c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/>
      <c r="O57" s="127"/>
      <c r="P57" s="127"/>
      <c r="Q57" s="127"/>
    </row>
    <row r="58" spans="1:17">
      <c r="A58" s="130"/>
      <c r="B58" s="5" t="s">
        <v>101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127"/>
      <c r="P58" s="127"/>
      <c r="Q58" s="127"/>
    </row>
    <row r="59" spans="1:17">
      <c r="A59" s="130"/>
      <c r="B59" s="5" t="s">
        <v>102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3"/>
      <c r="O59" s="127"/>
      <c r="P59" s="127"/>
      <c r="Q59" s="127"/>
    </row>
    <row r="60" spans="1:17">
      <c r="A60" s="130"/>
      <c r="B60" s="5" t="s">
        <v>103</v>
      </c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3"/>
      <c r="O60" s="127"/>
      <c r="P60" s="127"/>
      <c r="Q60" s="127"/>
    </row>
    <row r="61" spans="1:17" ht="18.600000000000001" thickBot="1">
      <c r="A61" s="130"/>
      <c r="B61" s="7" t="s">
        <v>118</v>
      </c>
      <c r="C61" s="11" t="str">
        <f t="shared" ref="C61:N61" si="20">IF(C56=0,"",SUM(C57:C59))</f>
        <v/>
      </c>
      <c r="D61" s="12" t="str">
        <f t="shared" si="20"/>
        <v/>
      </c>
      <c r="E61" s="12" t="str">
        <f t="shared" si="20"/>
        <v/>
      </c>
      <c r="F61" s="12" t="str">
        <f t="shared" si="20"/>
        <v/>
      </c>
      <c r="G61" s="12" t="str">
        <f t="shared" si="20"/>
        <v/>
      </c>
      <c r="H61" s="12" t="str">
        <f t="shared" si="20"/>
        <v/>
      </c>
      <c r="I61" s="12" t="str">
        <f t="shared" si="20"/>
        <v/>
      </c>
      <c r="J61" s="12" t="str">
        <f t="shared" si="20"/>
        <v/>
      </c>
      <c r="K61" s="12" t="str">
        <f t="shared" si="20"/>
        <v/>
      </c>
      <c r="L61" s="12" t="str">
        <f t="shared" si="20"/>
        <v/>
      </c>
      <c r="M61" s="12" t="str">
        <f t="shared" si="20"/>
        <v/>
      </c>
      <c r="N61" s="13" t="str">
        <f t="shared" si="20"/>
        <v/>
      </c>
      <c r="O61" s="127"/>
      <c r="P61" s="127"/>
      <c r="Q61" s="127"/>
    </row>
    <row r="62" spans="1:17" ht="18.600000000000001" thickBot="1">
      <c r="A62" s="130"/>
      <c r="B62" s="10" t="s">
        <v>135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8"/>
      <c r="O62" s="127"/>
      <c r="P62" s="127"/>
      <c r="Q62" s="127"/>
    </row>
    <row r="63" spans="1:17" ht="18.600000000000001" thickBot="1">
      <c r="A63" s="130"/>
      <c r="B63" s="38" t="s">
        <v>119</v>
      </c>
      <c r="C63" s="6" t="str">
        <f>IF(AND(C52="",C55="",C61=""),"",C52-SUM(C55,C61))</f>
        <v/>
      </c>
      <c r="D63" s="6" t="str">
        <f>IF(AND(D52="",D55="",D61=""),"",D52-SUM(D55,D61))</f>
        <v/>
      </c>
      <c r="E63" s="6" t="str">
        <f t="shared" ref="E63:N63" si="21">IF(AND(E52="",E55="",E61=""),"",E52-SUM(E55,E61))</f>
        <v/>
      </c>
      <c r="F63" s="6" t="str">
        <f t="shared" si="21"/>
        <v/>
      </c>
      <c r="G63" s="6" t="str">
        <f t="shared" si="21"/>
        <v/>
      </c>
      <c r="H63" s="6" t="str">
        <f t="shared" si="21"/>
        <v/>
      </c>
      <c r="I63" s="6" t="str">
        <f t="shared" si="21"/>
        <v/>
      </c>
      <c r="J63" s="6" t="str">
        <f t="shared" si="21"/>
        <v/>
      </c>
      <c r="K63" s="6" t="str">
        <f t="shared" si="21"/>
        <v/>
      </c>
      <c r="L63" s="6" t="str">
        <f t="shared" si="21"/>
        <v/>
      </c>
      <c r="M63" s="6" t="str">
        <f t="shared" si="21"/>
        <v/>
      </c>
      <c r="N63" s="41" t="str">
        <f t="shared" si="21"/>
        <v/>
      </c>
      <c r="O63" s="127"/>
      <c r="P63" s="127"/>
      <c r="Q63" s="127"/>
    </row>
    <row r="64" spans="1:17" ht="18.600000000000001" thickTop="1">
      <c r="A64" s="130"/>
      <c r="B64" s="167" t="str">
        <f>_xlfn.CONCAT(C64:N64)</f>
        <v/>
      </c>
      <c r="C64" s="168" t="str">
        <f>IF(C63&lt;0,"「"&amp;C49&amp;"」","")</f>
        <v/>
      </c>
      <c r="D64" s="168" t="str">
        <f t="shared" ref="D64:N64" si="22">IF(D63&lt;0,"「"&amp;D49&amp;"」","")</f>
        <v/>
      </c>
      <c r="E64" s="168" t="str">
        <f>IF(E63&lt;0,"「"&amp;E49&amp;"」","")</f>
        <v/>
      </c>
      <c r="F64" s="168" t="str">
        <f t="shared" si="22"/>
        <v/>
      </c>
      <c r="G64" s="168" t="str">
        <f t="shared" si="22"/>
        <v/>
      </c>
      <c r="H64" s="168" t="str">
        <f t="shared" si="22"/>
        <v/>
      </c>
      <c r="I64" s="168" t="str">
        <f t="shared" si="22"/>
        <v/>
      </c>
      <c r="J64" s="168" t="str">
        <f t="shared" si="22"/>
        <v/>
      </c>
      <c r="K64" s="168" t="str">
        <f t="shared" si="22"/>
        <v/>
      </c>
      <c r="L64" s="168" t="str">
        <f t="shared" si="22"/>
        <v/>
      </c>
      <c r="M64" s="168" t="str">
        <f t="shared" si="22"/>
        <v/>
      </c>
      <c r="N64" s="168" t="str">
        <f t="shared" si="22"/>
        <v/>
      </c>
      <c r="O64" s="127"/>
      <c r="P64" s="127"/>
      <c r="Q64" s="127"/>
    </row>
    <row r="65" spans="1:17" ht="40.049999999999997" customHeight="1">
      <c r="A65" s="130"/>
      <c r="B65" s="1" t="s">
        <v>42</v>
      </c>
      <c r="C65" s="226"/>
      <c r="D65" s="226"/>
      <c r="E65" s="226"/>
      <c r="F65" s="226"/>
      <c r="G65" s="226"/>
      <c r="H65" s="226"/>
      <c r="I65" s="226"/>
      <c r="J65" s="226"/>
      <c r="K65" s="3">
        <f>IF($D$3="上期",MAX(ABS(MAX(C51:H51)),ABS(MIN(C51:H51))),MAX(ABS(MAX(C51:N51)),ABS(MIN(C51:N51))))</f>
        <v>0</v>
      </c>
      <c r="O65" s="127"/>
      <c r="P65" s="127"/>
      <c r="Q65" s="127"/>
    </row>
    <row r="66" spans="1:17" ht="40.049999999999997" customHeight="1">
      <c r="A66" s="130"/>
      <c r="B66" s="1" t="s">
        <v>131</v>
      </c>
      <c r="C66" s="226"/>
      <c r="D66" s="226"/>
      <c r="E66" s="226"/>
      <c r="F66" s="226"/>
      <c r="G66" s="226"/>
      <c r="H66" s="226"/>
      <c r="I66" s="226"/>
      <c r="J66" s="226"/>
      <c r="O66" s="127"/>
      <c r="P66" s="127"/>
      <c r="Q66" s="127"/>
    </row>
    <row r="67" spans="1:17">
      <c r="A67" s="130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</row>
    <row r="68" spans="1:17">
      <c r="A68" s="130"/>
      <c r="B68" s="170" t="s">
        <v>241</v>
      </c>
      <c r="C68" s="169">
        <f>C71*800</f>
        <v>0</v>
      </c>
      <c r="D68" s="169">
        <f t="shared" ref="D68:N68" si="23">D71*800</f>
        <v>0</v>
      </c>
      <c r="E68" s="169">
        <f t="shared" si="23"/>
        <v>0</v>
      </c>
      <c r="F68" s="169">
        <f t="shared" si="23"/>
        <v>0</v>
      </c>
      <c r="G68" s="169">
        <f t="shared" si="23"/>
        <v>0</v>
      </c>
      <c r="H68" s="169">
        <f t="shared" si="23"/>
        <v>0</v>
      </c>
      <c r="I68" s="169">
        <f t="shared" si="23"/>
        <v>0</v>
      </c>
      <c r="J68" s="169">
        <f t="shared" si="23"/>
        <v>0</v>
      </c>
      <c r="K68" s="169">
        <f t="shared" si="23"/>
        <v>0</v>
      </c>
      <c r="L68" s="169">
        <f t="shared" si="23"/>
        <v>0</v>
      </c>
      <c r="M68" s="169">
        <f t="shared" si="23"/>
        <v>0</v>
      </c>
      <c r="N68" s="169">
        <f t="shared" si="23"/>
        <v>0</v>
      </c>
      <c r="O68" s="127"/>
      <c r="P68" s="127"/>
      <c r="Q68" s="127"/>
    </row>
    <row r="69" spans="1:17" s="142" customFormat="1" ht="18.600000000000001" thickBot="1">
      <c r="A69" s="131">
        <f>IF(リスト!D3="",1,"")</f>
        <v>1</v>
      </c>
      <c r="B69" s="128" t="str">
        <f>IF(リスト!D3="","発電所に関する報告【入力不要】","発電所に関する報告【原動力："&amp;リスト!D3&amp;"】")</f>
        <v>発電所に関する報告【入力不要】</v>
      </c>
      <c r="C69" s="141" t="str">
        <f>IF(リスト!E3="○","＜コジェネ＞","")</f>
        <v/>
      </c>
      <c r="D69" s="128" t="str">
        <f>IF(リスト!F3="","","（燃料）"&amp;リスト!F3)</f>
        <v/>
      </c>
      <c r="E69" s="163" t="str">
        <f>IF(B85="","",B85&amp;"の自家消費電力量がマイナス値になっているため、入力数値に誤りがあると考えられます")</f>
        <v/>
      </c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</row>
    <row r="70" spans="1:17" s="143" customFormat="1" ht="19.2" thickTop="1" thickBot="1">
      <c r="A70" s="131"/>
      <c r="B70" s="37"/>
      <c r="C70" s="19" t="s">
        <v>104</v>
      </c>
      <c r="D70" s="20" t="s">
        <v>30</v>
      </c>
      <c r="E70" s="20" t="s">
        <v>105</v>
      </c>
      <c r="F70" s="20" t="s">
        <v>106</v>
      </c>
      <c r="G70" s="20" t="s">
        <v>107</v>
      </c>
      <c r="H70" s="20" t="s">
        <v>108</v>
      </c>
      <c r="I70" s="20" t="s">
        <v>109</v>
      </c>
      <c r="J70" s="20" t="s">
        <v>110</v>
      </c>
      <c r="K70" s="20" t="s">
        <v>111</v>
      </c>
      <c r="L70" s="20" t="s">
        <v>112</v>
      </c>
      <c r="M70" s="20" t="s">
        <v>113</v>
      </c>
      <c r="N70" s="21" t="s">
        <v>114</v>
      </c>
      <c r="O70" s="129"/>
      <c r="P70" s="129"/>
      <c r="Q70" s="129"/>
    </row>
    <row r="71" spans="1:17" ht="18.600000000000001" thickTop="1">
      <c r="A71" s="130"/>
      <c r="B71" s="4" t="s">
        <v>94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171"/>
      <c r="O71" s="127"/>
      <c r="P71" s="127"/>
      <c r="Q71" s="127"/>
    </row>
    <row r="72" spans="1:17">
      <c r="A72" s="130"/>
      <c r="B72" s="5" t="s">
        <v>95</v>
      </c>
      <c r="C72" s="147" t="str">
        <f>IF(C71="","",0)</f>
        <v/>
      </c>
      <c r="D72" s="148" t="str">
        <f>IF(D71="","",D71-C71)</f>
        <v/>
      </c>
      <c r="E72" s="148" t="str">
        <f t="shared" ref="E72" si="24">IF(E71="","",E71-D71)</f>
        <v/>
      </c>
      <c r="F72" s="148" t="str">
        <f t="shared" ref="F72" si="25">IF(F71="","",F71-E71)</f>
        <v/>
      </c>
      <c r="G72" s="148" t="str">
        <f t="shared" ref="G72" si="26">IF(G71="","",G71-F71)</f>
        <v/>
      </c>
      <c r="H72" s="148" t="str">
        <f t="shared" ref="H72" si="27">IF(H71="","",H71-G71)</f>
        <v/>
      </c>
      <c r="I72" s="148" t="str">
        <f t="shared" ref="I72" si="28">IF(I71="","",I71-H71)</f>
        <v/>
      </c>
      <c r="J72" s="148" t="str">
        <f t="shared" ref="J72" si="29">IF(J71="","",J71-I71)</f>
        <v/>
      </c>
      <c r="K72" s="148" t="str">
        <f t="shared" ref="K72" si="30">IF(K71="","",K71-J71)</f>
        <v/>
      </c>
      <c r="L72" s="148" t="str">
        <f t="shared" ref="L72" si="31">IF(L71="","",L71-K71)</f>
        <v/>
      </c>
      <c r="M72" s="148" t="str">
        <f t="shared" ref="M72" si="32">IF(M71="","",M71-L71)</f>
        <v/>
      </c>
      <c r="N72" s="145" t="str">
        <f t="shared" ref="N72" si="33">IF(N71="","",N71-M71)</f>
        <v/>
      </c>
      <c r="O72" s="127"/>
      <c r="P72" s="127"/>
      <c r="Q72" s="127"/>
    </row>
    <row r="73" spans="1:17">
      <c r="A73" s="130"/>
      <c r="B73" s="5" t="s">
        <v>96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3"/>
      <c r="O73" s="127"/>
      <c r="P73" s="127"/>
      <c r="Q73" s="127"/>
    </row>
    <row r="74" spans="1:17">
      <c r="A74" s="130">
        <f>IF(リスト!F3="バイオマス",1,0)</f>
        <v>0</v>
      </c>
      <c r="B74" s="5" t="s">
        <v>97</v>
      </c>
      <c r="C74" s="150" t="str">
        <f>IF(C$73="","",IF($A74=1,C$73,0))</f>
        <v/>
      </c>
      <c r="D74" s="144" t="str">
        <f t="shared" ref="D74:N75" si="34">IF(D$73="","",IF($A74=1,D$73,0))</f>
        <v/>
      </c>
      <c r="E74" s="144" t="str">
        <f t="shared" si="34"/>
        <v/>
      </c>
      <c r="F74" s="144" t="str">
        <f t="shared" si="34"/>
        <v/>
      </c>
      <c r="G74" s="144" t="str">
        <f t="shared" si="34"/>
        <v/>
      </c>
      <c r="H74" s="144" t="str">
        <f t="shared" si="34"/>
        <v/>
      </c>
      <c r="I74" s="144" t="str">
        <f t="shared" si="34"/>
        <v/>
      </c>
      <c r="J74" s="144" t="str">
        <f t="shared" si="34"/>
        <v/>
      </c>
      <c r="K74" s="144" t="str">
        <f t="shared" si="34"/>
        <v/>
      </c>
      <c r="L74" s="144" t="str">
        <f t="shared" si="34"/>
        <v/>
      </c>
      <c r="M74" s="144" t="str">
        <f t="shared" si="34"/>
        <v/>
      </c>
      <c r="N74" s="151" t="str">
        <f t="shared" si="34"/>
        <v/>
      </c>
      <c r="O74" s="127"/>
      <c r="P74" s="127"/>
      <c r="Q74" s="127"/>
    </row>
    <row r="75" spans="1:17">
      <c r="A75" s="130">
        <f>IF(リスト!F3="廃棄物",1,0)</f>
        <v>0</v>
      </c>
      <c r="B75" s="5" t="s">
        <v>98</v>
      </c>
      <c r="C75" s="150" t="str">
        <f>IF(C$73="","",IF($A75=1,C$73,0))</f>
        <v/>
      </c>
      <c r="D75" s="144" t="str">
        <f t="shared" si="34"/>
        <v/>
      </c>
      <c r="E75" s="144" t="str">
        <f t="shared" si="34"/>
        <v/>
      </c>
      <c r="F75" s="144" t="str">
        <f t="shared" si="34"/>
        <v/>
      </c>
      <c r="G75" s="144" t="str">
        <f t="shared" si="34"/>
        <v/>
      </c>
      <c r="H75" s="144" t="str">
        <f t="shared" si="34"/>
        <v/>
      </c>
      <c r="I75" s="144" t="str">
        <f t="shared" si="34"/>
        <v/>
      </c>
      <c r="J75" s="144" t="str">
        <f t="shared" si="34"/>
        <v/>
      </c>
      <c r="K75" s="144" t="str">
        <f t="shared" si="34"/>
        <v/>
      </c>
      <c r="L75" s="144" t="str">
        <f t="shared" si="34"/>
        <v/>
      </c>
      <c r="M75" s="144" t="str">
        <f t="shared" si="34"/>
        <v/>
      </c>
      <c r="N75" s="151" t="str">
        <f t="shared" si="34"/>
        <v/>
      </c>
      <c r="O75" s="127"/>
      <c r="P75" s="127"/>
      <c r="Q75" s="127"/>
    </row>
    <row r="76" spans="1:17" ht="18.600000000000001" thickBot="1">
      <c r="A76" s="130"/>
      <c r="B76" s="9" t="s">
        <v>99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27"/>
      <c r="P76" s="127"/>
      <c r="Q76" s="127"/>
    </row>
    <row r="77" spans="1:17" ht="18.600000000000001" thickBot="1">
      <c r="A77" s="130"/>
      <c r="B77" s="10" t="s">
        <v>134</v>
      </c>
      <c r="C77" s="155">
        <f t="shared" ref="C77:N77" si="35">COUNTA(C78:C81)</f>
        <v>0</v>
      </c>
      <c r="D77" s="155">
        <f t="shared" si="35"/>
        <v>0</v>
      </c>
      <c r="E77" s="155">
        <f t="shared" si="35"/>
        <v>0</v>
      </c>
      <c r="F77" s="155">
        <f t="shared" si="35"/>
        <v>0</v>
      </c>
      <c r="G77" s="155">
        <f t="shared" si="35"/>
        <v>0</v>
      </c>
      <c r="H77" s="155">
        <f t="shared" si="35"/>
        <v>0</v>
      </c>
      <c r="I77" s="155">
        <f t="shared" si="35"/>
        <v>0</v>
      </c>
      <c r="J77" s="155">
        <f t="shared" si="35"/>
        <v>0</v>
      </c>
      <c r="K77" s="155">
        <f t="shared" si="35"/>
        <v>0</v>
      </c>
      <c r="L77" s="155">
        <f t="shared" si="35"/>
        <v>0</v>
      </c>
      <c r="M77" s="155">
        <f t="shared" si="35"/>
        <v>0</v>
      </c>
      <c r="N77" s="156">
        <f t="shared" si="35"/>
        <v>0</v>
      </c>
      <c r="O77" s="127"/>
      <c r="P77" s="127"/>
      <c r="Q77" s="127"/>
    </row>
    <row r="78" spans="1:17">
      <c r="A78" s="130"/>
      <c r="B78" s="5" t="s">
        <v>100</v>
      </c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127"/>
      <c r="P78" s="127"/>
      <c r="Q78" s="127"/>
    </row>
    <row r="79" spans="1:17">
      <c r="A79" s="130"/>
      <c r="B79" s="5" t="s">
        <v>101</v>
      </c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3"/>
      <c r="O79" s="127"/>
      <c r="P79" s="127"/>
      <c r="Q79" s="127"/>
    </row>
    <row r="80" spans="1:17">
      <c r="A80" s="130"/>
      <c r="B80" s="5" t="s">
        <v>102</v>
      </c>
      <c r="C80" s="3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3"/>
      <c r="O80" s="127"/>
      <c r="P80" s="127"/>
      <c r="Q80" s="127"/>
    </row>
    <row r="81" spans="1:17">
      <c r="A81" s="130"/>
      <c r="B81" s="5" t="s">
        <v>103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3"/>
      <c r="O81" s="127"/>
      <c r="P81" s="127"/>
      <c r="Q81" s="127"/>
    </row>
    <row r="82" spans="1:17" ht="18.600000000000001" thickBot="1">
      <c r="A82" s="130"/>
      <c r="B82" s="7" t="s">
        <v>118</v>
      </c>
      <c r="C82" s="11" t="str">
        <f t="shared" ref="C82:N82" si="36">IF(C77=0,"",SUM(C78:C80))</f>
        <v/>
      </c>
      <c r="D82" s="12" t="str">
        <f t="shared" si="36"/>
        <v/>
      </c>
      <c r="E82" s="12" t="str">
        <f t="shared" si="36"/>
        <v/>
      </c>
      <c r="F82" s="12" t="str">
        <f t="shared" si="36"/>
        <v/>
      </c>
      <c r="G82" s="12" t="str">
        <f t="shared" si="36"/>
        <v/>
      </c>
      <c r="H82" s="12" t="str">
        <f t="shared" si="36"/>
        <v/>
      </c>
      <c r="I82" s="12" t="str">
        <f t="shared" si="36"/>
        <v/>
      </c>
      <c r="J82" s="12" t="str">
        <f t="shared" si="36"/>
        <v/>
      </c>
      <c r="K82" s="12" t="str">
        <f t="shared" si="36"/>
        <v/>
      </c>
      <c r="L82" s="12" t="str">
        <f t="shared" si="36"/>
        <v/>
      </c>
      <c r="M82" s="12" t="str">
        <f t="shared" si="36"/>
        <v/>
      </c>
      <c r="N82" s="13" t="str">
        <f t="shared" si="36"/>
        <v/>
      </c>
      <c r="O82" s="127"/>
      <c r="P82" s="127"/>
      <c r="Q82" s="127"/>
    </row>
    <row r="83" spans="1:17" ht="18.600000000000001" thickBot="1">
      <c r="A83" s="130"/>
      <c r="B83" s="10" t="s">
        <v>135</v>
      </c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8"/>
      <c r="O83" s="127"/>
      <c r="P83" s="127"/>
      <c r="Q83" s="127"/>
    </row>
    <row r="84" spans="1:17" ht="18.600000000000001" thickBot="1">
      <c r="A84" s="130"/>
      <c r="B84" s="38" t="s">
        <v>119</v>
      </c>
      <c r="C84" s="6" t="str">
        <f>IF(AND(C73="",C76="",C82=""),"",C73-SUM(C76,C82))</f>
        <v/>
      </c>
      <c r="D84" s="6" t="str">
        <f>IF(AND(D73="",D76="",D82=""),"",D73-SUM(D76,D82))</f>
        <v/>
      </c>
      <c r="E84" s="6" t="str">
        <f t="shared" ref="E84:N84" si="37">IF(AND(E73="",E76="",E82=""),"",E73-SUM(E76,E82))</f>
        <v/>
      </c>
      <c r="F84" s="6" t="str">
        <f t="shared" si="37"/>
        <v/>
      </c>
      <c r="G84" s="6" t="str">
        <f t="shared" si="37"/>
        <v/>
      </c>
      <c r="H84" s="6" t="str">
        <f t="shared" si="37"/>
        <v/>
      </c>
      <c r="I84" s="6" t="str">
        <f t="shared" si="37"/>
        <v/>
      </c>
      <c r="J84" s="6" t="str">
        <f t="shared" si="37"/>
        <v/>
      </c>
      <c r="K84" s="6" t="str">
        <f t="shared" si="37"/>
        <v/>
      </c>
      <c r="L84" s="6" t="str">
        <f t="shared" si="37"/>
        <v/>
      </c>
      <c r="M84" s="6" t="str">
        <f t="shared" si="37"/>
        <v/>
      </c>
      <c r="N84" s="41" t="str">
        <f t="shared" si="37"/>
        <v/>
      </c>
      <c r="O84" s="127"/>
      <c r="P84" s="127"/>
      <c r="Q84" s="127"/>
    </row>
    <row r="85" spans="1:17" ht="18.600000000000001" thickTop="1">
      <c r="A85" s="130"/>
      <c r="B85" s="167" t="str">
        <f>_xlfn.CONCAT(C85:N85)</f>
        <v/>
      </c>
      <c r="C85" s="168" t="str">
        <f>IF(C84&lt;0,"「"&amp;C70&amp;"」","")</f>
        <v/>
      </c>
      <c r="D85" s="168" t="str">
        <f t="shared" ref="D85" si="38">IF(D84&lt;0,"「"&amp;D70&amp;"」","")</f>
        <v/>
      </c>
      <c r="E85" s="168" t="str">
        <f>IF(E84&lt;0,"「"&amp;E70&amp;"」","")</f>
        <v/>
      </c>
      <c r="F85" s="168" t="str">
        <f t="shared" ref="F85" si="39">IF(F84&lt;0,"「"&amp;F70&amp;"」","")</f>
        <v/>
      </c>
      <c r="G85" s="168" t="str">
        <f t="shared" ref="G85" si="40">IF(G84&lt;0,"「"&amp;G70&amp;"」","")</f>
        <v/>
      </c>
      <c r="H85" s="168" t="str">
        <f t="shared" ref="H85" si="41">IF(H84&lt;0,"「"&amp;H70&amp;"」","")</f>
        <v/>
      </c>
      <c r="I85" s="168" t="str">
        <f t="shared" ref="I85" si="42">IF(I84&lt;0,"「"&amp;I70&amp;"」","")</f>
        <v/>
      </c>
      <c r="J85" s="168" t="str">
        <f t="shared" ref="J85" si="43">IF(J84&lt;0,"「"&amp;J70&amp;"」","")</f>
        <v/>
      </c>
      <c r="K85" s="168" t="str">
        <f t="shared" ref="K85" si="44">IF(K84&lt;0,"「"&amp;K70&amp;"」","")</f>
        <v/>
      </c>
      <c r="L85" s="168" t="str">
        <f t="shared" ref="L85" si="45">IF(L84&lt;0,"「"&amp;L70&amp;"」","")</f>
        <v/>
      </c>
      <c r="M85" s="168" t="str">
        <f t="shared" ref="M85" si="46">IF(M84&lt;0,"「"&amp;M70&amp;"」","")</f>
        <v/>
      </c>
      <c r="N85" s="168" t="str">
        <f t="shared" ref="N85" si="47">IF(N84&lt;0,"「"&amp;N70&amp;"」","")</f>
        <v/>
      </c>
      <c r="O85" s="127"/>
      <c r="P85" s="127"/>
      <c r="Q85" s="127"/>
    </row>
    <row r="86" spans="1:17" ht="40.049999999999997" customHeight="1">
      <c r="A86" s="130"/>
      <c r="B86" s="1" t="s">
        <v>42</v>
      </c>
      <c r="C86" s="226"/>
      <c r="D86" s="226"/>
      <c r="E86" s="226"/>
      <c r="F86" s="226"/>
      <c r="G86" s="226"/>
      <c r="H86" s="226"/>
      <c r="I86" s="226"/>
      <c r="J86" s="226"/>
      <c r="K86" s="3">
        <f>IF($D$3="上期",MAX(ABS(MAX(C72:H72)),ABS(MIN(C72:H72))),MAX(ABS(MAX(C72:N72)),ABS(MIN(C72:N72))))</f>
        <v>0</v>
      </c>
      <c r="O86" s="127"/>
      <c r="P86" s="127"/>
      <c r="Q86" s="127"/>
    </row>
    <row r="87" spans="1:17" ht="40.049999999999997" customHeight="1">
      <c r="A87" s="130"/>
      <c r="B87" s="1" t="s">
        <v>131</v>
      </c>
      <c r="C87" s="226"/>
      <c r="D87" s="226"/>
      <c r="E87" s="226"/>
      <c r="F87" s="226"/>
      <c r="G87" s="226"/>
      <c r="H87" s="226"/>
      <c r="I87" s="226"/>
      <c r="J87" s="226"/>
      <c r="O87" s="127"/>
      <c r="P87" s="127"/>
      <c r="Q87" s="127"/>
    </row>
    <row r="88" spans="1:17">
      <c r="A88" s="130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</row>
    <row r="89" spans="1:17">
      <c r="A89" s="130"/>
      <c r="B89" s="170" t="s">
        <v>241</v>
      </c>
      <c r="C89" s="169">
        <f>C92*800</f>
        <v>0</v>
      </c>
      <c r="D89" s="169">
        <f t="shared" ref="D89:N89" si="48">D92*800</f>
        <v>0</v>
      </c>
      <c r="E89" s="169">
        <f t="shared" si="48"/>
        <v>0</v>
      </c>
      <c r="F89" s="169">
        <f t="shared" si="48"/>
        <v>0</v>
      </c>
      <c r="G89" s="169">
        <f t="shared" si="48"/>
        <v>0</v>
      </c>
      <c r="H89" s="169">
        <f t="shared" si="48"/>
        <v>0</v>
      </c>
      <c r="I89" s="169">
        <f t="shared" si="48"/>
        <v>0</v>
      </c>
      <c r="J89" s="169">
        <f t="shared" si="48"/>
        <v>0</v>
      </c>
      <c r="K89" s="169">
        <f t="shared" si="48"/>
        <v>0</v>
      </c>
      <c r="L89" s="169">
        <f t="shared" si="48"/>
        <v>0</v>
      </c>
      <c r="M89" s="169">
        <f t="shared" si="48"/>
        <v>0</v>
      </c>
      <c r="N89" s="169">
        <f t="shared" si="48"/>
        <v>0</v>
      </c>
      <c r="O89" s="127"/>
      <c r="P89" s="127"/>
      <c r="Q89" s="127"/>
    </row>
    <row r="90" spans="1:17" s="142" customFormat="1" ht="18.600000000000001" thickBot="1">
      <c r="A90" s="131">
        <f>IF(リスト!D4="",1,"")</f>
        <v>1</v>
      </c>
      <c r="B90" s="128" t="str">
        <f>IF(リスト!D4="","発電所に関する報告【入力不要】","発電所に関する報告【原動力："&amp;リスト!D4&amp;"】")</f>
        <v>発電所に関する報告【入力不要】</v>
      </c>
      <c r="C90" s="141" t="str">
        <f>IF(リスト!E4="○","＜コジェネ＞","")</f>
        <v/>
      </c>
      <c r="D90" s="128" t="str">
        <f>IF(リスト!F4="","","（燃料）"&amp;リスト!F4)</f>
        <v/>
      </c>
      <c r="E90" s="163" t="str">
        <f>IF(B106="","",B106&amp;"の自家消費電力量がマイナス値になっているため、入力数値に誤りがあると考えられます")</f>
        <v/>
      </c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</row>
    <row r="91" spans="1:17" s="143" customFormat="1" ht="19.2" thickTop="1" thickBot="1">
      <c r="A91" s="131"/>
      <c r="B91" s="37"/>
      <c r="C91" s="19" t="s">
        <v>104</v>
      </c>
      <c r="D91" s="20" t="s">
        <v>30</v>
      </c>
      <c r="E91" s="20" t="s">
        <v>105</v>
      </c>
      <c r="F91" s="20" t="s">
        <v>106</v>
      </c>
      <c r="G91" s="20" t="s">
        <v>107</v>
      </c>
      <c r="H91" s="20" t="s">
        <v>108</v>
      </c>
      <c r="I91" s="20" t="s">
        <v>109</v>
      </c>
      <c r="J91" s="20" t="s">
        <v>110</v>
      </c>
      <c r="K91" s="20" t="s">
        <v>111</v>
      </c>
      <c r="L91" s="20" t="s">
        <v>112</v>
      </c>
      <c r="M91" s="20" t="s">
        <v>113</v>
      </c>
      <c r="N91" s="21" t="s">
        <v>114</v>
      </c>
      <c r="O91" s="129"/>
      <c r="P91" s="129"/>
      <c r="Q91" s="129"/>
    </row>
    <row r="92" spans="1:17" ht="18.600000000000001" thickTop="1">
      <c r="A92" s="130"/>
      <c r="B92" s="4" t="s">
        <v>94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171"/>
      <c r="O92" s="127"/>
      <c r="P92" s="127"/>
      <c r="Q92" s="127"/>
    </row>
    <row r="93" spans="1:17">
      <c r="A93" s="130"/>
      <c r="B93" s="5" t="s">
        <v>95</v>
      </c>
      <c r="C93" s="147" t="str">
        <f>IF(C92="","",0)</f>
        <v/>
      </c>
      <c r="D93" s="148" t="str">
        <f>IF(D92="","",D92-C92)</f>
        <v/>
      </c>
      <c r="E93" s="148" t="str">
        <f t="shared" ref="E93" si="49">IF(E92="","",E92-D92)</f>
        <v/>
      </c>
      <c r="F93" s="148" t="str">
        <f t="shared" ref="F93" si="50">IF(F92="","",F92-E92)</f>
        <v/>
      </c>
      <c r="G93" s="148" t="str">
        <f t="shared" ref="G93" si="51">IF(G92="","",G92-F92)</f>
        <v/>
      </c>
      <c r="H93" s="148" t="str">
        <f t="shared" ref="H93" si="52">IF(H92="","",H92-G92)</f>
        <v/>
      </c>
      <c r="I93" s="148" t="str">
        <f t="shared" ref="I93" si="53">IF(I92="","",I92-H92)</f>
        <v/>
      </c>
      <c r="J93" s="148" t="str">
        <f t="shared" ref="J93" si="54">IF(J92="","",J92-I92)</f>
        <v/>
      </c>
      <c r="K93" s="148" t="str">
        <f t="shared" ref="K93" si="55">IF(K92="","",K92-J92)</f>
        <v/>
      </c>
      <c r="L93" s="148" t="str">
        <f t="shared" ref="L93" si="56">IF(L92="","",L92-K92)</f>
        <v/>
      </c>
      <c r="M93" s="148" t="str">
        <f t="shared" ref="M93" si="57">IF(M92="","",M92-L92)</f>
        <v/>
      </c>
      <c r="N93" s="145" t="str">
        <f t="shared" ref="N93" si="58">IF(N92="","",N92-M92)</f>
        <v/>
      </c>
      <c r="O93" s="127"/>
      <c r="P93" s="127"/>
      <c r="Q93" s="127"/>
    </row>
    <row r="94" spans="1:17">
      <c r="A94" s="130"/>
      <c r="B94" s="5" t="s">
        <v>96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3"/>
      <c r="O94" s="127"/>
      <c r="P94" s="127"/>
      <c r="Q94" s="127"/>
    </row>
    <row r="95" spans="1:17">
      <c r="A95" s="130">
        <f>IF(リスト!F4="バイオマス",1,0)</f>
        <v>0</v>
      </c>
      <c r="B95" s="5" t="s">
        <v>97</v>
      </c>
      <c r="C95" s="144" t="str">
        <f>IF(C$94="","",IF($A95=1,C$94,0))</f>
        <v/>
      </c>
      <c r="D95" s="144" t="str">
        <f t="shared" ref="D95:N96" si="59">IF(D$94="","",IF($A95=1,D$94,0))</f>
        <v/>
      </c>
      <c r="E95" s="144" t="str">
        <f t="shared" si="59"/>
        <v/>
      </c>
      <c r="F95" s="144" t="str">
        <f t="shared" si="59"/>
        <v/>
      </c>
      <c r="G95" s="144" t="str">
        <f t="shared" si="59"/>
        <v/>
      </c>
      <c r="H95" s="144" t="str">
        <f t="shared" si="59"/>
        <v/>
      </c>
      <c r="I95" s="144" t="str">
        <f t="shared" si="59"/>
        <v/>
      </c>
      <c r="J95" s="144" t="str">
        <f t="shared" si="59"/>
        <v/>
      </c>
      <c r="K95" s="144" t="str">
        <f t="shared" si="59"/>
        <v/>
      </c>
      <c r="L95" s="144" t="str">
        <f t="shared" si="59"/>
        <v/>
      </c>
      <c r="M95" s="144" t="str">
        <f t="shared" si="59"/>
        <v/>
      </c>
      <c r="N95" s="145" t="str">
        <f t="shared" si="59"/>
        <v/>
      </c>
      <c r="O95" s="127"/>
      <c r="P95" s="127"/>
      <c r="Q95" s="127"/>
    </row>
    <row r="96" spans="1:17">
      <c r="A96" s="130">
        <f>IF(リスト!F4="廃棄物",1,0)</f>
        <v>0</v>
      </c>
      <c r="B96" s="5" t="s">
        <v>98</v>
      </c>
      <c r="C96" s="144" t="str">
        <f>IF(C$94="","",IF($A96=1,C$94,0))</f>
        <v/>
      </c>
      <c r="D96" s="144" t="str">
        <f t="shared" si="59"/>
        <v/>
      </c>
      <c r="E96" s="144" t="str">
        <f t="shared" si="59"/>
        <v/>
      </c>
      <c r="F96" s="144" t="str">
        <f t="shared" si="59"/>
        <v/>
      </c>
      <c r="G96" s="144" t="str">
        <f t="shared" si="59"/>
        <v/>
      </c>
      <c r="H96" s="144" t="str">
        <f t="shared" si="59"/>
        <v/>
      </c>
      <c r="I96" s="144" t="str">
        <f t="shared" si="59"/>
        <v/>
      </c>
      <c r="J96" s="144" t="str">
        <f t="shared" si="59"/>
        <v/>
      </c>
      <c r="K96" s="144" t="str">
        <f t="shared" si="59"/>
        <v/>
      </c>
      <c r="L96" s="144" t="str">
        <f t="shared" si="59"/>
        <v/>
      </c>
      <c r="M96" s="144" t="str">
        <f t="shared" si="59"/>
        <v/>
      </c>
      <c r="N96" s="145" t="str">
        <f t="shared" si="59"/>
        <v/>
      </c>
      <c r="O96" s="127"/>
      <c r="P96" s="127"/>
      <c r="Q96" s="127"/>
    </row>
    <row r="97" spans="1:17" ht="18.600000000000001" thickBot="1">
      <c r="A97" s="130"/>
      <c r="B97" s="9" t="s">
        <v>99</v>
      </c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3"/>
      <c r="O97" s="127"/>
      <c r="P97" s="127"/>
      <c r="Q97" s="127"/>
    </row>
    <row r="98" spans="1:17" ht="18.600000000000001" thickBot="1">
      <c r="A98" s="130"/>
      <c r="B98" s="10" t="s">
        <v>134</v>
      </c>
      <c r="C98" s="155">
        <f t="shared" ref="C98:N98" si="60">COUNTA(C99:C102)</f>
        <v>0</v>
      </c>
      <c r="D98" s="155">
        <f t="shared" si="60"/>
        <v>0</v>
      </c>
      <c r="E98" s="155">
        <f t="shared" si="60"/>
        <v>0</v>
      </c>
      <c r="F98" s="155">
        <f t="shared" si="60"/>
        <v>0</v>
      </c>
      <c r="G98" s="155">
        <f t="shared" si="60"/>
        <v>0</v>
      </c>
      <c r="H98" s="155">
        <f t="shared" si="60"/>
        <v>0</v>
      </c>
      <c r="I98" s="155">
        <f t="shared" si="60"/>
        <v>0</v>
      </c>
      <c r="J98" s="155">
        <f t="shared" si="60"/>
        <v>0</v>
      </c>
      <c r="K98" s="155">
        <f t="shared" si="60"/>
        <v>0</v>
      </c>
      <c r="L98" s="155">
        <f t="shared" si="60"/>
        <v>0</v>
      </c>
      <c r="M98" s="155">
        <f t="shared" si="60"/>
        <v>0</v>
      </c>
      <c r="N98" s="156">
        <f t="shared" si="60"/>
        <v>0</v>
      </c>
      <c r="O98" s="127"/>
      <c r="P98" s="127"/>
      <c r="Q98" s="127"/>
    </row>
    <row r="99" spans="1:17">
      <c r="A99" s="130"/>
      <c r="B99" s="5" t="s">
        <v>100</v>
      </c>
      <c r="C99" s="3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3"/>
      <c r="O99" s="127"/>
      <c r="P99" s="127"/>
      <c r="Q99" s="127"/>
    </row>
    <row r="100" spans="1:17">
      <c r="A100" s="130"/>
      <c r="B100" s="5" t="s">
        <v>101</v>
      </c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3"/>
      <c r="O100" s="127"/>
      <c r="P100" s="127"/>
      <c r="Q100" s="127"/>
    </row>
    <row r="101" spans="1:17">
      <c r="A101" s="130"/>
      <c r="B101" s="5" t="s">
        <v>102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  <c r="O101" s="127"/>
      <c r="P101" s="127"/>
      <c r="Q101" s="127"/>
    </row>
    <row r="102" spans="1:17">
      <c r="A102" s="130"/>
      <c r="B102" s="5" t="s">
        <v>103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127"/>
      <c r="P102" s="127"/>
      <c r="Q102" s="127"/>
    </row>
    <row r="103" spans="1:17" ht="18.600000000000001" thickBot="1">
      <c r="A103" s="130"/>
      <c r="B103" s="7" t="s">
        <v>118</v>
      </c>
      <c r="C103" s="11" t="str">
        <f t="shared" ref="C103:N103" si="61">IF(C98=0,"",SUM(C99:C101))</f>
        <v/>
      </c>
      <c r="D103" s="12" t="str">
        <f t="shared" si="61"/>
        <v/>
      </c>
      <c r="E103" s="12" t="str">
        <f t="shared" si="61"/>
        <v/>
      </c>
      <c r="F103" s="12" t="str">
        <f t="shared" si="61"/>
        <v/>
      </c>
      <c r="G103" s="12" t="str">
        <f t="shared" si="61"/>
        <v/>
      </c>
      <c r="H103" s="12" t="str">
        <f t="shared" si="61"/>
        <v/>
      </c>
      <c r="I103" s="12" t="str">
        <f t="shared" si="61"/>
        <v/>
      </c>
      <c r="J103" s="12" t="str">
        <f t="shared" si="61"/>
        <v/>
      </c>
      <c r="K103" s="12" t="str">
        <f t="shared" si="61"/>
        <v/>
      </c>
      <c r="L103" s="12" t="str">
        <f t="shared" si="61"/>
        <v/>
      </c>
      <c r="M103" s="12" t="str">
        <f t="shared" si="61"/>
        <v/>
      </c>
      <c r="N103" s="13" t="str">
        <f t="shared" si="61"/>
        <v/>
      </c>
      <c r="O103" s="127"/>
      <c r="P103" s="127"/>
      <c r="Q103" s="127"/>
    </row>
    <row r="104" spans="1:17" ht="18.600000000000001" thickBot="1">
      <c r="A104" s="130"/>
      <c r="B104" s="10" t="s">
        <v>135</v>
      </c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27"/>
      <c r="P104" s="127"/>
      <c r="Q104" s="127"/>
    </row>
    <row r="105" spans="1:17" ht="18.600000000000001" thickBot="1">
      <c r="A105" s="130"/>
      <c r="B105" s="38" t="s">
        <v>119</v>
      </c>
      <c r="C105" s="6" t="str">
        <f>IF(AND(C94="",C97="",C103=""),"",C94-SUM(C97,C103))</f>
        <v/>
      </c>
      <c r="D105" s="6" t="str">
        <f>IF(AND(D94="",D97="",D103=""),"",D94-SUM(D97,D103))</f>
        <v/>
      </c>
      <c r="E105" s="6" t="str">
        <f t="shared" ref="E105:N105" si="62">IF(AND(E94="",E97="",E103=""),"",E94-SUM(E97,E103))</f>
        <v/>
      </c>
      <c r="F105" s="6" t="str">
        <f t="shared" si="62"/>
        <v/>
      </c>
      <c r="G105" s="6" t="str">
        <f t="shared" si="62"/>
        <v/>
      </c>
      <c r="H105" s="6" t="str">
        <f t="shared" si="62"/>
        <v/>
      </c>
      <c r="I105" s="6" t="str">
        <f t="shared" si="62"/>
        <v/>
      </c>
      <c r="J105" s="6" t="str">
        <f t="shared" si="62"/>
        <v/>
      </c>
      <c r="K105" s="6" t="str">
        <f t="shared" si="62"/>
        <v/>
      </c>
      <c r="L105" s="6" t="str">
        <f t="shared" si="62"/>
        <v/>
      </c>
      <c r="M105" s="6" t="str">
        <f t="shared" si="62"/>
        <v/>
      </c>
      <c r="N105" s="41" t="str">
        <f t="shared" si="62"/>
        <v/>
      </c>
      <c r="O105" s="127"/>
      <c r="P105" s="127"/>
      <c r="Q105" s="127"/>
    </row>
    <row r="106" spans="1:17" ht="18.600000000000001" thickTop="1">
      <c r="A106" s="130"/>
      <c r="B106" s="167" t="str">
        <f>_xlfn.CONCAT(C106:N106)</f>
        <v/>
      </c>
      <c r="C106" s="168" t="str">
        <f>IF(C105&lt;0,"「"&amp;C91&amp;"」","")</f>
        <v/>
      </c>
      <c r="D106" s="168" t="str">
        <f t="shared" ref="D106" si="63">IF(D105&lt;0,"「"&amp;D91&amp;"」","")</f>
        <v/>
      </c>
      <c r="E106" s="168" t="str">
        <f>IF(E105&lt;0,"「"&amp;E91&amp;"」","")</f>
        <v/>
      </c>
      <c r="F106" s="168" t="str">
        <f t="shared" ref="F106" si="64">IF(F105&lt;0,"「"&amp;F91&amp;"」","")</f>
        <v/>
      </c>
      <c r="G106" s="168" t="str">
        <f t="shared" ref="G106" si="65">IF(G105&lt;0,"「"&amp;G91&amp;"」","")</f>
        <v/>
      </c>
      <c r="H106" s="168" t="str">
        <f t="shared" ref="H106" si="66">IF(H105&lt;0,"「"&amp;H91&amp;"」","")</f>
        <v/>
      </c>
      <c r="I106" s="168" t="str">
        <f t="shared" ref="I106" si="67">IF(I105&lt;0,"「"&amp;I91&amp;"」","")</f>
        <v/>
      </c>
      <c r="J106" s="168" t="str">
        <f t="shared" ref="J106" si="68">IF(J105&lt;0,"「"&amp;J91&amp;"」","")</f>
        <v/>
      </c>
      <c r="K106" s="168" t="str">
        <f t="shared" ref="K106" si="69">IF(K105&lt;0,"「"&amp;K91&amp;"」","")</f>
        <v/>
      </c>
      <c r="L106" s="168" t="str">
        <f t="shared" ref="L106" si="70">IF(L105&lt;0,"「"&amp;L91&amp;"」","")</f>
        <v/>
      </c>
      <c r="M106" s="168" t="str">
        <f t="shared" ref="M106" si="71">IF(M105&lt;0,"「"&amp;M91&amp;"」","")</f>
        <v/>
      </c>
      <c r="N106" s="168" t="str">
        <f t="shared" ref="N106" si="72">IF(N105&lt;0,"「"&amp;N91&amp;"」","")</f>
        <v/>
      </c>
      <c r="O106" s="127"/>
      <c r="P106" s="127"/>
      <c r="Q106" s="127"/>
    </row>
    <row r="107" spans="1:17" ht="40.049999999999997" customHeight="1">
      <c r="A107" s="130"/>
      <c r="B107" s="1" t="s">
        <v>42</v>
      </c>
      <c r="C107" s="226"/>
      <c r="D107" s="226"/>
      <c r="E107" s="226"/>
      <c r="F107" s="226"/>
      <c r="G107" s="226"/>
      <c r="H107" s="226"/>
      <c r="I107" s="226"/>
      <c r="J107" s="226"/>
      <c r="K107" s="3">
        <f>IF($D$3="上期",MAX(ABS(MAX(C93:H93)),ABS(MIN(C93:H93))),MAX(ABS(MAX(C93:N93)),ABS(MIN(C93:N93))))</f>
        <v>0</v>
      </c>
      <c r="O107" s="127"/>
      <c r="P107" s="127"/>
      <c r="Q107" s="127"/>
    </row>
    <row r="108" spans="1:17" ht="40.049999999999997" customHeight="1">
      <c r="A108" s="130"/>
      <c r="B108" s="1" t="s">
        <v>131</v>
      </c>
      <c r="C108" s="226"/>
      <c r="D108" s="226"/>
      <c r="E108" s="226"/>
      <c r="F108" s="226"/>
      <c r="G108" s="226"/>
      <c r="H108" s="226"/>
      <c r="I108" s="226"/>
      <c r="J108" s="226"/>
      <c r="O108" s="127"/>
      <c r="P108" s="127"/>
      <c r="Q108" s="127"/>
    </row>
    <row r="109" spans="1:17">
      <c r="A109" s="130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</row>
    <row r="110" spans="1:17">
      <c r="A110" s="130"/>
      <c r="B110" s="170" t="s">
        <v>241</v>
      </c>
      <c r="C110" s="169">
        <f>C113*800</f>
        <v>0</v>
      </c>
      <c r="D110" s="169">
        <f t="shared" ref="D110:N110" si="73">D113*800</f>
        <v>0</v>
      </c>
      <c r="E110" s="169">
        <f t="shared" si="73"/>
        <v>0</v>
      </c>
      <c r="F110" s="169">
        <f t="shared" si="73"/>
        <v>0</v>
      </c>
      <c r="G110" s="169">
        <f t="shared" si="73"/>
        <v>0</v>
      </c>
      <c r="H110" s="169">
        <f t="shared" si="73"/>
        <v>0</v>
      </c>
      <c r="I110" s="169">
        <f t="shared" si="73"/>
        <v>0</v>
      </c>
      <c r="J110" s="169">
        <f t="shared" si="73"/>
        <v>0</v>
      </c>
      <c r="K110" s="169">
        <f t="shared" si="73"/>
        <v>0</v>
      </c>
      <c r="L110" s="169">
        <f t="shared" si="73"/>
        <v>0</v>
      </c>
      <c r="M110" s="169">
        <f t="shared" si="73"/>
        <v>0</v>
      </c>
      <c r="N110" s="169">
        <f t="shared" si="73"/>
        <v>0</v>
      </c>
      <c r="O110" s="127"/>
      <c r="P110" s="127"/>
      <c r="Q110" s="127"/>
    </row>
    <row r="111" spans="1:17" s="142" customFormat="1" ht="18.600000000000001" thickBot="1">
      <c r="A111" s="131">
        <f>IF(リスト!D5="",1,"")</f>
        <v>1</v>
      </c>
      <c r="B111" s="128" t="str">
        <f>IF(リスト!D5="","発電所に関する報告【入力不要】","発電所に関する報告【原動力："&amp;リスト!D5&amp;"】")</f>
        <v>発電所に関する報告【入力不要】</v>
      </c>
      <c r="C111" s="141" t="str">
        <f>IF(リスト!E5="○","＜コジェネ＞","")</f>
        <v/>
      </c>
      <c r="D111" s="128" t="str">
        <f>IF(リスト!F5="","","（燃料）"&amp;リスト!F5)</f>
        <v/>
      </c>
      <c r="E111" s="163" t="str">
        <f>IF(B127="","",B127&amp;"の自家消費電力量がマイナス値になっているため、入力数値に誤りがあると考えられます")</f>
        <v/>
      </c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1:17" s="143" customFormat="1" ht="19.2" thickTop="1" thickBot="1">
      <c r="A112" s="131"/>
      <c r="B112" s="37"/>
      <c r="C112" s="19" t="s">
        <v>104</v>
      </c>
      <c r="D112" s="20" t="s">
        <v>30</v>
      </c>
      <c r="E112" s="20" t="s">
        <v>105</v>
      </c>
      <c r="F112" s="20" t="s">
        <v>106</v>
      </c>
      <c r="G112" s="20" t="s">
        <v>107</v>
      </c>
      <c r="H112" s="20" t="s">
        <v>108</v>
      </c>
      <c r="I112" s="20" t="s">
        <v>109</v>
      </c>
      <c r="J112" s="20" t="s">
        <v>110</v>
      </c>
      <c r="K112" s="20" t="s">
        <v>111</v>
      </c>
      <c r="L112" s="20" t="s">
        <v>112</v>
      </c>
      <c r="M112" s="20" t="s">
        <v>113</v>
      </c>
      <c r="N112" s="21" t="s">
        <v>114</v>
      </c>
      <c r="O112" s="129"/>
      <c r="P112" s="129"/>
      <c r="Q112" s="129"/>
    </row>
    <row r="113" spans="1:17" ht="18.600000000000001" thickTop="1">
      <c r="A113" s="130"/>
      <c r="B113" s="4" t="s">
        <v>94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171"/>
      <c r="O113" s="127"/>
      <c r="P113" s="127"/>
      <c r="Q113" s="127"/>
    </row>
    <row r="114" spans="1:17">
      <c r="A114" s="130"/>
      <c r="B114" s="5" t="s">
        <v>95</v>
      </c>
      <c r="C114" s="147" t="str">
        <f>IF(C113="","",0)</f>
        <v/>
      </c>
      <c r="D114" s="148" t="str">
        <f>IF(D113="","",D113-C113)</f>
        <v/>
      </c>
      <c r="E114" s="148" t="str">
        <f t="shared" ref="E114" si="74">IF(E113="","",E113-D113)</f>
        <v/>
      </c>
      <c r="F114" s="148" t="str">
        <f t="shared" ref="F114" si="75">IF(F113="","",F113-E113)</f>
        <v/>
      </c>
      <c r="G114" s="148" t="str">
        <f t="shared" ref="G114" si="76">IF(G113="","",G113-F113)</f>
        <v/>
      </c>
      <c r="H114" s="148" t="str">
        <f t="shared" ref="H114" si="77">IF(H113="","",H113-G113)</f>
        <v/>
      </c>
      <c r="I114" s="148" t="str">
        <f t="shared" ref="I114" si="78">IF(I113="","",I113-H113)</f>
        <v/>
      </c>
      <c r="J114" s="148" t="str">
        <f t="shared" ref="J114" si="79">IF(J113="","",J113-I113)</f>
        <v/>
      </c>
      <c r="K114" s="148" t="str">
        <f t="shared" ref="K114" si="80">IF(K113="","",K113-J113)</f>
        <v/>
      </c>
      <c r="L114" s="148" t="str">
        <f t="shared" ref="L114" si="81">IF(L113="","",L113-K113)</f>
        <v/>
      </c>
      <c r="M114" s="148" t="str">
        <f t="shared" ref="M114" si="82">IF(M113="","",M113-L113)</f>
        <v/>
      </c>
      <c r="N114" s="145" t="str">
        <f t="shared" ref="N114" si="83">IF(N113="","",N113-M113)</f>
        <v/>
      </c>
      <c r="O114" s="127"/>
      <c r="P114" s="127"/>
      <c r="Q114" s="127"/>
    </row>
    <row r="115" spans="1:17">
      <c r="A115" s="130"/>
      <c r="B115" s="5" t="s">
        <v>96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3"/>
      <c r="O115" s="127"/>
      <c r="P115" s="127"/>
      <c r="Q115" s="127"/>
    </row>
    <row r="116" spans="1:17">
      <c r="A116" s="130">
        <f>IF(リスト!F5="バイオマス",1,0)</f>
        <v>0</v>
      </c>
      <c r="B116" s="5" t="s">
        <v>97</v>
      </c>
      <c r="C116" s="144" t="str">
        <f>IF(C$115="","",IF($A116=1,C$115,0))</f>
        <v/>
      </c>
      <c r="D116" s="144" t="str">
        <f t="shared" ref="D116:N117" si="84">IF(D$115="","",IF($A116=1,D$115,0))</f>
        <v/>
      </c>
      <c r="E116" s="144" t="str">
        <f t="shared" si="84"/>
        <v/>
      </c>
      <c r="F116" s="144" t="str">
        <f t="shared" si="84"/>
        <v/>
      </c>
      <c r="G116" s="144" t="str">
        <f t="shared" si="84"/>
        <v/>
      </c>
      <c r="H116" s="144" t="str">
        <f t="shared" si="84"/>
        <v/>
      </c>
      <c r="I116" s="144" t="str">
        <f t="shared" si="84"/>
        <v/>
      </c>
      <c r="J116" s="144" t="str">
        <f t="shared" si="84"/>
        <v/>
      </c>
      <c r="K116" s="144" t="str">
        <f t="shared" si="84"/>
        <v/>
      </c>
      <c r="L116" s="144" t="str">
        <f t="shared" si="84"/>
        <v/>
      </c>
      <c r="M116" s="144" t="str">
        <f t="shared" si="84"/>
        <v/>
      </c>
      <c r="N116" s="145" t="str">
        <f t="shared" si="84"/>
        <v/>
      </c>
      <c r="O116" s="127"/>
      <c r="P116" s="127"/>
      <c r="Q116" s="127"/>
    </row>
    <row r="117" spans="1:17">
      <c r="A117" s="130">
        <f>IF(リスト!F5="廃棄物",1,0)</f>
        <v>0</v>
      </c>
      <c r="B117" s="5" t="s">
        <v>98</v>
      </c>
      <c r="C117" s="144" t="str">
        <f>IF(C$115="","",IF($A117=1,C$115,0))</f>
        <v/>
      </c>
      <c r="D117" s="144" t="str">
        <f t="shared" si="84"/>
        <v/>
      </c>
      <c r="E117" s="144" t="str">
        <f t="shared" si="84"/>
        <v/>
      </c>
      <c r="F117" s="144" t="str">
        <f t="shared" si="84"/>
        <v/>
      </c>
      <c r="G117" s="144" t="str">
        <f t="shared" si="84"/>
        <v/>
      </c>
      <c r="H117" s="144" t="str">
        <f t="shared" si="84"/>
        <v/>
      </c>
      <c r="I117" s="144" t="str">
        <f t="shared" si="84"/>
        <v/>
      </c>
      <c r="J117" s="144" t="str">
        <f t="shared" si="84"/>
        <v/>
      </c>
      <c r="K117" s="144" t="str">
        <f t="shared" si="84"/>
        <v/>
      </c>
      <c r="L117" s="144" t="str">
        <f t="shared" si="84"/>
        <v/>
      </c>
      <c r="M117" s="144" t="str">
        <f t="shared" si="84"/>
        <v/>
      </c>
      <c r="N117" s="145" t="str">
        <f t="shared" si="84"/>
        <v/>
      </c>
      <c r="O117" s="127"/>
      <c r="P117" s="127"/>
      <c r="Q117" s="127"/>
    </row>
    <row r="118" spans="1:17" ht="18.600000000000001" thickBot="1">
      <c r="A118" s="130"/>
      <c r="B118" s="9" t="s">
        <v>99</v>
      </c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3"/>
      <c r="O118" s="127"/>
      <c r="P118" s="127"/>
      <c r="Q118" s="127"/>
    </row>
    <row r="119" spans="1:17" ht="18.600000000000001" thickBot="1">
      <c r="A119" s="130"/>
      <c r="B119" s="10" t="s">
        <v>134</v>
      </c>
      <c r="C119" s="155">
        <f t="shared" ref="C119:N119" si="85">COUNTA(C120:C123)</f>
        <v>0</v>
      </c>
      <c r="D119" s="155">
        <f t="shared" si="85"/>
        <v>0</v>
      </c>
      <c r="E119" s="155">
        <f t="shared" si="85"/>
        <v>0</v>
      </c>
      <c r="F119" s="155">
        <f t="shared" si="85"/>
        <v>0</v>
      </c>
      <c r="G119" s="155">
        <f t="shared" si="85"/>
        <v>0</v>
      </c>
      <c r="H119" s="155">
        <f t="shared" si="85"/>
        <v>0</v>
      </c>
      <c r="I119" s="155">
        <f t="shared" si="85"/>
        <v>0</v>
      </c>
      <c r="J119" s="155">
        <f t="shared" si="85"/>
        <v>0</v>
      </c>
      <c r="K119" s="155">
        <f t="shared" si="85"/>
        <v>0</v>
      </c>
      <c r="L119" s="155">
        <f t="shared" si="85"/>
        <v>0</v>
      </c>
      <c r="M119" s="155">
        <f t="shared" si="85"/>
        <v>0</v>
      </c>
      <c r="N119" s="156">
        <f t="shared" si="85"/>
        <v>0</v>
      </c>
      <c r="O119" s="127"/>
      <c r="P119" s="127"/>
      <c r="Q119" s="127"/>
    </row>
    <row r="120" spans="1:17">
      <c r="A120" s="130"/>
      <c r="B120" s="5" t="s">
        <v>100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3"/>
      <c r="O120" s="127"/>
      <c r="P120" s="127"/>
      <c r="Q120" s="127"/>
    </row>
    <row r="121" spans="1:17">
      <c r="A121" s="130"/>
      <c r="B121" s="5" t="s">
        <v>101</v>
      </c>
      <c r="C121" s="3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3"/>
      <c r="O121" s="127"/>
      <c r="P121" s="127"/>
      <c r="Q121" s="127"/>
    </row>
    <row r="122" spans="1:17">
      <c r="A122" s="130"/>
      <c r="B122" s="5" t="s">
        <v>102</v>
      </c>
      <c r="C122" s="3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3"/>
      <c r="O122" s="127"/>
      <c r="P122" s="127"/>
      <c r="Q122" s="127"/>
    </row>
    <row r="123" spans="1:17">
      <c r="A123" s="130"/>
      <c r="B123" s="5" t="s">
        <v>103</v>
      </c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3"/>
      <c r="O123" s="127"/>
      <c r="P123" s="127"/>
      <c r="Q123" s="127"/>
    </row>
    <row r="124" spans="1:17" ht="18.600000000000001" thickBot="1">
      <c r="A124" s="130"/>
      <c r="B124" s="7" t="s">
        <v>118</v>
      </c>
      <c r="C124" s="11" t="str">
        <f t="shared" ref="C124:N124" si="86">IF(C119=0,"",SUM(C120:C122))</f>
        <v/>
      </c>
      <c r="D124" s="12" t="str">
        <f t="shared" si="86"/>
        <v/>
      </c>
      <c r="E124" s="12" t="str">
        <f t="shared" si="86"/>
        <v/>
      </c>
      <c r="F124" s="12" t="str">
        <f t="shared" si="86"/>
        <v/>
      </c>
      <c r="G124" s="12" t="str">
        <f t="shared" si="86"/>
        <v/>
      </c>
      <c r="H124" s="12" t="str">
        <f t="shared" si="86"/>
        <v/>
      </c>
      <c r="I124" s="12" t="str">
        <f t="shared" si="86"/>
        <v/>
      </c>
      <c r="J124" s="12" t="str">
        <f t="shared" si="86"/>
        <v/>
      </c>
      <c r="K124" s="12" t="str">
        <f t="shared" si="86"/>
        <v/>
      </c>
      <c r="L124" s="12" t="str">
        <f t="shared" si="86"/>
        <v/>
      </c>
      <c r="M124" s="12" t="str">
        <f t="shared" si="86"/>
        <v/>
      </c>
      <c r="N124" s="13" t="str">
        <f t="shared" si="86"/>
        <v/>
      </c>
      <c r="O124" s="127"/>
      <c r="P124" s="127"/>
      <c r="Q124" s="127"/>
    </row>
    <row r="125" spans="1:17" ht="18.600000000000001" thickBot="1">
      <c r="A125" s="130"/>
      <c r="B125" s="10" t="s">
        <v>135</v>
      </c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8"/>
      <c r="O125" s="127"/>
      <c r="P125" s="127"/>
      <c r="Q125" s="127"/>
    </row>
    <row r="126" spans="1:17" ht="18.600000000000001" thickBot="1">
      <c r="A126" s="130"/>
      <c r="B126" s="38" t="s">
        <v>119</v>
      </c>
      <c r="C126" s="6" t="str">
        <f>IF(AND(C115="",C118="",C124=""),"",C115-SUM(C118,C124))</f>
        <v/>
      </c>
      <c r="D126" s="6" t="str">
        <f>IF(AND(D115="",D118="",D124=""),"",D115-SUM(D118,D124))</f>
        <v/>
      </c>
      <c r="E126" s="6" t="str">
        <f t="shared" ref="E126:N126" si="87">IF(AND(E115="",E118="",E124=""),"",E115-SUM(E118,E124))</f>
        <v/>
      </c>
      <c r="F126" s="6" t="str">
        <f t="shared" si="87"/>
        <v/>
      </c>
      <c r="G126" s="6" t="str">
        <f t="shared" si="87"/>
        <v/>
      </c>
      <c r="H126" s="6" t="str">
        <f t="shared" si="87"/>
        <v/>
      </c>
      <c r="I126" s="6" t="str">
        <f t="shared" si="87"/>
        <v/>
      </c>
      <c r="J126" s="6" t="str">
        <f t="shared" si="87"/>
        <v/>
      </c>
      <c r="K126" s="6" t="str">
        <f t="shared" si="87"/>
        <v/>
      </c>
      <c r="L126" s="6" t="str">
        <f t="shared" si="87"/>
        <v/>
      </c>
      <c r="M126" s="6" t="str">
        <f t="shared" si="87"/>
        <v/>
      </c>
      <c r="N126" s="41" t="str">
        <f t="shared" si="87"/>
        <v/>
      </c>
      <c r="O126" s="127"/>
      <c r="P126" s="127"/>
      <c r="Q126" s="127"/>
    </row>
    <row r="127" spans="1:17" ht="18.600000000000001" thickTop="1">
      <c r="A127" s="130"/>
      <c r="B127" s="167" t="str">
        <f>_xlfn.CONCAT(C127:N127)</f>
        <v/>
      </c>
      <c r="C127" s="168" t="str">
        <f>IF(C126&lt;0,"「"&amp;C112&amp;"」","")</f>
        <v/>
      </c>
      <c r="D127" s="168" t="str">
        <f t="shared" ref="D127" si="88">IF(D126&lt;0,"「"&amp;D112&amp;"」","")</f>
        <v/>
      </c>
      <c r="E127" s="168" t="str">
        <f>IF(E126&lt;0,"「"&amp;E112&amp;"」","")</f>
        <v/>
      </c>
      <c r="F127" s="168" t="str">
        <f t="shared" ref="F127" si="89">IF(F126&lt;0,"「"&amp;F112&amp;"」","")</f>
        <v/>
      </c>
      <c r="G127" s="168" t="str">
        <f t="shared" ref="G127" si="90">IF(G126&lt;0,"「"&amp;G112&amp;"」","")</f>
        <v/>
      </c>
      <c r="H127" s="168" t="str">
        <f t="shared" ref="H127" si="91">IF(H126&lt;0,"「"&amp;H112&amp;"」","")</f>
        <v/>
      </c>
      <c r="I127" s="168" t="str">
        <f t="shared" ref="I127" si="92">IF(I126&lt;0,"「"&amp;I112&amp;"」","")</f>
        <v/>
      </c>
      <c r="J127" s="168" t="str">
        <f t="shared" ref="J127" si="93">IF(J126&lt;0,"「"&amp;J112&amp;"」","")</f>
        <v/>
      </c>
      <c r="K127" s="168" t="str">
        <f t="shared" ref="K127" si="94">IF(K126&lt;0,"「"&amp;K112&amp;"」","")</f>
        <v/>
      </c>
      <c r="L127" s="168" t="str">
        <f t="shared" ref="L127" si="95">IF(L126&lt;0,"「"&amp;L112&amp;"」","")</f>
        <v/>
      </c>
      <c r="M127" s="168" t="str">
        <f t="shared" ref="M127" si="96">IF(M126&lt;0,"「"&amp;M112&amp;"」","")</f>
        <v/>
      </c>
      <c r="N127" s="168" t="str">
        <f t="shared" ref="N127" si="97">IF(N126&lt;0,"「"&amp;N112&amp;"」","")</f>
        <v/>
      </c>
      <c r="O127" s="127"/>
      <c r="P127" s="127"/>
      <c r="Q127" s="127"/>
    </row>
    <row r="128" spans="1:17" ht="40.049999999999997" customHeight="1">
      <c r="A128" s="130"/>
      <c r="B128" s="1" t="s">
        <v>42</v>
      </c>
      <c r="C128" s="226"/>
      <c r="D128" s="226"/>
      <c r="E128" s="226"/>
      <c r="F128" s="226"/>
      <c r="G128" s="226"/>
      <c r="H128" s="226"/>
      <c r="I128" s="226"/>
      <c r="J128" s="226"/>
      <c r="K128" s="3">
        <f>IF($D$3="上期",MAX(ABS(MAX(C114:H114)),ABS(MIN(C114:H114))),MAX(ABS(MAX(C114:N114)),ABS(MIN(C114:N114))))</f>
        <v>0</v>
      </c>
      <c r="O128" s="127"/>
      <c r="P128" s="127"/>
      <c r="Q128" s="127"/>
    </row>
    <row r="129" spans="1:17" ht="40.049999999999997" customHeight="1">
      <c r="A129" s="130"/>
      <c r="B129" s="1" t="s">
        <v>131</v>
      </c>
      <c r="C129" s="226"/>
      <c r="D129" s="226"/>
      <c r="E129" s="226"/>
      <c r="F129" s="226"/>
      <c r="G129" s="226"/>
      <c r="H129" s="226"/>
      <c r="I129" s="226"/>
      <c r="J129" s="226"/>
      <c r="O129" s="127"/>
      <c r="P129" s="127"/>
      <c r="Q129" s="127"/>
    </row>
    <row r="130" spans="1:17">
      <c r="A130" s="130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</row>
    <row r="131" spans="1:17">
      <c r="A131" s="130"/>
      <c r="B131" s="170" t="s">
        <v>241</v>
      </c>
      <c r="C131" s="169">
        <f>C134*800</f>
        <v>0</v>
      </c>
      <c r="D131" s="169">
        <f t="shared" ref="D131:N131" si="98">D134*800</f>
        <v>0</v>
      </c>
      <c r="E131" s="169">
        <f t="shared" si="98"/>
        <v>0</v>
      </c>
      <c r="F131" s="169">
        <f t="shared" si="98"/>
        <v>0</v>
      </c>
      <c r="G131" s="169">
        <f t="shared" si="98"/>
        <v>0</v>
      </c>
      <c r="H131" s="169">
        <f t="shared" si="98"/>
        <v>0</v>
      </c>
      <c r="I131" s="169">
        <f t="shared" si="98"/>
        <v>0</v>
      </c>
      <c r="J131" s="169">
        <f t="shared" si="98"/>
        <v>0</v>
      </c>
      <c r="K131" s="169">
        <f t="shared" si="98"/>
        <v>0</v>
      </c>
      <c r="L131" s="169">
        <f t="shared" si="98"/>
        <v>0</v>
      </c>
      <c r="M131" s="169">
        <f t="shared" si="98"/>
        <v>0</v>
      </c>
      <c r="N131" s="169">
        <f t="shared" si="98"/>
        <v>0</v>
      </c>
      <c r="O131" s="127"/>
      <c r="P131" s="127"/>
      <c r="Q131" s="127"/>
    </row>
    <row r="132" spans="1:17" s="142" customFormat="1" ht="18.600000000000001" thickBot="1">
      <c r="A132" s="131">
        <f>IF(リスト!D6="",1,"")</f>
        <v>1</v>
      </c>
      <c r="B132" s="128" t="str">
        <f>IF(リスト!D6="","発電所に関する報告【入力不要】","発電所に関する報告【原動力："&amp;リスト!D6&amp;"】")</f>
        <v>発電所に関する報告【入力不要】</v>
      </c>
      <c r="C132" s="141" t="str">
        <f>IF(リスト!E6="○","＜コジェネ＞","")</f>
        <v/>
      </c>
      <c r="D132" s="128" t="str">
        <f>IF(リスト!F6="","","（燃料）"&amp;リスト!F6)</f>
        <v/>
      </c>
      <c r="E132" s="163" t="str">
        <f>IF(B148="","",B148&amp;"の自家消費電力量がマイナス値になっているため、入力数値に誤りがあると考えられます")</f>
        <v/>
      </c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1:17" s="143" customFormat="1" ht="19.2" thickTop="1" thickBot="1">
      <c r="A133" s="131"/>
      <c r="B133" s="37"/>
      <c r="C133" s="19" t="s">
        <v>104</v>
      </c>
      <c r="D133" s="20" t="s">
        <v>30</v>
      </c>
      <c r="E133" s="20" t="s">
        <v>105</v>
      </c>
      <c r="F133" s="20" t="s">
        <v>106</v>
      </c>
      <c r="G133" s="20" t="s">
        <v>107</v>
      </c>
      <c r="H133" s="20" t="s">
        <v>108</v>
      </c>
      <c r="I133" s="20" t="s">
        <v>109</v>
      </c>
      <c r="J133" s="20" t="s">
        <v>110</v>
      </c>
      <c r="K133" s="20" t="s">
        <v>111</v>
      </c>
      <c r="L133" s="20" t="s">
        <v>112</v>
      </c>
      <c r="M133" s="20" t="s">
        <v>113</v>
      </c>
      <c r="N133" s="21" t="s">
        <v>114</v>
      </c>
      <c r="O133" s="129"/>
      <c r="P133" s="129"/>
      <c r="Q133" s="129"/>
    </row>
    <row r="134" spans="1:17" ht="18.600000000000001" thickTop="1">
      <c r="A134" s="130"/>
      <c r="B134" s="4" t="s">
        <v>94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171"/>
      <c r="O134" s="127"/>
      <c r="P134" s="127"/>
      <c r="Q134" s="127"/>
    </row>
    <row r="135" spans="1:17">
      <c r="A135" s="130"/>
      <c r="B135" s="5" t="s">
        <v>95</v>
      </c>
      <c r="C135" s="147" t="str">
        <f>IF(C134="","",0)</f>
        <v/>
      </c>
      <c r="D135" s="148" t="str">
        <f>IF(D134="","",D134-C134)</f>
        <v/>
      </c>
      <c r="E135" s="148" t="str">
        <f t="shared" ref="E135" si="99">IF(E134="","",E134-D134)</f>
        <v/>
      </c>
      <c r="F135" s="148" t="str">
        <f t="shared" ref="F135" si="100">IF(F134="","",F134-E134)</f>
        <v/>
      </c>
      <c r="G135" s="148" t="str">
        <f t="shared" ref="G135" si="101">IF(G134="","",G134-F134)</f>
        <v/>
      </c>
      <c r="H135" s="148" t="str">
        <f t="shared" ref="H135" si="102">IF(H134="","",H134-G134)</f>
        <v/>
      </c>
      <c r="I135" s="148" t="str">
        <f t="shared" ref="I135" si="103">IF(I134="","",I134-H134)</f>
        <v/>
      </c>
      <c r="J135" s="148" t="str">
        <f t="shared" ref="J135" si="104">IF(J134="","",J134-I134)</f>
        <v/>
      </c>
      <c r="K135" s="148" t="str">
        <f t="shared" ref="K135" si="105">IF(K134="","",K134-J134)</f>
        <v/>
      </c>
      <c r="L135" s="148" t="str">
        <f t="shared" ref="L135" si="106">IF(L134="","",L134-K134)</f>
        <v/>
      </c>
      <c r="M135" s="148" t="str">
        <f t="shared" ref="M135" si="107">IF(M134="","",M134-L134)</f>
        <v/>
      </c>
      <c r="N135" s="145" t="str">
        <f t="shared" ref="N135" si="108">IF(N134="","",N134-M134)</f>
        <v/>
      </c>
      <c r="O135" s="127"/>
      <c r="P135" s="127"/>
      <c r="Q135" s="127"/>
    </row>
    <row r="136" spans="1:17">
      <c r="A136" s="130"/>
      <c r="B136" s="5" t="s">
        <v>96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3"/>
      <c r="O136" s="127"/>
      <c r="P136" s="127"/>
      <c r="Q136" s="127"/>
    </row>
    <row r="137" spans="1:17">
      <c r="A137" s="130">
        <f>IF(リスト!F6="バイオマス",1,0)</f>
        <v>0</v>
      </c>
      <c r="B137" s="146" t="s">
        <v>97</v>
      </c>
      <c r="C137" s="152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4"/>
      <c r="O137" s="127"/>
      <c r="P137" s="127"/>
      <c r="Q137" s="127"/>
    </row>
    <row r="138" spans="1:17">
      <c r="A138" s="130">
        <f>IF(リスト!F6="廃棄物",1,0)</f>
        <v>0</v>
      </c>
      <c r="B138" s="146" t="s">
        <v>98</v>
      </c>
      <c r="C138" s="152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4"/>
      <c r="O138" s="127"/>
      <c r="P138" s="127"/>
      <c r="Q138" s="127"/>
    </row>
    <row r="139" spans="1:17" ht="18.600000000000001" thickBot="1">
      <c r="A139" s="130"/>
      <c r="B139" s="9" t="s">
        <v>99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3"/>
      <c r="O139" s="127"/>
      <c r="P139" s="127"/>
      <c r="Q139" s="127"/>
    </row>
    <row r="140" spans="1:17" ht="18.600000000000001" thickBot="1">
      <c r="A140" s="130"/>
      <c r="B140" s="10" t="s">
        <v>134</v>
      </c>
      <c r="C140" s="155">
        <f t="shared" ref="C140:N140" si="109">COUNTA(C141:C144)</f>
        <v>0</v>
      </c>
      <c r="D140" s="155">
        <f t="shared" si="109"/>
        <v>0</v>
      </c>
      <c r="E140" s="155">
        <f t="shared" si="109"/>
        <v>0</v>
      </c>
      <c r="F140" s="155">
        <f t="shared" si="109"/>
        <v>0</v>
      </c>
      <c r="G140" s="155">
        <f t="shared" si="109"/>
        <v>0</v>
      </c>
      <c r="H140" s="155">
        <f t="shared" si="109"/>
        <v>0</v>
      </c>
      <c r="I140" s="155">
        <f t="shared" si="109"/>
        <v>0</v>
      </c>
      <c r="J140" s="155">
        <f t="shared" si="109"/>
        <v>0</v>
      </c>
      <c r="K140" s="155">
        <f t="shared" si="109"/>
        <v>0</v>
      </c>
      <c r="L140" s="155">
        <f t="shared" si="109"/>
        <v>0</v>
      </c>
      <c r="M140" s="155">
        <f t="shared" si="109"/>
        <v>0</v>
      </c>
      <c r="N140" s="156">
        <f t="shared" si="109"/>
        <v>0</v>
      </c>
      <c r="O140" s="127"/>
      <c r="P140" s="127"/>
      <c r="Q140" s="127"/>
    </row>
    <row r="141" spans="1:17">
      <c r="A141" s="130"/>
      <c r="B141" s="5" t="s">
        <v>100</v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3"/>
      <c r="O141" s="127"/>
      <c r="P141" s="127"/>
      <c r="Q141" s="127"/>
    </row>
    <row r="142" spans="1:17">
      <c r="A142" s="130"/>
      <c r="B142" s="5" t="s">
        <v>101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3"/>
      <c r="O142" s="127"/>
      <c r="P142" s="127"/>
      <c r="Q142" s="127"/>
    </row>
    <row r="143" spans="1:17">
      <c r="A143" s="130"/>
      <c r="B143" s="5" t="s">
        <v>102</v>
      </c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3"/>
      <c r="O143" s="127"/>
      <c r="P143" s="127"/>
      <c r="Q143" s="127"/>
    </row>
    <row r="144" spans="1:17">
      <c r="A144" s="130"/>
      <c r="B144" s="5" t="s">
        <v>103</v>
      </c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3"/>
      <c r="O144" s="127"/>
      <c r="P144" s="127"/>
      <c r="Q144" s="127"/>
    </row>
    <row r="145" spans="1:17" ht="18.600000000000001" thickBot="1">
      <c r="A145" s="130"/>
      <c r="B145" s="7" t="s">
        <v>118</v>
      </c>
      <c r="C145" s="11" t="str">
        <f t="shared" ref="C145:N145" si="110">IF(C140=0,"",SUM(C141:C143))</f>
        <v/>
      </c>
      <c r="D145" s="12" t="str">
        <f t="shared" si="110"/>
        <v/>
      </c>
      <c r="E145" s="12" t="str">
        <f t="shared" si="110"/>
        <v/>
      </c>
      <c r="F145" s="12" t="str">
        <f t="shared" si="110"/>
        <v/>
      </c>
      <c r="G145" s="12" t="str">
        <f t="shared" si="110"/>
        <v/>
      </c>
      <c r="H145" s="12" t="str">
        <f t="shared" si="110"/>
        <v/>
      </c>
      <c r="I145" s="12" t="str">
        <f t="shared" si="110"/>
        <v/>
      </c>
      <c r="J145" s="12" t="str">
        <f t="shared" si="110"/>
        <v/>
      </c>
      <c r="K145" s="12" t="str">
        <f t="shared" si="110"/>
        <v/>
      </c>
      <c r="L145" s="12" t="str">
        <f t="shared" si="110"/>
        <v/>
      </c>
      <c r="M145" s="12" t="str">
        <f t="shared" si="110"/>
        <v/>
      </c>
      <c r="N145" s="13" t="str">
        <f t="shared" si="110"/>
        <v/>
      </c>
      <c r="O145" s="127"/>
      <c r="P145" s="127"/>
      <c r="Q145" s="127"/>
    </row>
    <row r="146" spans="1:17" ht="18.600000000000001" thickBot="1">
      <c r="A146" s="130"/>
      <c r="B146" s="10" t="s">
        <v>135</v>
      </c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8"/>
      <c r="O146" s="127"/>
      <c r="P146" s="127"/>
      <c r="Q146" s="127"/>
    </row>
    <row r="147" spans="1:17" ht="18.600000000000001" thickBot="1">
      <c r="A147" s="130"/>
      <c r="B147" s="38" t="s">
        <v>119</v>
      </c>
      <c r="C147" s="6" t="str">
        <f>IF(AND(C136="",C139="",C145=""),"",C136-SUM(C139,C145))</f>
        <v/>
      </c>
      <c r="D147" s="6" t="str">
        <f>IF(AND(D136="",D139="",D145=""),"",D136-SUM(D139,D145))</f>
        <v/>
      </c>
      <c r="E147" s="6" t="str">
        <f t="shared" ref="E147:N147" si="111">IF(AND(E136="",E139="",E145=""),"",E136-SUM(E139,E145))</f>
        <v/>
      </c>
      <c r="F147" s="6" t="str">
        <f t="shared" si="111"/>
        <v/>
      </c>
      <c r="G147" s="6" t="str">
        <f t="shared" si="111"/>
        <v/>
      </c>
      <c r="H147" s="6" t="str">
        <f t="shared" si="111"/>
        <v/>
      </c>
      <c r="I147" s="6" t="str">
        <f t="shared" si="111"/>
        <v/>
      </c>
      <c r="J147" s="6" t="str">
        <f t="shared" si="111"/>
        <v/>
      </c>
      <c r="K147" s="6" t="str">
        <f t="shared" si="111"/>
        <v/>
      </c>
      <c r="L147" s="6" t="str">
        <f t="shared" si="111"/>
        <v/>
      </c>
      <c r="M147" s="6" t="str">
        <f t="shared" si="111"/>
        <v/>
      </c>
      <c r="N147" s="41" t="str">
        <f t="shared" si="111"/>
        <v/>
      </c>
      <c r="O147" s="127"/>
      <c r="P147" s="127"/>
      <c r="Q147" s="127"/>
    </row>
    <row r="148" spans="1:17" ht="18.600000000000001" thickTop="1">
      <c r="A148" s="130"/>
      <c r="B148" s="167" t="str">
        <f>_xlfn.CONCAT(C148:N148)</f>
        <v/>
      </c>
      <c r="C148" s="168" t="str">
        <f>IF(C147&lt;0,"「"&amp;C133&amp;"」","")</f>
        <v/>
      </c>
      <c r="D148" s="168" t="str">
        <f t="shared" ref="D148" si="112">IF(D147&lt;0,"「"&amp;D133&amp;"」","")</f>
        <v/>
      </c>
      <c r="E148" s="168" t="str">
        <f>IF(E147&lt;0,"「"&amp;E133&amp;"」","")</f>
        <v/>
      </c>
      <c r="F148" s="168" t="str">
        <f t="shared" ref="F148" si="113">IF(F147&lt;0,"「"&amp;F133&amp;"」","")</f>
        <v/>
      </c>
      <c r="G148" s="168" t="str">
        <f t="shared" ref="G148" si="114">IF(G147&lt;0,"「"&amp;G133&amp;"」","")</f>
        <v/>
      </c>
      <c r="H148" s="168" t="str">
        <f t="shared" ref="H148" si="115">IF(H147&lt;0,"「"&amp;H133&amp;"」","")</f>
        <v/>
      </c>
      <c r="I148" s="168" t="str">
        <f t="shared" ref="I148" si="116">IF(I147&lt;0,"「"&amp;I133&amp;"」","")</f>
        <v/>
      </c>
      <c r="J148" s="168" t="str">
        <f t="shared" ref="J148" si="117">IF(J147&lt;0,"「"&amp;J133&amp;"」","")</f>
        <v/>
      </c>
      <c r="K148" s="168" t="str">
        <f t="shared" ref="K148" si="118">IF(K147&lt;0,"「"&amp;K133&amp;"」","")</f>
        <v/>
      </c>
      <c r="L148" s="168" t="str">
        <f t="shared" ref="L148" si="119">IF(L147&lt;0,"「"&amp;L133&amp;"」","")</f>
        <v/>
      </c>
      <c r="M148" s="168" t="str">
        <f t="shared" ref="M148" si="120">IF(M147&lt;0,"「"&amp;M133&amp;"」","")</f>
        <v/>
      </c>
      <c r="N148" s="168" t="str">
        <f t="shared" ref="N148" si="121">IF(N147&lt;0,"「"&amp;N133&amp;"」","")</f>
        <v/>
      </c>
      <c r="O148" s="127"/>
      <c r="P148" s="127"/>
      <c r="Q148" s="127"/>
    </row>
    <row r="149" spans="1:17" ht="40.049999999999997" customHeight="1">
      <c r="A149" s="130"/>
      <c r="B149" s="1" t="s">
        <v>42</v>
      </c>
      <c r="C149" s="226"/>
      <c r="D149" s="226"/>
      <c r="E149" s="226"/>
      <c r="F149" s="226"/>
      <c r="G149" s="226"/>
      <c r="H149" s="226"/>
      <c r="I149" s="226"/>
      <c r="J149" s="226"/>
      <c r="K149" s="3">
        <f>IF($D$3="上期",MAX(ABS(MAX(C135:H135)),ABS(MIN(C135:H135))),MAX(ABS(MAX(C135:N135)),ABS(MIN(C135:N135))))</f>
        <v>0</v>
      </c>
      <c r="O149" s="127"/>
      <c r="P149" s="127"/>
      <c r="Q149" s="127"/>
    </row>
    <row r="150" spans="1:17" ht="40.049999999999997" customHeight="1">
      <c r="A150" s="130"/>
      <c r="B150" s="1" t="s">
        <v>131</v>
      </c>
      <c r="C150" s="226"/>
      <c r="D150" s="226"/>
      <c r="E150" s="226"/>
      <c r="F150" s="226"/>
      <c r="G150" s="226"/>
      <c r="H150" s="226"/>
      <c r="I150" s="226"/>
      <c r="J150" s="226"/>
      <c r="O150" s="127"/>
      <c r="P150" s="127"/>
      <c r="Q150" s="127"/>
    </row>
    <row r="151" spans="1:17">
      <c r="A151" s="130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</row>
    <row r="152" spans="1:17">
      <c r="A152" s="130"/>
      <c r="B152" s="170" t="s">
        <v>241</v>
      </c>
      <c r="C152" s="169">
        <f>C155*800</f>
        <v>0</v>
      </c>
      <c r="D152" s="169">
        <f t="shared" ref="D152:N152" si="122">D155*800</f>
        <v>0</v>
      </c>
      <c r="E152" s="169">
        <f t="shared" si="122"/>
        <v>0</v>
      </c>
      <c r="F152" s="169">
        <f t="shared" si="122"/>
        <v>0</v>
      </c>
      <c r="G152" s="169">
        <f t="shared" si="122"/>
        <v>0</v>
      </c>
      <c r="H152" s="169">
        <f t="shared" si="122"/>
        <v>0</v>
      </c>
      <c r="I152" s="169">
        <f t="shared" si="122"/>
        <v>0</v>
      </c>
      <c r="J152" s="169">
        <f t="shared" si="122"/>
        <v>0</v>
      </c>
      <c r="K152" s="169">
        <f t="shared" si="122"/>
        <v>0</v>
      </c>
      <c r="L152" s="169">
        <f t="shared" si="122"/>
        <v>0</v>
      </c>
      <c r="M152" s="169">
        <f t="shared" si="122"/>
        <v>0</v>
      </c>
      <c r="N152" s="169">
        <f t="shared" si="122"/>
        <v>0</v>
      </c>
      <c r="O152" s="127"/>
      <c r="P152" s="127"/>
      <c r="Q152" s="127"/>
    </row>
    <row r="153" spans="1:17" s="142" customFormat="1" ht="18.600000000000001" thickBot="1">
      <c r="A153" s="131">
        <f>IF(リスト!D7="",1,"")</f>
        <v>1</v>
      </c>
      <c r="B153" s="128" t="str">
        <f>IF(リスト!D7="","発電所に関する報告【入力不要】","発電所に関する報告【原動力："&amp;リスト!D7&amp;"】")</f>
        <v>発電所に関する報告【入力不要】</v>
      </c>
      <c r="C153" s="141" t="str">
        <f>IF(リスト!E7="○","＜コジェネ＞","")</f>
        <v/>
      </c>
      <c r="D153" s="128" t="str">
        <f>IF(リスト!F7="","","（燃料）"&amp;リスト!F7)</f>
        <v/>
      </c>
      <c r="E153" s="163" t="str">
        <f>IF(B169="","",B169&amp;"の自家消費電力量がマイナス値になっているため、入力数値に誤りがあると考えられます")</f>
        <v/>
      </c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1:17" s="143" customFormat="1" ht="19.2" thickTop="1" thickBot="1">
      <c r="A154" s="131"/>
      <c r="B154" s="37"/>
      <c r="C154" s="19" t="s">
        <v>104</v>
      </c>
      <c r="D154" s="20" t="s">
        <v>30</v>
      </c>
      <c r="E154" s="20" t="s">
        <v>105</v>
      </c>
      <c r="F154" s="20" t="s">
        <v>106</v>
      </c>
      <c r="G154" s="20" t="s">
        <v>107</v>
      </c>
      <c r="H154" s="20" t="s">
        <v>108</v>
      </c>
      <c r="I154" s="20" t="s">
        <v>109</v>
      </c>
      <c r="J154" s="20" t="s">
        <v>110</v>
      </c>
      <c r="K154" s="20" t="s">
        <v>111</v>
      </c>
      <c r="L154" s="20" t="s">
        <v>112</v>
      </c>
      <c r="M154" s="20" t="s">
        <v>113</v>
      </c>
      <c r="N154" s="21" t="s">
        <v>114</v>
      </c>
      <c r="O154" s="129"/>
      <c r="P154" s="129"/>
      <c r="Q154" s="129"/>
    </row>
    <row r="155" spans="1:17" ht="18.600000000000001" thickTop="1">
      <c r="A155" s="130"/>
      <c r="B155" s="4" t="s">
        <v>94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171"/>
      <c r="O155" s="127"/>
      <c r="P155" s="127"/>
      <c r="Q155" s="127"/>
    </row>
    <row r="156" spans="1:17">
      <c r="A156" s="130"/>
      <c r="B156" s="5" t="s">
        <v>95</v>
      </c>
      <c r="C156" s="147" t="str">
        <f>IF(C155="","",0)</f>
        <v/>
      </c>
      <c r="D156" s="148" t="str">
        <f>IF(D155="","",D155-C155)</f>
        <v/>
      </c>
      <c r="E156" s="148" t="str">
        <f t="shared" ref="E156" si="123">IF(E155="","",E155-D155)</f>
        <v/>
      </c>
      <c r="F156" s="148" t="str">
        <f t="shared" ref="F156" si="124">IF(F155="","",F155-E155)</f>
        <v/>
      </c>
      <c r="G156" s="148" t="str">
        <f t="shared" ref="G156" si="125">IF(G155="","",G155-F155)</f>
        <v/>
      </c>
      <c r="H156" s="148" t="str">
        <f t="shared" ref="H156" si="126">IF(H155="","",H155-G155)</f>
        <v/>
      </c>
      <c r="I156" s="148" t="str">
        <f t="shared" ref="I156" si="127">IF(I155="","",I155-H155)</f>
        <v/>
      </c>
      <c r="J156" s="148" t="str">
        <f t="shared" ref="J156" si="128">IF(J155="","",J155-I155)</f>
        <v/>
      </c>
      <c r="K156" s="148" t="str">
        <f t="shared" ref="K156" si="129">IF(K155="","",K155-J155)</f>
        <v/>
      </c>
      <c r="L156" s="148" t="str">
        <f t="shared" ref="L156" si="130">IF(L155="","",L155-K155)</f>
        <v/>
      </c>
      <c r="M156" s="148" t="str">
        <f t="shared" ref="M156" si="131">IF(M155="","",M155-L155)</f>
        <v/>
      </c>
      <c r="N156" s="145" t="str">
        <f t="shared" ref="N156" si="132">IF(N155="","",N155-M155)</f>
        <v/>
      </c>
      <c r="O156" s="127"/>
      <c r="P156" s="127"/>
      <c r="Q156" s="127"/>
    </row>
    <row r="157" spans="1:17">
      <c r="A157" s="130"/>
      <c r="B157" s="5" t="s">
        <v>96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3"/>
      <c r="O157" s="127"/>
      <c r="P157" s="127"/>
      <c r="Q157" s="127"/>
    </row>
    <row r="158" spans="1:17">
      <c r="A158" s="130">
        <f>IF(リスト!F7="バイオマス",1,0)</f>
        <v>0</v>
      </c>
      <c r="B158" s="146" t="s">
        <v>97</v>
      </c>
      <c r="C158" s="152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4"/>
      <c r="O158" s="127"/>
      <c r="P158" s="127"/>
      <c r="Q158" s="127"/>
    </row>
    <row r="159" spans="1:17">
      <c r="A159" s="130">
        <f>IF(リスト!F7="廃棄物",1,0)</f>
        <v>0</v>
      </c>
      <c r="B159" s="146" t="s">
        <v>98</v>
      </c>
      <c r="C159" s="152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4"/>
      <c r="O159" s="127"/>
      <c r="P159" s="127"/>
      <c r="Q159" s="127"/>
    </row>
    <row r="160" spans="1:17" ht="18.600000000000001" thickBot="1">
      <c r="A160" s="130"/>
      <c r="B160" s="9" t="s">
        <v>99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3"/>
      <c r="O160" s="127"/>
      <c r="P160" s="127"/>
      <c r="Q160" s="127"/>
    </row>
    <row r="161" spans="1:17" ht="18.600000000000001" thickBot="1">
      <c r="A161" s="130"/>
      <c r="B161" s="10" t="s">
        <v>134</v>
      </c>
      <c r="C161" s="155">
        <f t="shared" ref="C161:N161" si="133">COUNTA(C162:C165)</f>
        <v>0</v>
      </c>
      <c r="D161" s="155">
        <f t="shared" si="133"/>
        <v>0</v>
      </c>
      <c r="E161" s="155">
        <f t="shared" si="133"/>
        <v>0</v>
      </c>
      <c r="F161" s="155">
        <f t="shared" si="133"/>
        <v>0</v>
      </c>
      <c r="G161" s="155">
        <f t="shared" si="133"/>
        <v>0</v>
      </c>
      <c r="H161" s="155">
        <f t="shared" si="133"/>
        <v>0</v>
      </c>
      <c r="I161" s="155">
        <f t="shared" si="133"/>
        <v>0</v>
      </c>
      <c r="J161" s="155">
        <f t="shared" si="133"/>
        <v>0</v>
      </c>
      <c r="K161" s="155">
        <f t="shared" si="133"/>
        <v>0</v>
      </c>
      <c r="L161" s="155">
        <f t="shared" si="133"/>
        <v>0</v>
      </c>
      <c r="M161" s="155">
        <f t="shared" si="133"/>
        <v>0</v>
      </c>
      <c r="N161" s="156">
        <f t="shared" si="133"/>
        <v>0</v>
      </c>
      <c r="O161" s="127"/>
      <c r="P161" s="127"/>
      <c r="Q161" s="127"/>
    </row>
    <row r="162" spans="1:17">
      <c r="A162" s="130"/>
      <c r="B162" s="5" t="s">
        <v>100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3"/>
      <c r="O162" s="127"/>
      <c r="P162" s="127"/>
      <c r="Q162" s="127"/>
    </row>
    <row r="163" spans="1:17">
      <c r="A163" s="130"/>
      <c r="B163" s="5" t="s">
        <v>101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3"/>
      <c r="O163" s="127"/>
      <c r="P163" s="127"/>
      <c r="Q163" s="127"/>
    </row>
    <row r="164" spans="1:17">
      <c r="A164" s="130"/>
      <c r="B164" s="5" t="s">
        <v>102</v>
      </c>
      <c r="C164" s="3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3"/>
      <c r="O164" s="127"/>
      <c r="P164" s="127"/>
      <c r="Q164" s="127"/>
    </row>
    <row r="165" spans="1:17">
      <c r="A165" s="130"/>
      <c r="B165" s="5" t="s">
        <v>103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27"/>
      <c r="P165" s="127"/>
      <c r="Q165" s="127"/>
    </row>
    <row r="166" spans="1:17" ht="18.600000000000001" thickBot="1">
      <c r="A166" s="130"/>
      <c r="B166" s="7" t="s">
        <v>118</v>
      </c>
      <c r="C166" s="11" t="str">
        <f t="shared" ref="C166:N166" si="134">IF(C161=0,"",SUM(C162:C164))</f>
        <v/>
      </c>
      <c r="D166" s="12" t="str">
        <f t="shared" si="134"/>
        <v/>
      </c>
      <c r="E166" s="12" t="str">
        <f t="shared" si="134"/>
        <v/>
      </c>
      <c r="F166" s="12" t="str">
        <f t="shared" si="134"/>
        <v/>
      </c>
      <c r="G166" s="12" t="str">
        <f t="shared" si="134"/>
        <v/>
      </c>
      <c r="H166" s="12" t="str">
        <f t="shared" si="134"/>
        <v/>
      </c>
      <c r="I166" s="12" t="str">
        <f t="shared" si="134"/>
        <v/>
      </c>
      <c r="J166" s="12" t="str">
        <f t="shared" si="134"/>
        <v/>
      </c>
      <c r="K166" s="12" t="str">
        <f t="shared" si="134"/>
        <v/>
      </c>
      <c r="L166" s="12" t="str">
        <f t="shared" si="134"/>
        <v/>
      </c>
      <c r="M166" s="12" t="str">
        <f t="shared" si="134"/>
        <v/>
      </c>
      <c r="N166" s="13" t="str">
        <f t="shared" si="134"/>
        <v/>
      </c>
      <c r="O166" s="127"/>
      <c r="P166" s="127"/>
      <c r="Q166" s="127"/>
    </row>
    <row r="167" spans="1:17" ht="18.600000000000001" thickBot="1">
      <c r="A167" s="130"/>
      <c r="B167" s="10" t="s">
        <v>135</v>
      </c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8"/>
      <c r="O167" s="127"/>
      <c r="P167" s="127"/>
      <c r="Q167" s="127"/>
    </row>
    <row r="168" spans="1:17" ht="18.600000000000001" thickBot="1">
      <c r="A168" s="130"/>
      <c r="B168" s="38" t="s">
        <v>119</v>
      </c>
      <c r="C168" s="6" t="str">
        <f>IF(AND(C157="",C160="",C166=""),"",C157-SUM(C160,C166))</f>
        <v/>
      </c>
      <c r="D168" s="6" t="str">
        <f>IF(AND(D157="",D160="",D166=""),"",D157-SUM(D160,D166))</f>
        <v/>
      </c>
      <c r="E168" s="6" t="str">
        <f t="shared" ref="E168:N168" si="135">IF(AND(E157="",E160="",E166=""),"",E157-SUM(E160,E166))</f>
        <v/>
      </c>
      <c r="F168" s="6" t="str">
        <f t="shared" si="135"/>
        <v/>
      </c>
      <c r="G168" s="6" t="str">
        <f t="shared" si="135"/>
        <v/>
      </c>
      <c r="H168" s="6" t="str">
        <f t="shared" si="135"/>
        <v/>
      </c>
      <c r="I168" s="6" t="str">
        <f t="shared" si="135"/>
        <v/>
      </c>
      <c r="J168" s="6" t="str">
        <f t="shared" si="135"/>
        <v/>
      </c>
      <c r="K168" s="6" t="str">
        <f t="shared" si="135"/>
        <v/>
      </c>
      <c r="L168" s="6" t="str">
        <f t="shared" si="135"/>
        <v/>
      </c>
      <c r="M168" s="6" t="str">
        <f t="shared" si="135"/>
        <v/>
      </c>
      <c r="N168" s="41" t="str">
        <f t="shared" si="135"/>
        <v/>
      </c>
      <c r="O168" s="127"/>
      <c r="P168" s="127"/>
      <c r="Q168" s="127"/>
    </row>
    <row r="169" spans="1:17" ht="18.600000000000001" thickTop="1">
      <c r="A169" s="130"/>
      <c r="B169" s="167" t="str">
        <f>_xlfn.CONCAT(C169:N169)</f>
        <v/>
      </c>
      <c r="C169" s="168" t="str">
        <f>IF(C168&lt;0,"「"&amp;C154&amp;"」","")</f>
        <v/>
      </c>
      <c r="D169" s="168" t="str">
        <f t="shared" ref="D169" si="136">IF(D168&lt;0,"「"&amp;D154&amp;"」","")</f>
        <v/>
      </c>
      <c r="E169" s="168" t="str">
        <f>IF(E168&lt;0,"「"&amp;E154&amp;"」","")</f>
        <v/>
      </c>
      <c r="F169" s="168" t="str">
        <f t="shared" ref="F169" si="137">IF(F168&lt;0,"「"&amp;F154&amp;"」","")</f>
        <v/>
      </c>
      <c r="G169" s="168" t="str">
        <f t="shared" ref="G169" si="138">IF(G168&lt;0,"「"&amp;G154&amp;"」","")</f>
        <v/>
      </c>
      <c r="H169" s="168" t="str">
        <f t="shared" ref="H169" si="139">IF(H168&lt;0,"「"&amp;H154&amp;"」","")</f>
        <v/>
      </c>
      <c r="I169" s="168" t="str">
        <f t="shared" ref="I169" si="140">IF(I168&lt;0,"「"&amp;I154&amp;"」","")</f>
        <v/>
      </c>
      <c r="J169" s="168" t="str">
        <f t="shared" ref="J169" si="141">IF(J168&lt;0,"「"&amp;J154&amp;"」","")</f>
        <v/>
      </c>
      <c r="K169" s="168" t="str">
        <f t="shared" ref="K169" si="142">IF(K168&lt;0,"「"&amp;K154&amp;"」","")</f>
        <v/>
      </c>
      <c r="L169" s="168" t="str">
        <f t="shared" ref="L169" si="143">IF(L168&lt;0,"「"&amp;L154&amp;"」","")</f>
        <v/>
      </c>
      <c r="M169" s="168" t="str">
        <f t="shared" ref="M169" si="144">IF(M168&lt;0,"「"&amp;M154&amp;"」","")</f>
        <v/>
      </c>
      <c r="N169" s="168" t="str">
        <f t="shared" ref="N169" si="145">IF(N168&lt;0,"「"&amp;N154&amp;"」","")</f>
        <v/>
      </c>
      <c r="O169" s="127"/>
      <c r="P169" s="127"/>
      <c r="Q169" s="127"/>
    </row>
    <row r="170" spans="1:17" ht="40.049999999999997" customHeight="1">
      <c r="A170" s="130"/>
      <c r="B170" s="1" t="s">
        <v>42</v>
      </c>
      <c r="C170" s="226"/>
      <c r="D170" s="226"/>
      <c r="E170" s="226"/>
      <c r="F170" s="226"/>
      <c r="G170" s="226"/>
      <c r="H170" s="226"/>
      <c r="I170" s="226"/>
      <c r="J170" s="226"/>
      <c r="K170" s="3">
        <f>IF($D$3="上期",MAX(ABS(MAX(C156:H156)),ABS(MIN(C156:H156))),MAX(ABS(MAX(C156:N156)),ABS(MIN(C156:N156))))</f>
        <v>0</v>
      </c>
      <c r="O170" s="127"/>
      <c r="P170" s="127"/>
      <c r="Q170" s="127"/>
    </row>
    <row r="171" spans="1:17" ht="40.049999999999997" customHeight="1">
      <c r="A171" s="130"/>
      <c r="B171" s="1" t="s">
        <v>131</v>
      </c>
      <c r="C171" s="226"/>
      <c r="D171" s="226"/>
      <c r="E171" s="226"/>
      <c r="F171" s="226"/>
      <c r="G171" s="226"/>
      <c r="H171" s="226"/>
      <c r="I171" s="226"/>
      <c r="J171" s="226"/>
      <c r="O171" s="127"/>
      <c r="P171" s="127"/>
      <c r="Q171" s="127"/>
    </row>
    <row r="172" spans="1:17">
      <c r="A172" s="130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</row>
    <row r="173" spans="1:17">
      <c r="A173" s="130"/>
      <c r="B173" s="170" t="s">
        <v>241</v>
      </c>
      <c r="C173" s="169">
        <f>C176*800</f>
        <v>0</v>
      </c>
      <c r="D173" s="169">
        <f t="shared" ref="D173:N173" si="146">D176*800</f>
        <v>0</v>
      </c>
      <c r="E173" s="169">
        <f t="shared" si="146"/>
        <v>0</v>
      </c>
      <c r="F173" s="169">
        <f t="shared" si="146"/>
        <v>0</v>
      </c>
      <c r="G173" s="169">
        <f t="shared" si="146"/>
        <v>0</v>
      </c>
      <c r="H173" s="169">
        <f t="shared" si="146"/>
        <v>0</v>
      </c>
      <c r="I173" s="169">
        <f t="shared" si="146"/>
        <v>0</v>
      </c>
      <c r="J173" s="169">
        <f t="shared" si="146"/>
        <v>0</v>
      </c>
      <c r="K173" s="169">
        <f t="shared" si="146"/>
        <v>0</v>
      </c>
      <c r="L173" s="169">
        <f t="shared" si="146"/>
        <v>0</v>
      </c>
      <c r="M173" s="169">
        <f t="shared" si="146"/>
        <v>0</v>
      </c>
      <c r="N173" s="169">
        <f t="shared" si="146"/>
        <v>0</v>
      </c>
      <c r="O173" s="127"/>
      <c r="P173" s="127"/>
      <c r="Q173" s="127"/>
    </row>
    <row r="174" spans="1:17" s="142" customFormat="1" ht="18.600000000000001" thickBot="1">
      <c r="A174" s="131">
        <f>IF(リスト!D8="",1,"")</f>
        <v>1</v>
      </c>
      <c r="B174" s="128" t="str">
        <f>IF(リスト!D8="","発電所に関する報告【入力不要】","発電所に関する報告【原動力："&amp;リスト!D8&amp;"】")</f>
        <v>発電所に関する報告【入力不要】</v>
      </c>
      <c r="C174" s="141" t="str">
        <f>IF(リスト!E8="○","＜コジェネ＞","")</f>
        <v/>
      </c>
      <c r="D174" s="128" t="str">
        <f>IF(リスト!F8="","","（燃料）"&amp;リスト!F8)</f>
        <v/>
      </c>
      <c r="E174" s="163" t="str">
        <f>IF(B190="","",B190&amp;"の自家消費電力量がマイナス値になっているため、入力数値に誤りがあると考えられます")</f>
        <v/>
      </c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1:17" s="143" customFormat="1" ht="19.2" thickTop="1" thickBot="1">
      <c r="A175" s="131"/>
      <c r="B175" s="37"/>
      <c r="C175" s="19" t="s">
        <v>104</v>
      </c>
      <c r="D175" s="20" t="s">
        <v>30</v>
      </c>
      <c r="E175" s="20" t="s">
        <v>105</v>
      </c>
      <c r="F175" s="20" t="s">
        <v>106</v>
      </c>
      <c r="G175" s="20" t="s">
        <v>107</v>
      </c>
      <c r="H175" s="20" t="s">
        <v>108</v>
      </c>
      <c r="I175" s="20" t="s">
        <v>109</v>
      </c>
      <c r="J175" s="20" t="s">
        <v>110</v>
      </c>
      <c r="K175" s="20" t="s">
        <v>111</v>
      </c>
      <c r="L175" s="20" t="s">
        <v>112</v>
      </c>
      <c r="M175" s="20" t="s">
        <v>113</v>
      </c>
      <c r="N175" s="21" t="s">
        <v>114</v>
      </c>
      <c r="O175" s="129"/>
      <c r="P175" s="129"/>
      <c r="Q175" s="129"/>
    </row>
    <row r="176" spans="1:17" ht="18.600000000000001" thickTop="1">
      <c r="A176" s="130"/>
      <c r="B176" s="4" t="s">
        <v>94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171"/>
      <c r="O176" s="127"/>
      <c r="P176" s="127"/>
      <c r="Q176" s="127"/>
    </row>
    <row r="177" spans="1:17">
      <c r="A177" s="130"/>
      <c r="B177" s="5" t="s">
        <v>95</v>
      </c>
      <c r="C177" s="147" t="str">
        <f>IF(C176="","",0)</f>
        <v/>
      </c>
      <c r="D177" s="148" t="str">
        <f>IF(D176="","",D176-C176)</f>
        <v/>
      </c>
      <c r="E177" s="148" t="str">
        <f t="shared" ref="E177" si="147">IF(E176="","",E176-D176)</f>
        <v/>
      </c>
      <c r="F177" s="148" t="str">
        <f t="shared" ref="F177" si="148">IF(F176="","",F176-E176)</f>
        <v/>
      </c>
      <c r="G177" s="148" t="str">
        <f t="shared" ref="G177" si="149">IF(G176="","",G176-F176)</f>
        <v/>
      </c>
      <c r="H177" s="148" t="str">
        <f t="shared" ref="H177" si="150">IF(H176="","",H176-G176)</f>
        <v/>
      </c>
      <c r="I177" s="148" t="str">
        <f t="shared" ref="I177" si="151">IF(I176="","",I176-H176)</f>
        <v/>
      </c>
      <c r="J177" s="148" t="str">
        <f t="shared" ref="J177" si="152">IF(J176="","",J176-I176)</f>
        <v/>
      </c>
      <c r="K177" s="148" t="str">
        <f t="shared" ref="K177" si="153">IF(K176="","",K176-J176)</f>
        <v/>
      </c>
      <c r="L177" s="148" t="str">
        <f t="shared" ref="L177" si="154">IF(L176="","",L176-K176)</f>
        <v/>
      </c>
      <c r="M177" s="148" t="str">
        <f t="shared" ref="M177" si="155">IF(M176="","",M176-L176)</f>
        <v/>
      </c>
      <c r="N177" s="145" t="str">
        <f t="shared" ref="N177" si="156">IF(N176="","",N176-M176)</f>
        <v/>
      </c>
      <c r="O177" s="127"/>
      <c r="P177" s="127"/>
      <c r="Q177" s="127"/>
    </row>
    <row r="178" spans="1:17">
      <c r="A178" s="130"/>
      <c r="B178" s="5" t="s">
        <v>96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3"/>
      <c r="O178" s="127"/>
      <c r="P178" s="127"/>
      <c r="Q178" s="127"/>
    </row>
    <row r="179" spans="1:17">
      <c r="A179" s="130">
        <f>IF(リスト!F8="バイオマス",1,0)</f>
        <v>0</v>
      </c>
      <c r="B179" s="146" t="s">
        <v>97</v>
      </c>
      <c r="C179" s="152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4"/>
      <c r="O179" s="127"/>
      <c r="P179" s="127"/>
      <c r="Q179" s="127"/>
    </row>
    <row r="180" spans="1:17">
      <c r="A180" s="130">
        <f>IF(リスト!F8="廃棄物",1,0)</f>
        <v>0</v>
      </c>
      <c r="B180" s="146" t="s">
        <v>98</v>
      </c>
      <c r="C180" s="152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4"/>
      <c r="O180" s="127"/>
      <c r="P180" s="127"/>
      <c r="Q180" s="127"/>
    </row>
    <row r="181" spans="1:17" ht="18.600000000000001" thickBot="1">
      <c r="A181" s="130"/>
      <c r="B181" s="9" t="s">
        <v>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3"/>
      <c r="O181" s="127"/>
      <c r="P181" s="127"/>
      <c r="Q181" s="127"/>
    </row>
    <row r="182" spans="1:17" ht="18.600000000000001" thickBot="1">
      <c r="A182" s="130"/>
      <c r="B182" s="10" t="s">
        <v>134</v>
      </c>
      <c r="C182" s="155">
        <f t="shared" ref="C182:N182" si="157">COUNTA(C183:C186)</f>
        <v>0</v>
      </c>
      <c r="D182" s="155">
        <f t="shared" si="157"/>
        <v>0</v>
      </c>
      <c r="E182" s="155">
        <f t="shared" si="157"/>
        <v>0</v>
      </c>
      <c r="F182" s="155">
        <f t="shared" si="157"/>
        <v>0</v>
      </c>
      <c r="G182" s="155">
        <f t="shared" si="157"/>
        <v>0</v>
      </c>
      <c r="H182" s="155">
        <f t="shared" si="157"/>
        <v>0</v>
      </c>
      <c r="I182" s="155">
        <f t="shared" si="157"/>
        <v>0</v>
      </c>
      <c r="J182" s="155">
        <f t="shared" si="157"/>
        <v>0</v>
      </c>
      <c r="K182" s="155">
        <f t="shared" si="157"/>
        <v>0</v>
      </c>
      <c r="L182" s="155">
        <f t="shared" si="157"/>
        <v>0</v>
      </c>
      <c r="M182" s="155">
        <f t="shared" si="157"/>
        <v>0</v>
      </c>
      <c r="N182" s="156">
        <f t="shared" si="157"/>
        <v>0</v>
      </c>
      <c r="O182" s="127"/>
      <c r="P182" s="127"/>
      <c r="Q182" s="127"/>
    </row>
    <row r="183" spans="1:17">
      <c r="A183" s="130"/>
      <c r="B183" s="5" t="s">
        <v>100</v>
      </c>
      <c r="C183" s="3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3"/>
      <c r="O183" s="127"/>
      <c r="P183" s="127"/>
      <c r="Q183" s="127"/>
    </row>
    <row r="184" spans="1:17">
      <c r="A184" s="130"/>
      <c r="B184" s="5" t="s">
        <v>101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3"/>
      <c r="O184" s="127"/>
      <c r="P184" s="127"/>
      <c r="Q184" s="127"/>
    </row>
    <row r="185" spans="1:17">
      <c r="A185" s="130"/>
      <c r="B185" s="5" t="s">
        <v>102</v>
      </c>
      <c r="C185" s="3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3"/>
      <c r="O185" s="127"/>
      <c r="P185" s="127"/>
      <c r="Q185" s="127"/>
    </row>
    <row r="186" spans="1:17">
      <c r="A186" s="130"/>
      <c r="B186" s="5" t="s">
        <v>103</v>
      </c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3"/>
      <c r="O186" s="127"/>
      <c r="P186" s="127"/>
      <c r="Q186" s="127"/>
    </row>
    <row r="187" spans="1:17" ht="18.600000000000001" thickBot="1">
      <c r="A187" s="130"/>
      <c r="B187" s="7" t="s">
        <v>118</v>
      </c>
      <c r="C187" s="11" t="str">
        <f t="shared" ref="C187:N187" si="158">IF(C182=0,"",SUM(C183:C185))</f>
        <v/>
      </c>
      <c r="D187" s="12" t="str">
        <f t="shared" si="158"/>
        <v/>
      </c>
      <c r="E187" s="12" t="str">
        <f t="shared" si="158"/>
        <v/>
      </c>
      <c r="F187" s="12" t="str">
        <f t="shared" si="158"/>
        <v/>
      </c>
      <c r="G187" s="12" t="str">
        <f t="shared" si="158"/>
        <v/>
      </c>
      <c r="H187" s="12" t="str">
        <f t="shared" si="158"/>
        <v/>
      </c>
      <c r="I187" s="12" t="str">
        <f t="shared" si="158"/>
        <v/>
      </c>
      <c r="J187" s="12" t="str">
        <f t="shared" si="158"/>
        <v/>
      </c>
      <c r="K187" s="12" t="str">
        <f t="shared" si="158"/>
        <v/>
      </c>
      <c r="L187" s="12" t="str">
        <f t="shared" si="158"/>
        <v/>
      </c>
      <c r="M187" s="12" t="str">
        <f t="shared" si="158"/>
        <v/>
      </c>
      <c r="N187" s="13" t="str">
        <f t="shared" si="158"/>
        <v/>
      </c>
      <c r="O187" s="127"/>
      <c r="P187" s="127"/>
      <c r="Q187" s="127"/>
    </row>
    <row r="188" spans="1:17" ht="18.600000000000001" thickBot="1">
      <c r="A188" s="130"/>
      <c r="B188" s="10" t="s">
        <v>135</v>
      </c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8"/>
      <c r="O188" s="127"/>
      <c r="P188" s="127"/>
      <c r="Q188" s="127"/>
    </row>
    <row r="189" spans="1:17" ht="18.600000000000001" thickBot="1">
      <c r="A189" s="130"/>
      <c r="B189" s="38" t="s">
        <v>119</v>
      </c>
      <c r="C189" s="6" t="str">
        <f>IF(AND(C178="",C181="",C187=""),"",C178-SUM(C181,C187))</f>
        <v/>
      </c>
      <c r="D189" s="6" t="str">
        <f>IF(AND(D178="",D181="",D187=""),"",D178-SUM(D181,D187))</f>
        <v/>
      </c>
      <c r="E189" s="6" t="str">
        <f t="shared" ref="E189:N189" si="159">IF(AND(E178="",E181="",E187=""),"",E178-SUM(E181,E187))</f>
        <v/>
      </c>
      <c r="F189" s="6" t="str">
        <f t="shared" si="159"/>
        <v/>
      </c>
      <c r="G189" s="6" t="str">
        <f t="shared" si="159"/>
        <v/>
      </c>
      <c r="H189" s="6" t="str">
        <f t="shared" si="159"/>
        <v/>
      </c>
      <c r="I189" s="6" t="str">
        <f t="shared" si="159"/>
        <v/>
      </c>
      <c r="J189" s="6" t="str">
        <f t="shared" si="159"/>
        <v/>
      </c>
      <c r="K189" s="6" t="str">
        <f t="shared" si="159"/>
        <v/>
      </c>
      <c r="L189" s="6" t="str">
        <f t="shared" si="159"/>
        <v/>
      </c>
      <c r="M189" s="6" t="str">
        <f t="shared" si="159"/>
        <v/>
      </c>
      <c r="N189" s="41" t="str">
        <f t="shared" si="159"/>
        <v/>
      </c>
      <c r="O189" s="127"/>
      <c r="P189" s="127"/>
      <c r="Q189" s="127"/>
    </row>
    <row r="190" spans="1:17" ht="18.600000000000001" thickTop="1">
      <c r="A190" s="130"/>
      <c r="B190" s="167" t="str">
        <f>_xlfn.CONCAT(C190:N190)</f>
        <v/>
      </c>
      <c r="C190" s="168" t="str">
        <f>IF(C189&lt;0,"「"&amp;C175&amp;"」","")</f>
        <v/>
      </c>
      <c r="D190" s="168" t="str">
        <f t="shared" ref="D190" si="160">IF(D189&lt;0,"「"&amp;D175&amp;"」","")</f>
        <v/>
      </c>
      <c r="E190" s="168" t="str">
        <f>IF(E189&lt;0,"「"&amp;E175&amp;"」","")</f>
        <v/>
      </c>
      <c r="F190" s="168" t="str">
        <f t="shared" ref="F190" si="161">IF(F189&lt;0,"「"&amp;F175&amp;"」","")</f>
        <v/>
      </c>
      <c r="G190" s="168" t="str">
        <f t="shared" ref="G190" si="162">IF(G189&lt;0,"「"&amp;G175&amp;"」","")</f>
        <v/>
      </c>
      <c r="H190" s="168" t="str">
        <f t="shared" ref="H190" si="163">IF(H189&lt;0,"「"&amp;H175&amp;"」","")</f>
        <v/>
      </c>
      <c r="I190" s="168" t="str">
        <f t="shared" ref="I190" si="164">IF(I189&lt;0,"「"&amp;I175&amp;"」","")</f>
        <v/>
      </c>
      <c r="J190" s="168" t="str">
        <f t="shared" ref="J190" si="165">IF(J189&lt;0,"「"&amp;J175&amp;"」","")</f>
        <v/>
      </c>
      <c r="K190" s="168" t="str">
        <f t="shared" ref="K190" si="166">IF(K189&lt;0,"「"&amp;K175&amp;"」","")</f>
        <v/>
      </c>
      <c r="L190" s="168" t="str">
        <f t="shared" ref="L190" si="167">IF(L189&lt;0,"「"&amp;L175&amp;"」","")</f>
        <v/>
      </c>
      <c r="M190" s="168" t="str">
        <f t="shared" ref="M190" si="168">IF(M189&lt;0,"「"&amp;M175&amp;"」","")</f>
        <v/>
      </c>
      <c r="N190" s="168" t="str">
        <f t="shared" ref="N190" si="169">IF(N189&lt;0,"「"&amp;N175&amp;"」","")</f>
        <v/>
      </c>
      <c r="O190" s="127"/>
      <c r="P190" s="127"/>
      <c r="Q190" s="127"/>
    </row>
    <row r="191" spans="1:17" ht="40.049999999999997" customHeight="1">
      <c r="A191" s="130"/>
      <c r="B191" s="1" t="s">
        <v>42</v>
      </c>
      <c r="C191" s="226"/>
      <c r="D191" s="226"/>
      <c r="E191" s="226"/>
      <c r="F191" s="226"/>
      <c r="G191" s="226"/>
      <c r="H191" s="226"/>
      <c r="I191" s="226"/>
      <c r="J191" s="226"/>
      <c r="K191" s="3">
        <f>IF($D$3="上期",MAX(ABS(MAX(C177:H177)),ABS(MIN(C177:H177))),MAX(ABS(MAX(C177:N177)),ABS(MIN(C177:N177))))</f>
        <v>0</v>
      </c>
      <c r="O191" s="127"/>
      <c r="P191" s="127"/>
      <c r="Q191" s="127"/>
    </row>
    <row r="192" spans="1:17" ht="40.049999999999997" customHeight="1">
      <c r="A192" s="130"/>
      <c r="B192" s="1" t="s">
        <v>131</v>
      </c>
      <c r="C192" s="226"/>
      <c r="D192" s="226"/>
      <c r="E192" s="226"/>
      <c r="F192" s="226"/>
      <c r="G192" s="226"/>
      <c r="H192" s="226"/>
      <c r="I192" s="226"/>
      <c r="J192" s="226"/>
      <c r="O192" s="127"/>
      <c r="P192" s="127"/>
      <c r="Q192" s="127"/>
    </row>
    <row r="193" spans="1:17">
      <c r="A193" s="130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</row>
    <row r="194" spans="1:17">
      <c r="A194" s="130"/>
      <c r="B194" s="170" t="s">
        <v>241</v>
      </c>
      <c r="C194" s="169">
        <f>C197*800</f>
        <v>0</v>
      </c>
      <c r="D194" s="169">
        <f t="shared" ref="D194:N194" si="170">D197*800</f>
        <v>0</v>
      </c>
      <c r="E194" s="169">
        <f t="shared" si="170"/>
        <v>0</v>
      </c>
      <c r="F194" s="169">
        <f t="shared" si="170"/>
        <v>0</v>
      </c>
      <c r="G194" s="169">
        <f t="shared" si="170"/>
        <v>0</v>
      </c>
      <c r="H194" s="169">
        <f t="shared" si="170"/>
        <v>0</v>
      </c>
      <c r="I194" s="169">
        <f t="shared" si="170"/>
        <v>0</v>
      </c>
      <c r="J194" s="169">
        <f t="shared" si="170"/>
        <v>0</v>
      </c>
      <c r="K194" s="169">
        <f t="shared" si="170"/>
        <v>0</v>
      </c>
      <c r="L194" s="169">
        <f t="shared" si="170"/>
        <v>0</v>
      </c>
      <c r="M194" s="169">
        <f t="shared" si="170"/>
        <v>0</v>
      </c>
      <c r="N194" s="169">
        <f t="shared" si="170"/>
        <v>0</v>
      </c>
      <c r="O194" s="127"/>
      <c r="P194" s="127"/>
      <c r="Q194" s="127"/>
    </row>
    <row r="195" spans="1:17" s="142" customFormat="1" ht="18.600000000000001" thickBot="1">
      <c r="A195" s="131">
        <f>IF(リスト!D9="",1,"")</f>
        <v>1</v>
      </c>
      <c r="B195" s="128" t="str">
        <f>IF(リスト!D9="","発電所に関する報告【入力不要】","発電所に関する報告【原動力："&amp;リスト!D9&amp;"】")</f>
        <v>発電所に関する報告【入力不要】</v>
      </c>
      <c r="C195" s="141" t="str">
        <f>IF(リスト!E9="○","＜コジェネ＞","")</f>
        <v/>
      </c>
      <c r="D195" s="128" t="str">
        <f>IF(リスト!F9="","","（燃料）"&amp;リスト!F9)</f>
        <v/>
      </c>
      <c r="E195" s="163" t="str">
        <f>IF(B211="","",B211&amp;"の自家消費電力量がマイナス値になっているため、入力数値に誤りがあると考えられます")</f>
        <v/>
      </c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1:17" s="143" customFormat="1" ht="19.2" thickTop="1" thickBot="1">
      <c r="A196" s="131"/>
      <c r="B196" s="37"/>
      <c r="C196" s="19" t="s">
        <v>104</v>
      </c>
      <c r="D196" s="20" t="s">
        <v>30</v>
      </c>
      <c r="E196" s="20" t="s">
        <v>105</v>
      </c>
      <c r="F196" s="20" t="s">
        <v>106</v>
      </c>
      <c r="G196" s="20" t="s">
        <v>107</v>
      </c>
      <c r="H196" s="20" t="s">
        <v>108</v>
      </c>
      <c r="I196" s="20" t="s">
        <v>109</v>
      </c>
      <c r="J196" s="20" t="s">
        <v>110</v>
      </c>
      <c r="K196" s="20" t="s">
        <v>111</v>
      </c>
      <c r="L196" s="20" t="s">
        <v>112</v>
      </c>
      <c r="M196" s="20" t="s">
        <v>113</v>
      </c>
      <c r="N196" s="21" t="s">
        <v>114</v>
      </c>
      <c r="O196" s="129"/>
      <c r="P196" s="129"/>
      <c r="Q196" s="129"/>
    </row>
    <row r="197" spans="1:17" ht="18.600000000000001" thickTop="1">
      <c r="A197" s="130"/>
      <c r="B197" s="4" t="s">
        <v>94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171"/>
      <c r="O197" s="127"/>
      <c r="P197" s="127"/>
      <c r="Q197" s="127"/>
    </row>
    <row r="198" spans="1:17">
      <c r="A198" s="130"/>
      <c r="B198" s="5" t="s">
        <v>95</v>
      </c>
      <c r="C198" s="147" t="str">
        <f>IF(C197="","",0)</f>
        <v/>
      </c>
      <c r="D198" s="148" t="str">
        <f>IF(D197="","",D197-C197)</f>
        <v/>
      </c>
      <c r="E198" s="148" t="str">
        <f t="shared" ref="E198" si="171">IF(E197="","",E197-D197)</f>
        <v/>
      </c>
      <c r="F198" s="148" t="str">
        <f t="shared" ref="F198" si="172">IF(F197="","",F197-E197)</f>
        <v/>
      </c>
      <c r="G198" s="148" t="str">
        <f t="shared" ref="G198" si="173">IF(G197="","",G197-F197)</f>
        <v/>
      </c>
      <c r="H198" s="148" t="str">
        <f t="shared" ref="H198" si="174">IF(H197="","",H197-G197)</f>
        <v/>
      </c>
      <c r="I198" s="148" t="str">
        <f t="shared" ref="I198" si="175">IF(I197="","",I197-H197)</f>
        <v/>
      </c>
      <c r="J198" s="148" t="str">
        <f t="shared" ref="J198" si="176">IF(J197="","",J197-I197)</f>
        <v/>
      </c>
      <c r="K198" s="148" t="str">
        <f t="shared" ref="K198" si="177">IF(K197="","",K197-J197)</f>
        <v/>
      </c>
      <c r="L198" s="148" t="str">
        <f t="shared" ref="L198" si="178">IF(L197="","",L197-K197)</f>
        <v/>
      </c>
      <c r="M198" s="148" t="str">
        <f t="shared" ref="M198" si="179">IF(M197="","",M197-L197)</f>
        <v/>
      </c>
      <c r="N198" s="145" t="str">
        <f t="shared" ref="N198" si="180">IF(N197="","",N197-M197)</f>
        <v/>
      </c>
      <c r="O198" s="127"/>
      <c r="P198" s="127"/>
      <c r="Q198" s="127"/>
    </row>
    <row r="199" spans="1:17">
      <c r="A199" s="130"/>
      <c r="B199" s="5" t="s">
        <v>96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3"/>
      <c r="O199" s="127"/>
      <c r="P199" s="127"/>
      <c r="Q199" s="127"/>
    </row>
    <row r="200" spans="1:17">
      <c r="A200" s="130">
        <f>IF(リスト!F9="バイオマス",1,0)</f>
        <v>0</v>
      </c>
      <c r="B200" s="146" t="s">
        <v>97</v>
      </c>
      <c r="C200" s="152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4"/>
      <c r="O200" s="127"/>
      <c r="P200" s="127"/>
      <c r="Q200" s="127"/>
    </row>
    <row r="201" spans="1:17">
      <c r="A201" s="130">
        <f>IF(リスト!F9="廃棄物",1,0)</f>
        <v>0</v>
      </c>
      <c r="B201" s="146" t="s">
        <v>98</v>
      </c>
      <c r="C201" s="152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4"/>
      <c r="O201" s="127"/>
      <c r="P201" s="127"/>
      <c r="Q201" s="127"/>
    </row>
    <row r="202" spans="1:17" ht="18.600000000000001" thickBot="1">
      <c r="A202" s="130"/>
      <c r="B202" s="9" t="s">
        <v>99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3"/>
      <c r="O202" s="127"/>
      <c r="P202" s="127"/>
      <c r="Q202" s="127"/>
    </row>
    <row r="203" spans="1:17" ht="18.600000000000001" thickBot="1">
      <c r="A203" s="130"/>
      <c r="B203" s="10" t="s">
        <v>134</v>
      </c>
      <c r="C203" s="155">
        <f t="shared" ref="C203:N203" si="181">COUNTA(C204:C207)</f>
        <v>0</v>
      </c>
      <c r="D203" s="155">
        <f t="shared" si="181"/>
        <v>0</v>
      </c>
      <c r="E203" s="155">
        <f t="shared" si="181"/>
        <v>0</v>
      </c>
      <c r="F203" s="155">
        <f t="shared" si="181"/>
        <v>0</v>
      </c>
      <c r="G203" s="155">
        <f t="shared" si="181"/>
        <v>0</v>
      </c>
      <c r="H203" s="155">
        <f t="shared" si="181"/>
        <v>0</v>
      </c>
      <c r="I203" s="155">
        <f t="shared" si="181"/>
        <v>0</v>
      </c>
      <c r="J203" s="155">
        <f t="shared" si="181"/>
        <v>0</v>
      </c>
      <c r="K203" s="155">
        <f t="shared" si="181"/>
        <v>0</v>
      </c>
      <c r="L203" s="155">
        <f t="shared" si="181"/>
        <v>0</v>
      </c>
      <c r="M203" s="155">
        <f t="shared" si="181"/>
        <v>0</v>
      </c>
      <c r="N203" s="156">
        <f t="shared" si="181"/>
        <v>0</v>
      </c>
      <c r="O203" s="127"/>
      <c r="P203" s="127"/>
      <c r="Q203" s="127"/>
    </row>
    <row r="204" spans="1:17">
      <c r="A204" s="130"/>
      <c r="B204" s="5" t="s">
        <v>100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3"/>
      <c r="O204" s="127"/>
      <c r="P204" s="127"/>
      <c r="Q204" s="127"/>
    </row>
    <row r="205" spans="1:17">
      <c r="A205" s="130"/>
      <c r="B205" s="5" t="s">
        <v>101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3"/>
      <c r="O205" s="127"/>
      <c r="P205" s="127"/>
      <c r="Q205" s="127"/>
    </row>
    <row r="206" spans="1:17">
      <c r="A206" s="130"/>
      <c r="B206" s="5" t="s">
        <v>102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3"/>
      <c r="O206" s="127"/>
      <c r="P206" s="127"/>
      <c r="Q206" s="127"/>
    </row>
    <row r="207" spans="1:17">
      <c r="A207" s="130"/>
      <c r="B207" s="5" t="s">
        <v>103</v>
      </c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3"/>
      <c r="O207" s="127"/>
      <c r="P207" s="127"/>
      <c r="Q207" s="127"/>
    </row>
    <row r="208" spans="1:17" ht="18.600000000000001" thickBot="1">
      <c r="A208" s="130"/>
      <c r="B208" s="7" t="s">
        <v>118</v>
      </c>
      <c r="C208" s="11" t="str">
        <f t="shared" ref="C208:N208" si="182">IF(C203=0,"",SUM(C204:C206))</f>
        <v/>
      </c>
      <c r="D208" s="12" t="str">
        <f t="shared" si="182"/>
        <v/>
      </c>
      <c r="E208" s="12" t="str">
        <f t="shared" si="182"/>
        <v/>
      </c>
      <c r="F208" s="12" t="str">
        <f t="shared" si="182"/>
        <v/>
      </c>
      <c r="G208" s="12" t="str">
        <f t="shared" si="182"/>
        <v/>
      </c>
      <c r="H208" s="12" t="str">
        <f t="shared" si="182"/>
        <v/>
      </c>
      <c r="I208" s="12" t="str">
        <f t="shared" si="182"/>
        <v/>
      </c>
      <c r="J208" s="12" t="str">
        <f t="shared" si="182"/>
        <v/>
      </c>
      <c r="K208" s="12" t="str">
        <f t="shared" si="182"/>
        <v/>
      </c>
      <c r="L208" s="12" t="str">
        <f t="shared" si="182"/>
        <v/>
      </c>
      <c r="M208" s="12" t="str">
        <f t="shared" si="182"/>
        <v/>
      </c>
      <c r="N208" s="13" t="str">
        <f t="shared" si="182"/>
        <v/>
      </c>
      <c r="O208" s="127"/>
      <c r="P208" s="127"/>
      <c r="Q208" s="127"/>
    </row>
    <row r="209" spans="1:17" ht="18.600000000000001" thickBot="1">
      <c r="A209" s="130"/>
      <c r="B209" s="10" t="s">
        <v>135</v>
      </c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8"/>
      <c r="O209" s="127"/>
      <c r="P209" s="127"/>
      <c r="Q209" s="127"/>
    </row>
    <row r="210" spans="1:17" ht="18.600000000000001" thickBot="1">
      <c r="A210" s="130"/>
      <c r="B210" s="38" t="s">
        <v>119</v>
      </c>
      <c r="C210" s="6" t="str">
        <f>IF(AND(C199="",C202="",C208=""),"",C199-SUM(C202,C208))</f>
        <v/>
      </c>
      <c r="D210" s="6" t="str">
        <f>IF(AND(D199="",D202="",D208=""),"",D199-SUM(D202,D208))</f>
        <v/>
      </c>
      <c r="E210" s="6" t="str">
        <f t="shared" ref="E210:N210" si="183">IF(AND(E199="",E202="",E208=""),"",E199-SUM(E202,E208))</f>
        <v/>
      </c>
      <c r="F210" s="6" t="str">
        <f t="shared" si="183"/>
        <v/>
      </c>
      <c r="G210" s="6" t="str">
        <f t="shared" si="183"/>
        <v/>
      </c>
      <c r="H210" s="6" t="str">
        <f t="shared" si="183"/>
        <v/>
      </c>
      <c r="I210" s="6" t="str">
        <f t="shared" si="183"/>
        <v/>
      </c>
      <c r="J210" s="6" t="str">
        <f t="shared" si="183"/>
        <v/>
      </c>
      <c r="K210" s="6" t="str">
        <f t="shared" si="183"/>
        <v/>
      </c>
      <c r="L210" s="6" t="str">
        <f t="shared" si="183"/>
        <v/>
      </c>
      <c r="M210" s="6" t="str">
        <f t="shared" si="183"/>
        <v/>
      </c>
      <c r="N210" s="41" t="str">
        <f t="shared" si="183"/>
        <v/>
      </c>
      <c r="O210" s="127"/>
      <c r="P210" s="127"/>
      <c r="Q210" s="127"/>
    </row>
    <row r="211" spans="1:17" ht="18.600000000000001" thickTop="1">
      <c r="A211" s="130"/>
      <c r="B211" s="167" t="str">
        <f>_xlfn.CONCAT(C211:N211)</f>
        <v/>
      </c>
      <c r="C211" s="168" t="str">
        <f>IF(C210&lt;0,"「"&amp;C196&amp;"」","")</f>
        <v/>
      </c>
      <c r="D211" s="168" t="str">
        <f t="shared" ref="D211" si="184">IF(D210&lt;0,"「"&amp;D196&amp;"」","")</f>
        <v/>
      </c>
      <c r="E211" s="168" t="str">
        <f>IF(E210&lt;0,"「"&amp;E196&amp;"」","")</f>
        <v/>
      </c>
      <c r="F211" s="168" t="str">
        <f t="shared" ref="F211" si="185">IF(F210&lt;0,"「"&amp;F196&amp;"」","")</f>
        <v/>
      </c>
      <c r="G211" s="168" t="str">
        <f t="shared" ref="G211" si="186">IF(G210&lt;0,"「"&amp;G196&amp;"」","")</f>
        <v/>
      </c>
      <c r="H211" s="168" t="str">
        <f t="shared" ref="H211" si="187">IF(H210&lt;0,"「"&amp;H196&amp;"」","")</f>
        <v/>
      </c>
      <c r="I211" s="168" t="str">
        <f t="shared" ref="I211" si="188">IF(I210&lt;0,"「"&amp;I196&amp;"」","")</f>
        <v/>
      </c>
      <c r="J211" s="168" t="str">
        <f t="shared" ref="J211" si="189">IF(J210&lt;0,"「"&amp;J196&amp;"」","")</f>
        <v/>
      </c>
      <c r="K211" s="168" t="str">
        <f t="shared" ref="K211" si="190">IF(K210&lt;0,"「"&amp;K196&amp;"」","")</f>
        <v/>
      </c>
      <c r="L211" s="168" t="str">
        <f t="shared" ref="L211" si="191">IF(L210&lt;0,"「"&amp;L196&amp;"」","")</f>
        <v/>
      </c>
      <c r="M211" s="168" t="str">
        <f t="shared" ref="M211" si="192">IF(M210&lt;0,"「"&amp;M196&amp;"」","")</f>
        <v/>
      </c>
      <c r="N211" s="168" t="str">
        <f t="shared" ref="N211" si="193">IF(N210&lt;0,"「"&amp;N196&amp;"」","")</f>
        <v/>
      </c>
      <c r="O211" s="127"/>
      <c r="P211" s="127"/>
      <c r="Q211" s="127"/>
    </row>
    <row r="212" spans="1:17" ht="40.049999999999997" customHeight="1">
      <c r="A212" s="130"/>
      <c r="B212" s="1" t="s">
        <v>42</v>
      </c>
      <c r="C212" s="226"/>
      <c r="D212" s="226"/>
      <c r="E212" s="226"/>
      <c r="F212" s="226"/>
      <c r="G212" s="226"/>
      <c r="H212" s="226"/>
      <c r="I212" s="226"/>
      <c r="J212" s="226"/>
      <c r="K212" s="3">
        <f>IF($D$3="上期",MAX(ABS(MAX(C198:H198)),ABS(MIN(C198:H198))),MAX(ABS(MAX(C198:N198)),ABS(MIN(C198:N198))))</f>
        <v>0</v>
      </c>
      <c r="O212" s="127"/>
      <c r="P212" s="127"/>
      <c r="Q212" s="127"/>
    </row>
    <row r="213" spans="1:17" ht="40.049999999999997" customHeight="1">
      <c r="A213" s="130"/>
      <c r="B213" s="1" t="s">
        <v>131</v>
      </c>
      <c r="C213" s="226"/>
      <c r="D213" s="226"/>
      <c r="E213" s="226"/>
      <c r="F213" s="226"/>
      <c r="G213" s="226"/>
      <c r="H213" s="226"/>
      <c r="I213" s="226"/>
      <c r="J213" s="226"/>
      <c r="O213" s="127"/>
      <c r="P213" s="127"/>
      <c r="Q213" s="127"/>
    </row>
    <row r="214" spans="1:17">
      <c r="A214" s="130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</row>
    <row r="215" spans="1:17">
      <c r="A215" s="130"/>
      <c r="B215" s="170" t="s">
        <v>241</v>
      </c>
      <c r="C215" s="169">
        <f>C218*800</f>
        <v>0</v>
      </c>
      <c r="D215" s="169">
        <f t="shared" ref="D215:N215" si="194">D218*800</f>
        <v>0</v>
      </c>
      <c r="E215" s="169">
        <f t="shared" si="194"/>
        <v>0</v>
      </c>
      <c r="F215" s="169">
        <f t="shared" si="194"/>
        <v>0</v>
      </c>
      <c r="G215" s="169">
        <f t="shared" si="194"/>
        <v>0</v>
      </c>
      <c r="H215" s="169">
        <f t="shared" si="194"/>
        <v>0</v>
      </c>
      <c r="I215" s="169">
        <f t="shared" si="194"/>
        <v>0</v>
      </c>
      <c r="J215" s="169">
        <f t="shared" si="194"/>
        <v>0</v>
      </c>
      <c r="K215" s="169">
        <f t="shared" si="194"/>
        <v>0</v>
      </c>
      <c r="L215" s="169">
        <f t="shared" si="194"/>
        <v>0</v>
      </c>
      <c r="M215" s="169">
        <f t="shared" si="194"/>
        <v>0</v>
      </c>
      <c r="N215" s="169">
        <f t="shared" si="194"/>
        <v>0</v>
      </c>
      <c r="O215" s="127"/>
      <c r="P215" s="127"/>
      <c r="Q215" s="127"/>
    </row>
    <row r="216" spans="1:17" s="142" customFormat="1" ht="18.600000000000001" thickBot="1">
      <c r="A216" s="131">
        <f>IF(リスト!D10="",1,"")</f>
        <v>1</v>
      </c>
      <c r="B216" s="128" t="str">
        <f>IF(リスト!D10="","発電所に関する報告【入力不要】","発電所に関する報告【原動力："&amp;リスト!D10&amp;"】")</f>
        <v>発電所に関する報告【入力不要】</v>
      </c>
      <c r="C216" s="141" t="str">
        <f>IF(リスト!E10="○","＜コジェネ＞","")</f>
        <v/>
      </c>
      <c r="D216" s="128" t="str">
        <f>IF(リスト!F10="","","（燃料）"&amp;リスト!F10)</f>
        <v/>
      </c>
      <c r="E216" s="163" t="str">
        <f>IF(B232="","",B232&amp;"の自家消費電力量がマイナス値になっているため、入力数値に誤りがあると考えられます")</f>
        <v/>
      </c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1:17" s="143" customFormat="1" ht="19.2" thickTop="1" thickBot="1">
      <c r="A217" s="131"/>
      <c r="B217" s="37"/>
      <c r="C217" s="19" t="s">
        <v>104</v>
      </c>
      <c r="D217" s="20" t="s">
        <v>30</v>
      </c>
      <c r="E217" s="20" t="s">
        <v>105</v>
      </c>
      <c r="F217" s="20" t="s">
        <v>106</v>
      </c>
      <c r="G217" s="20" t="s">
        <v>107</v>
      </c>
      <c r="H217" s="20" t="s">
        <v>108</v>
      </c>
      <c r="I217" s="20" t="s">
        <v>109</v>
      </c>
      <c r="J217" s="20" t="s">
        <v>110</v>
      </c>
      <c r="K217" s="20" t="s">
        <v>111</v>
      </c>
      <c r="L217" s="20" t="s">
        <v>112</v>
      </c>
      <c r="M217" s="20" t="s">
        <v>113</v>
      </c>
      <c r="N217" s="21" t="s">
        <v>114</v>
      </c>
      <c r="O217" s="129"/>
      <c r="P217" s="129"/>
      <c r="Q217" s="129"/>
    </row>
    <row r="218" spans="1:17" ht="18.600000000000001" thickTop="1">
      <c r="A218" s="130"/>
      <c r="B218" s="4" t="s">
        <v>94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171"/>
      <c r="O218" s="127"/>
      <c r="P218" s="127"/>
      <c r="Q218" s="127"/>
    </row>
    <row r="219" spans="1:17">
      <c r="A219" s="130"/>
      <c r="B219" s="5" t="s">
        <v>95</v>
      </c>
      <c r="C219" s="147" t="str">
        <f>IF(C218="","",0)</f>
        <v/>
      </c>
      <c r="D219" s="148" t="str">
        <f>IF(D218="","",D218-C218)</f>
        <v/>
      </c>
      <c r="E219" s="148" t="str">
        <f t="shared" ref="E219" si="195">IF(E218="","",E218-D218)</f>
        <v/>
      </c>
      <c r="F219" s="148" t="str">
        <f t="shared" ref="F219" si="196">IF(F218="","",F218-E218)</f>
        <v/>
      </c>
      <c r="G219" s="148" t="str">
        <f t="shared" ref="G219" si="197">IF(G218="","",G218-F218)</f>
        <v/>
      </c>
      <c r="H219" s="148" t="str">
        <f t="shared" ref="H219" si="198">IF(H218="","",H218-G218)</f>
        <v/>
      </c>
      <c r="I219" s="148" t="str">
        <f t="shared" ref="I219" si="199">IF(I218="","",I218-H218)</f>
        <v/>
      </c>
      <c r="J219" s="148" t="str">
        <f t="shared" ref="J219" si="200">IF(J218="","",J218-I218)</f>
        <v/>
      </c>
      <c r="K219" s="148" t="str">
        <f t="shared" ref="K219" si="201">IF(K218="","",K218-J218)</f>
        <v/>
      </c>
      <c r="L219" s="148" t="str">
        <f t="shared" ref="L219" si="202">IF(L218="","",L218-K218)</f>
        <v/>
      </c>
      <c r="M219" s="148" t="str">
        <f t="shared" ref="M219" si="203">IF(M218="","",M218-L218)</f>
        <v/>
      </c>
      <c r="N219" s="145" t="str">
        <f t="shared" ref="N219" si="204">IF(N218="","",N218-M218)</f>
        <v/>
      </c>
      <c r="O219" s="127"/>
      <c r="P219" s="127"/>
      <c r="Q219" s="127"/>
    </row>
    <row r="220" spans="1:17">
      <c r="A220" s="130"/>
      <c r="B220" s="5" t="s">
        <v>96</v>
      </c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3"/>
      <c r="O220" s="127"/>
      <c r="P220" s="127"/>
      <c r="Q220" s="127"/>
    </row>
    <row r="221" spans="1:17">
      <c r="A221" s="130">
        <f>IF(リスト!F10="バイオマス",1,0)</f>
        <v>0</v>
      </c>
      <c r="B221" s="146" t="s">
        <v>97</v>
      </c>
      <c r="C221" s="152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4"/>
      <c r="O221" s="127"/>
      <c r="P221" s="127"/>
      <c r="Q221" s="127"/>
    </row>
    <row r="222" spans="1:17">
      <c r="A222" s="130">
        <f>IF(リスト!F10="廃棄物",1,0)</f>
        <v>0</v>
      </c>
      <c r="B222" s="146" t="s">
        <v>98</v>
      </c>
      <c r="C222" s="152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4"/>
      <c r="O222" s="127"/>
      <c r="P222" s="127"/>
      <c r="Q222" s="127"/>
    </row>
    <row r="223" spans="1:17" ht="18.600000000000001" thickBot="1">
      <c r="A223" s="130"/>
      <c r="B223" s="9" t="s">
        <v>99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3"/>
      <c r="O223" s="127"/>
      <c r="P223" s="127"/>
      <c r="Q223" s="127"/>
    </row>
    <row r="224" spans="1:17" ht="18.600000000000001" thickBot="1">
      <c r="A224" s="130"/>
      <c r="B224" s="10" t="s">
        <v>134</v>
      </c>
      <c r="C224" s="155">
        <f t="shared" ref="C224:N224" si="205">COUNTA(C225:C228)</f>
        <v>0</v>
      </c>
      <c r="D224" s="155">
        <f t="shared" si="205"/>
        <v>0</v>
      </c>
      <c r="E224" s="155">
        <f t="shared" si="205"/>
        <v>0</v>
      </c>
      <c r="F224" s="155">
        <f t="shared" si="205"/>
        <v>0</v>
      </c>
      <c r="G224" s="155">
        <f t="shared" si="205"/>
        <v>0</v>
      </c>
      <c r="H224" s="155">
        <f t="shared" si="205"/>
        <v>0</v>
      </c>
      <c r="I224" s="155">
        <f t="shared" si="205"/>
        <v>0</v>
      </c>
      <c r="J224" s="155">
        <f t="shared" si="205"/>
        <v>0</v>
      </c>
      <c r="K224" s="155">
        <f t="shared" si="205"/>
        <v>0</v>
      </c>
      <c r="L224" s="155">
        <f t="shared" si="205"/>
        <v>0</v>
      </c>
      <c r="M224" s="155">
        <f t="shared" si="205"/>
        <v>0</v>
      </c>
      <c r="N224" s="156">
        <f t="shared" si="205"/>
        <v>0</v>
      </c>
      <c r="O224" s="127"/>
      <c r="P224" s="127"/>
      <c r="Q224" s="127"/>
    </row>
    <row r="225" spans="1:17">
      <c r="A225" s="130"/>
      <c r="B225" s="5" t="s">
        <v>100</v>
      </c>
      <c r="C225" s="31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3"/>
      <c r="O225" s="127"/>
      <c r="P225" s="127"/>
      <c r="Q225" s="127"/>
    </row>
    <row r="226" spans="1:17">
      <c r="A226" s="130"/>
      <c r="B226" s="5" t="s">
        <v>101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3"/>
      <c r="O226" s="127"/>
      <c r="P226" s="127"/>
      <c r="Q226" s="127"/>
    </row>
    <row r="227" spans="1:17">
      <c r="A227" s="130"/>
      <c r="B227" s="5" t="s">
        <v>102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3"/>
      <c r="O227" s="127"/>
      <c r="P227" s="127"/>
      <c r="Q227" s="127"/>
    </row>
    <row r="228" spans="1:17">
      <c r="A228" s="130"/>
      <c r="B228" s="5" t="s">
        <v>103</v>
      </c>
      <c r="C228" s="3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3"/>
      <c r="O228" s="127"/>
      <c r="P228" s="127"/>
      <c r="Q228" s="127"/>
    </row>
    <row r="229" spans="1:17" ht="18.600000000000001" thickBot="1">
      <c r="A229" s="130"/>
      <c r="B229" s="7" t="s">
        <v>118</v>
      </c>
      <c r="C229" s="11" t="str">
        <f t="shared" ref="C229:N229" si="206">IF(C224=0,"",SUM(C225:C227))</f>
        <v/>
      </c>
      <c r="D229" s="12" t="str">
        <f t="shared" si="206"/>
        <v/>
      </c>
      <c r="E229" s="12" t="str">
        <f t="shared" si="206"/>
        <v/>
      </c>
      <c r="F229" s="12" t="str">
        <f t="shared" si="206"/>
        <v/>
      </c>
      <c r="G229" s="12" t="str">
        <f t="shared" si="206"/>
        <v/>
      </c>
      <c r="H229" s="12" t="str">
        <f t="shared" si="206"/>
        <v/>
      </c>
      <c r="I229" s="12" t="str">
        <f t="shared" si="206"/>
        <v/>
      </c>
      <c r="J229" s="12" t="str">
        <f t="shared" si="206"/>
        <v/>
      </c>
      <c r="K229" s="12" t="str">
        <f t="shared" si="206"/>
        <v/>
      </c>
      <c r="L229" s="12" t="str">
        <f t="shared" si="206"/>
        <v/>
      </c>
      <c r="M229" s="12" t="str">
        <f t="shared" si="206"/>
        <v/>
      </c>
      <c r="N229" s="13" t="str">
        <f t="shared" si="206"/>
        <v/>
      </c>
      <c r="O229" s="127"/>
      <c r="P229" s="127"/>
      <c r="Q229" s="127"/>
    </row>
    <row r="230" spans="1:17" ht="18.600000000000001" thickBot="1">
      <c r="A230" s="130"/>
      <c r="B230" s="10" t="s">
        <v>135</v>
      </c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8"/>
      <c r="O230" s="127"/>
      <c r="P230" s="127"/>
      <c r="Q230" s="127"/>
    </row>
    <row r="231" spans="1:17" ht="18.600000000000001" thickBot="1">
      <c r="A231" s="130"/>
      <c r="B231" s="38" t="s">
        <v>119</v>
      </c>
      <c r="C231" s="6" t="str">
        <f>IF(AND(C220="",C223="",C229=""),"",C220-SUM(C223,C229))</f>
        <v/>
      </c>
      <c r="D231" s="6" t="str">
        <f>IF(AND(D220="",D223="",D229=""),"",D220-SUM(D223,D229))</f>
        <v/>
      </c>
      <c r="E231" s="6" t="str">
        <f t="shared" ref="E231:N231" si="207">IF(AND(E220="",E223="",E229=""),"",E220-SUM(E223,E229))</f>
        <v/>
      </c>
      <c r="F231" s="6" t="str">
        <f t="shared" si="207"/>
        <v/>
      </c>
      <c r="G231" s="6" t="str">
        <f t="shared" si="207"/>
        <v/>
      </c>
      <c r="H231" s="6" t="str">
        <f t="shared" si="207"/>
        <v/>
      </c>
      <c r="I231" s="6" t="str">
        <f t="shared" si="207"/>
        <v/>
      </c>
      <c r="J231" s="6" t="str">
        <f t="shared" si="207"/>
        <v/>
      </c>
      <c r="K231" s="6" t="str">
        <f t="shared" si="207"/>
        <v/>
      </c>
      <c r="L231" s="6" t="str">
        <f t="shared" si="207"/>
        <v/>
      </c>
      <c r="M231" s="6" t="str">
        <f t="shared" si="207"/>
        <v/>
      </c>
      <c r="N231" s="41" t="str">
        <f t="shared" si="207"/>
        <v/>
      </c>
      <c r="O231" s="127"/>
      <c r="P231" s="127"/>
      <c r="Q231" s="127"/>
    </row>
    <row r="232" spans="1:17" ht="18.600000000000001" thickTop="1">
      <c r="A232" s="130"/>
      <c r="B232" s="167" t="str">
        <f>_xlfn.CONCAT(C232:N232)</f>
        <v/>
      </c>
      <c r="C232" s="168" t="str">
        <f>IF(C231&lt;0,"「"&amp;C217&amp;"」","")</f>
        <v/>
      </c>
      <c r="D232" s="168" t="str">
        <f t="shared" ref="D232" si="208">IF(D231&lt;0,"「"&amp;D217&amp;"」","")</f>
        <v/>
      </c>
      <c r="E232" s="168" t="str">
        <f>IF(E231&lt;0,"「"&amp;E217&amp;"」","")</f>
        <v/>
      </c>
      <c r="F232" s="168" t="str">
        <f t="shared" ref="F232" si="209">IF(F231&lt;0,"「"&amp;F217&amp;"」","")</f>
        <v/>
      </c>
      <c r="G232" s="168" t="str">
        <f t="shared" ref="G232" si="210">IF(G231&lt;0,"「"&amp;G217&amp;"」","")</f>
        <v/>
      </c>
      <c r="H232" s="168" t="str">
        <f t="shared" ref="H232" si="211">IF(H231&lt;0,"「"&amp;H217&amp;"」","")</f>
        <v/>
      </c>
      <c r="I232" s="168" t="str">
        <f t="shared" ref="I232" si="212">IF(I231&lt;0,"「"&amp;I217&amp;"」","")</f>
        <v/>
      </c>
      <c r="J232" s="168" t="str">
        <f t="shared" ref="J232" si="213">IF(J231&lt;0,"「"&amp;J217&amp;"」","")</f>
        <v/>
      </c>
      <c r="K232" s="168" t="str">
        <f t="shared" ref="K232" si="214">IF(K231&lt;0,"「"&amp;K217&amp;"」","")</f>
        <v/>
      </c>
      <c r="L232" s="168" t="str">
        <f t="shared" ref="L232" si="215">IF(L231&lt;0,"「"&amp;L217&amp;"」","")</f>
        <v/>
      </c>
      <c r="M232" s="168" t="str">
        <f t="shared" ref="M232" si="216">IF(M231&lt;0,"「"&amp;M217&amp;"」","")</f>
        <v/>
      </c>
      <c r="N232" s="168" t="str">
        <f t="shared" ref="N232" si="217">IF(N231&lt;0,"「"&amp;N217&amp;"」","")</f>
        <v/>
      </c>
      <c r="O232" s="127"/>
      <c r="P232" s="127"/>
      <c r="Q232" s="127"/>
    </row>
    <row r="233" spans="1:17" ht="40.049999999999997" customHeight="1">
      <c r="A233" s="130"/>
      <c r="B233" s="1" t="s">
        <v>42</v>
      </c>
      <c r="C233" s="226"/>
      <c r="D233" s="226"/>
      <c r="E233" s="226"/>
      <c r="F233" s="226"/>
      <c r="G233" s="226"/>
      <c r="H233" s="226"/>
      <c r="I233" s="226"/>
      <c r="J233" s="226"/>
      <c r="K233" s="3">
        <f>IF($D$3="上期",MAX(ABS(MAX(C219:H219)),ABS(MIN(C219:H219))),MAX(ABS(MAX(C219:N219)),ABS(MIN(C219:N219))))</f>
        <v>0</v>
      </c>
      <c r="O233" s="127"/>
      <c r="P233" s="127"/>
      <c r="Q233" s="127"/>
    </row>
    <row r="234" spans="1:17" ht="40.049999999999997" customHeight="1">
      <c r="A234" s="130"/>
      <c r="B234" s="1" t="s">
        <v>131</v>
      </c>
      <c r="C234" s="226"/>
      <c r="D234" s="226"/>
      <c r="E234" s="226"/>
      <c r="F234" s="226"/>
      <c r="G234" s="226"/>
      <c r="H234" s="226"/>
      <c r="I234" s="226"/>
      <c r="J234" s="226"/>
      <c r="O234" s="127"/>
      <c r="P234" s="127"/>
      <c r="Q234" s="127"/>
    </row>
    <row r="235" spans="1:17">
      <c r="A235" s="130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</row>
  </sheetData>
  <sheetProtection algorithmName="SHA-512" hashValue="1dSwzABxJ7JH79RQ5uYrSl7PPJ2vYG9hlAcetn1Psw1FVZWP9EXHuX4yAsIsCxNiLRdWY5y+CBUsI/N4hxCGNQ==" saltValue="MPZFriEN89eYMrousrBVAg==" spinCount="100000" sheet="1" objects="1" scenarios="1"/>
  <mergeCells count="52">
    <mergeCell ref="K10:L10"/>
    <mergeCell ref="M10:N10"/>
    <mergeCell ref="O10:P10"/>
    <mergeCell ref="I11:J11"/>
    <mergeCell ref="K11:L11"/>
    <mergeCell ref="M11:N11"/>
    <mergeCell ref="O11:P11"/>
    <mergeCell ref="C5:E5"/>
    <mergeCell ref="C6:E6"/>
    <mergeCell ref="F6:G6"/>
    <mergeCell ref="F5:G5"/>
    <mergeCell ref="C10:D10"/>
    <mergeCell ref="E10:F10"/>
    <mergeCell ref="H6:J6"/>
    <mergeCell ref="H5:J5"/>
    <mergeCell ref="F7:H7"/>
    <mergeCell ref="F8:H8"/>
    <mergeCell ref="G10:H10"/>
    <mergeCell ref="I10:J10"/>
    <mergeCell ref="C86:J86"/>
    <mergeCell ref="C87:J87"/>
    <mergeCell ref="C107:J107"/>
    <mergeCell ref="C108:J108"/>
    <mergeCell ref="C11:D11"/>
    <mergeCell ref="E11:F11"/>
    <mergeCell ref="C15:D15"/>
    <mergeCell ref="F14:G14"/>
    <mergeCell ref="H14:L14"/>
    <mergeCell ref="G11:H11"/>
    <mergeCell ref="B13:B14"/>
    <mergeCell ref="C44:J44"/>
    <mergeCell ref="C45:J45"/>
    <mergeCell ref="C65:J65"/>
    <mergeCell ref="C66:J66"/>
    <mergeCell ref="D18:F18"/>
    <mergeCell ref="D17:F17"/>
    <mergeCell ref="H15:L15"/>
    <mergeCell ref="F15:G15"/>
    <mergeCell ref="E13:L13"/>
    <mergeCell ref="C13:D14"/>
    <mergeCell ref="C128:J128"/>
    <mergeCell ref="C212:J212"/>
    <mergeCell ref="C213:J213"/>
    <mergeCell ref="C233:J233"/>
    <mergeCell ref="C234:J234"/>
    <mergeCell ref="C149:J149"/>
    <mergeCell ref="C150:J150"/>
    <mergeCell ref="C170:J170"/>
    <mergeCell ref="C171:J171"/>
    <mergeCell ref="C191:J191"/>
    <mergeCell ref="C192:J192"/>
    <mergeCell ref="C129:J129"/>
  </mergeCells>
  <phoneticPr fontId="2"/>
  <conditionalFormatting sqref="B44:J44">
    <cfRule type="expression" dxfId="60" priority="79">
      <formula>$K$44=0</formula>
    </cfRule>
  </conditionalFormatting>
  <conditionalFormatting sqref="B65:J65">
    <cfRule type="expression" dxfId="59" priority="77">
      <formula>$K$65=0</formula>
    </cfRule>
  </conditionalFormatting>
  <conditionalFormatting sqref="B86:J86">
    <cfRule type="expression" dxfId="58" priority="76">
      <formula>$K$86=0</formula>
    </cfRule>
  </conditionalFormatting>
  <conditionalFormatting sqref="B107:J107">
    <cfRule type="expression" dxfId="57" priority="75">
      <formula>$K$107=0</formula>
    </cfRule>
  </conditionalFormatting>
  <conditionalFormatting sqref="B128:J128">
    <cfRule type="expression" dxfId="56" priority="74">
      <formula>$K$128=0</formula>
    </cfRule>
  </conditionalFormatting>
  <conditionalFormatting sqref="B149:J149">
    <cfRule type="expression" dxfId="55" priority="73">
      <formula>$K$149=0</formula>
    </cfRule>
  </conditionalFormatting>
  <conditionalFormatting sqref="B170:J170">
    <cfRule type="expression" dxfId="54" priority="72">
      <formula>$K$170=0</formula>
    </cfRule>
  </conditionalFormatting>
  <conditionalFormatting sqref="B191:J191">
    <cfRule type="expression" dxfId="53" priority="71">
      <formula>$K$191=0</formula>
    </cfRule>
  </conditionalFormatting>
  <conditionalFormatting sqref="B212:J212">
    <cfRule type="expression" dxfId="52" priority="70">
      <formula>$K$212=0</formula>
    </cfRule>
  </conditionalFormatting>
  <conditionalFormatting sqref="B233:J233">
    <cfRule type="expression" dxfId="51" priority="69">
      <formula>$K$233=0</formula>
    </cfRule>
  </conditionalFormatting>
  <conditionalFormatting sqref="B27:N45">
    <cfRule type="expression" dxfId="50" priority="78">
      <formula>$C$18&lt;&gt;"有"</formula>
    </cfRule>
  </conditionalFormatting>
  <conditionalFormatting sqref="B49:N66">
    <cfRule type="expression" dxfId="49" priority="68">
      <formula>$A$48=1</formula>
    </cfRule>
  </conditionalFormatting>
  <conditionalFormatting sqref="B70:N87">
    <cfRule type="expression" dxfId="48" priority="67">
      <formula>$A$69=1</formula>
    </cfRule>
  </conditionalFormatting>
  <conditionalFormatting sqref="B74:N75">
    <cfRule type="expression" dxfId="47" priority="58">
      <formula>$A$48=1</formula>
    </cfRule>
  </conditionalFormatting>
  <conditionalFormatting sqref="B85:N85">
    <cfRule type="expression" dxfId="46" priority="41">
      <formula>$A$48=1</formula>
    </cfRule>
  </conditionalFormatting>
  <conditionalFormatting sqref="B91:N108">
    <cfRule type="expression" dxfId="45" priority="66">
      <formula>$A$90=1</formula>
    </cfRule>
  </conditionalFormatting>
  <conditionalFormatting sqref="B95:N96">
    <cfRule type="expression" dxfId="44" priority="57">
      <formula>$A$48=1</formula>
    </cfRule>
  </conditionalFormatting>
  <conditionalFormatting sqref="B106:N106">
    <cfRule type="expression" dxfId="43" priority="40">
      <formula>$A$48=1</formula>
    </cfRule>
  </conditionalFormatting>
  <conditionalFormatting sqref="B112:N129">
    <cfRule type="expression" dxfId="42" priority="65">
      <formula>$A$111=1</formula>
    </cfRule>
  </conditionalFormatting>
  <conditionalFormatting sqref="B116:N117">
    <cfRule type="expression" dxfId="41" priority="56">
      <formula>$A$48=1</formula>
    </cfRule>
  </conditionalFormatting>
  <conditionalFormatting sqref="B127:N127">
    <cfRule type="expression" dxfId="40" priority="39">
      <formula>$A$48=1</formula>
    </cfRule>
  </conditionalFormatting>
  <conditionalFormatting sqref="B133:N150">
    <cfRule type="expression" dxfId="39" priority="64">
      <formula>$A$132=1</formula>
    </cfRule>
  </conditionalFormatting>
  <conditionalFormatting sqref="B137:N138">
    <cfRule type="expression" dxfId="38" priority="55">
      <formula>$A$48=1</formula>
    </cfRule>
  </conditionalFormatting>
  <conditionalFormatting sqref="B148:N148">
    <cfRule type="expression" dxfId="37" priority="38">
      <formula>$A$48=1</formula>
    </cfRule>
  </conditionalFormatting>
  <conditionalFormatting sqref="B154:N171">
    <cfRule type="expression" dxfId="36" priority="63">
      <formula>$A$153=1</formula>
    </cfRule>
  </conditionalFormatting>
  <conditionalFormatting sqref="B158:N159">
    <cfRule type="expression" dxfId="35" priority="54">
      <formula>$A$48=1</formula>
    </cfRule>
  </conditionalFormatting>
  <conditionalFormatting sqref="B169:N169">
    <cfRule type="expression" dxfId="34" priority="37">
      <formula>$A$48=1</formula>
    </cfRule>
  </conditionalFormatting>
  <conditionalFormatting sqref="B175:N192">
    <cfRule type="expression" dxfId="33" priority="62">
      <formula>$A$174=1</formula>
    </cfRule>
  </conditionalFormatting>
  <conditionalFormatting sqref="B179:N180">
    <cfRule type="expression" dxfId="32" priority="53">
      <formula>$A$48=1</formula>
    </cfRule>
  </conditionalFormatting>
  <conditionalFormatting sqref="B190:N190">
    <cfRule type="expression" dxfId="31" priority="36">
      <formula>$A$48=1</formula>
    </cfRule>
  </conditionalFormatting>
  <conditionalFormatting sqref="B196:N213">
    <cfRule type="expression" dxfId="30" priority="61">
      <formula>$A$195=1</formula>
    </cfRule>
  </conditionalFormatting>
  <conditionalFormatting sqref="B200:N201">
    <cfRule type="expression" dxfId="29" priority="52">
      <formula>$A$48=1</formula>
    </cfRule>
  </conditionalFormatting>
  <conditionalFormatting sqref="B211:N211">
    <cfRule type="expression" dxfId="28" priority="35">
      <formula>$A$48=1</formula>
    </cfRule>
  </conditionalFormatting>
  <conditionalFormatting sqref="B217:N234">
    <cfRule type="expression" dxfId="27" priority="60">
      <formula>$A$216=1</formula>
    </cfRule>
  </conditionalFormatting>
  <conditionalFormatting sqref="B221:N222">
    <cfRule type="expression" dxfId="26" priority="51">
      <formula>$A$48=1</formula>
    </cfRule>
  </conditionalFormatting>
  <conditionalFormatting sqref="B232:N232">
    <cfRule type="expression" dxfId="25" priority="34">
      <formula>$A$48=1</formula>
    </cfRule>
  </conditionalFormatting>
  <conditionalFormatting sqref="C71:N71">
    <cfRule type="expression" dxfId="24" priority="16">
      <formula>$A$48=1</formula>
    </cfRule>
  </conditionalFormatting>
  <conditionalFormatting sqref="C73:N73">
    <cfRule type="expression" dxfId="23" priority="33">
      <formula>$A$48=1</formula>
    </cfRule>
  </conditionalFormatting>
  <conditionalFormatting sqref="C92:N92">
    <cfRule type="expression" dxfId="22" priority="15">
      <formula>$A$48=1</formula>
    </cfRule>
  </conditionalFormatting>
  <conditionalFormatting sqref="C94:N94">
    <cfRule type="expression" dxfId="21" priority="32">
      <formula>$A$48=1</formula>
    </cfRule>
  </conditionalFormatting>
  <conditionalFormatting sqref="C113:N113">
    <cfRule type="expression" dxfId="20" priority="14">
      <formula>$A$48=1</formula>
    </cfRule>
  </conditionalFormatting>
  <conditionalFormatting sqref="C115:N115">
    <cfRule type="expression" dxfId="19" priority="31">
      <formula>$A$48=1</formula>
    </cfRule>
  </conditionalFormatting>
  <conditionalFormatting sqref="C134:N134">
    <cfRule type="expression" dxfId="18" priority="13">
      <formula>$A$48=1</formula>
    </cfRule>
  </conditionalFormatting>
  <conditionalFormatting sqref="C136:N136">
    <cfRule type="expression" dxfId="17" priority="30">
      <formula>$A$48=1</formula>
    </cfRule>
  </conditionalFormatting>
  <conditionalFormatting sqref="C155:N155">
    <cfRule type="expression" dxfId="16" priority="12">
      <formula>$A$48=1</formula>
    </cfRule>
  </conditionalFormatting>
  <conditionalFormatting sqref="C157:N157">
    <cfRule type="expression" dxfId="15" priority="29">
      <formula>$A$48=1</formula>
    </cfRule>
  </conditionalFormatting>
  <conditionalFormatting sqref="C176:N176">
    <cfRule type="expression" dxfId="14" priority="11">
      <formula>$A$48=1</formula>
    </cfRule>
  </conditionalFormatting>
  <conditionalFormatting sqref="C178:N178">
    <cfRule type="expression" dxfId="13" priority="28">
      <formula>$A$48=1</formula>
    </cfRule>
  </conditionalFormatting>
  <conditionalFormatting sqref="C197:N197">
    <cfRule type="expression" dxfId="12" priority="10">
      <formula>$A$48=1</formula>
    </cfRule>
  </conditionalFormatting>
  <conditionalFormatting sqref="C199:N199">
    <cfRule type="expression" dxfId="11" priority="27">
      <formula>$A$48=1</formula>
    </cfRule>
  </conditionalFormatting>
  <conditionalFormatting sqref="C218:N218">
    <cfRule type="expression" dxfId="10" priority="9">
      <formula>$A$48=1</formula>
    </cfRule>
  </conditionalFormatting>
  <conditionalFormatting sqref="C220:N220">
    <cfRule type="expression" dxfId="9" priority="26">
      <formula>$A$48=1</formula>
    </cfRule>
  </conditionalFormatting>
  <conditionalFormatting sqref="I27:N42 I49:N63 I70:N84 I91:N105 I112:N126 I133:N147 I154:N168 I175:N189 I196:N210 I217:N231">
    <cfRule type="expression" dxfId="8" priority="59">
      <formula>$D$3="上期"</formula>
    </cfRule>
  </conditionalFormatting>
  <conditionalFormatting sqref="K86">
    <cfRule type="expression" dxfId="7" priority="8">
      <formula>$A$48=1</formula>
    </cfRule>
  </conditionalFormatting>
  <conditionalFormatting sqref="K107">
    <cfRule type="expression" dxfId="6" priority="7">
      <formula>$A$48=1</formula>
    </cfRule>
  </conditionalFormatting>
  <conditionalFormatting sqref="K128">
    <cfRule type="expression" dxfId="5" priority="6">
      <formula>$A$48=1</formula>
    </cfRule>
  </conditionalFormatting>
  <conditionalFormatting sqref="K149">
    <cfRule type="expression" dxfId="4" priority="5">
      <formula>$A$48=1</formula>
    </cfRule>
  </conditionalFormatting>
  <conditionalFormatting sqref="K170">
    <cfRule type="expression" dxfId="3" priority="4">
      <formula>$A$48=1</formula>
    </cfRule>
  </conditionalFormatting>
  <conditionalFormatting sqref="K191">
    <cfRule type="expression" dxfId="2" priority="3">
      <formula>$A$48=1</formula>
    </cfRule>
  </conditionalFormatting>
  <conditionalFormatting sqref="K212">
    <cfRule type="expression" dxfId="1" priority="2">
      <formula>$A$48=1</formula>
    </cfRule>
  </conditionalFormatting>
  <conditionalFormatting sqref="K233">
    <cfRule type="expression" dxfId="0" priority="1">
      <formula>$A$48=1</formula>
    </cfRule>
  </conditionalFormatting>
  <dataValidations count="10">
    <dataValidation type="list" allowBlank="1" showInputMessage="1" showErrorMessage="1" sqref="D3" xr:uid="{107F1DBC-16D4-4EE4-B3E3-97D673A2DF33}">
      <formula1>"上期,下期"</formula1>
    </dataValidation>
    <dataValidation type="whole" allowBlank="1" showInputMessage="1" showErrorMessage="1" error="13桁の番号を入力してください。" sqref="F6:G6" xr:uid="{9CD6F149-B174-4B89-AB5E-F54951B0BF2B}">
      <formula1>1000000000000</formula1>
      <formula2>9999999999999</formula2>
    </dataValidation>
    <dataValidation type="list" allowBlank="1" showInputMessage="1" showErrorMessage="1" sqref="C18" xr:uid="{D0B62545-C859-4935-AB01-E331520EE5AD}">
      <formula1>"有,無"</formula1>
    </dataValidation>
    <dataValidation type="list" allowBlank="1" showInputMessage="1" showErrorMessage="1" sqref="C21:K22" xr:uid="{4E703518-4C2C-474F-A2DD-BA8B202F2769}">
      <formula1>"○,×"</formula1>
    </dataValidation>
    <dataValidation type="whole" operator="greaterThanOrEqual" allowBlank="1" showInputMessage="1" showErrorMessage="1" error="0以上の整数を入力してください。" sqref="C223:N223 C36:N38 C225:N227 C57:N59 C55:N55 C78:N80 C76:N76 C99:N101 C97:N97 C120:N122 C118:N118 C141:N143 C139:N139 C162:N164 C160:N160 C183:N185 C181:N181 C204:N206 C202:N202 C32:N32 C34:N34" xr:uid="{FEED39B8-037C-4738-A7D8-AC9B753F86D5}">
      <formula1>0</formula1>
    </dataValidation>
    <dataValidation type="whole" operator="lessThanOrEqual" allowBlank="1" showInputMessage="1" showErrorMessage="1" error="送電電力量合計より数値が大きくなっています。" sqref="C39:N39 C60:N60 C81:N81 C102:N102 C123:N123 C144:N144 C165:N165 C186:N186 C207:N207 C228:N228" xr:uid="{BE096AF7-3CF3-45FE-8E1C-6CEEB18E4932}">
      <formula1>C40</formula1>
    </dataValidation>
    <dataValidation type="whole" allowBlank="1" showInputMessage="1" showErrorMessage="1" error="最大出力と比べ、発電電力量が大きすぎます（1月の発電電力量は、最大出力×800時間以下になります）。_x000a_また、発電電力量はマイナス値は入力できません。" sqref="C52:N52 C73:N73 C94:N94 C115:N115 C136:N136 C157:N157 C178:N178 C199:N199 C220:N220" xr:uid="{E986B428-635B-40D8-9347-54BFAE4936F0}">
      <formula1>0</formula1>
      <formula2>C47</formula2>
    </dataValidation>
    <dataValidation type="whole" allowBlank="1" showInputMessage="1" showErrorMessage="1" error="入力値が大きすぎます。_x000a_もしくは、0以上の整数を入力してください。" sqref="C50:N50 C71:N71 C92:N92 C113:N113 C134:N134 C155:N155 C176:N176 C197:N197 C218:N218" xr:uid="{3BDD27BE-7667-41F7-A021-92AFB8E25242}">
      <formula1>0</formula1>
      <formula2>6000000</formula2>
    </dataValidation>
    <dataValidation type="whole" allowBlank="1" showInputMessage="1" showErrorMessage="1" error="小数点以下は切り上げで整数値で入力してください。_x000a_最大出力1000kW以上のものを報告してください。_x000a_入力している数値が大きすぎる場合もエラーとなります。" sqref="C28:N28" xr:uid="{0E2F631F-421F-4E33-ACB5-B8FE8393FEF4}">
      <formula1>1000</formula1>
      <formula2>5000000</formula2>
    </dataValidation>
    <dataValidation type="whole" allowBlank="1" showInputMessage="1" showErrorMessage="1" error="入力している数値が大きすぎます。_x000a_もしくは、0以上の整数（小数点切り上げ）を入力してください。" sqref="C30:N30" xr:uid="{BBE483E5-775B-46B9-8198-21C4310DC152}">
      <formula1>0</formula1>
      <formula2>5000000</formula2>
    </dataValidation>
  </dataValidations>
  <hyperlinks>
    <hyperlink ref="F8:H8" r:id="rId1" display="https://www.houjin-bangou.nta.go.jp/" xr:uid="{1FF1D259-908B-4A8A-91C0-454050AD0835}"/>
  </hyperlinks>
  <pageMargins left="0.70866141732283472" right="0.70866141732283472" top="0.74803149606299213" bottom="0.74803149606299213" header="0.31496062992125984" footer="0.31496062992125984"/>
  <pageSetup paperSize="8" scale="73" fitToHeight="0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0ED0AB-771C-4583-93ED-EF4C1C8ADF84}">
          <x14:formula1>
            <xm:f>OFFSET(リスト!$A$2,0,0,COUNTA(リスト!$A:$A)-1,1)</xm:f>
          </x14:formula1>
          <xm:sqref>C3</xm:sqref>
        </x14:dataValidation>
        <x14:dataValidation type="list" allowBlank="1" showInputMessage="1" showErrorMessage="1" xr:uid="{911714A1-92C1-45C2-8892-D5B6B38B8090}">
          <x14:formula1>
            <xm:f>OFFSET(リスト!$B$2,0,0,COUNTA(リスト!$B:$B)-1,1)</xm:f>
          </x14:formula1>
          <xm:sqref>E15</xm:sqref>
        </x14:dataValidation>
        <x14:dataValidation type="list" allowBlank="1" showInputMessage="1" showErrorMessage="1" xr:uid="{CE62DC48-DB86-4ACA-A10A-3FDA82C9D348}">
          <x14:formula1>
            <xm:f>OFFSET(リスト!$C$2,0,0,COUNTA(リスト!$C:$C)-1,1)</xm:f>
          </x14:formula1>
          <xm:sqref>D23:F23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FC2A-5E6A-46C0-A746-DFA6BC203B3D}">
  <dimension ref="A1:M48"/>
  <sheetViews>
    <sheetView workbookViewId="0">
      <selection activeCell="F2" sqref="F2"/>
    </sheetView>
  </sheetViews>
  <sheetFormatPr defaultRowHeight="18"/>
  <cols>
    <col min="1" max="1" width="10.69921875" style="40" customWidth="1"/>
    <col min="2" max="2" width="10.69921875" style="39" customWidth="1"/>
    <col min="3" max="3" width="20.296875" style="39" customWidth="1"/>
    <col min="4" max="5" width="13.09765625" style="39" customWidth="1"/>
    <col min="6" max="6" width="17.69921875" style="39" customWidth="1"/>
    <col min="7" max="7" width="5.09765625" style="39" customWidth="1"/>
    <col min="8" max="9" width="17.69921875" style="39" customWidth="1"/>
    <col min="10" max="10" width="4.796875" style="39" customWidth="1"/>
    <col min="11" max="12" width="16" style="39" customWidth="1"/>
    <col min="13" max="13" width="17.59765625" style="39" customWidth="1"/>
    <col min="14" max="16384" width="8.796875" style="39"/>
  </cols>
  <sheetData>
    <row r="1" spans="1:13" s="40" customFormat="1">
      <c r="A1" s="40" t="s">
        <v>115</v>
      </c>
      <c r="B1" s="40" t="s">
        <v>200</v>
      </c>
      <c r="C1" s="40" t="s">
        <v>11</v>
      </c>
      <c r="D1" s="40" t="s">
        <v>93</v>
      </c>
      <c r="E1" s="40" t="s">
        <v>207</v>
      </c>
      <c r="F1" s="40" t="s">
        <v>204</v>
      </c>
      <c r="H1" s="40" t="s">
        <v>209</v>
      </c>
      <c r="I1" s="40" t="s">
        <v>206</v>
      </c>
      <c r="J1" s="243" t="s">
        <v>203</v>
      </c>
      <c r="K1" s="243"/>
      <c r="L1" s="40" t="s">
        <v>208</v>
      </c>
      <c r="M1" s="40" t="s">
        <v>205</v>
      </c>
    </row>
    <row r="2" spans="1:13">
      <c r="A2" s="40" t="s">
        <v>136</v>
      </c>
      <c r="B2" s="39" t="s">
        <v>153</v>
      </c>
      <c r="C2" s="39" t="s">
        <v>45</v>
      </c>
      <c r="D2" s="39" t="str">
        <f>IFERROR(VLOOKUP(ROW()-1,J:K,2,FALSE),"")</f>
        <v/>
      </c>
      <c r="E2" s="40" t="str">
        <f>IF(AND(H2&lt;&gt;"",H2&lt;&gt;0),H2,"")</f>
        <v/>
      </c>
      <c r="F2" s="39" t="str">
        <f>IF(AND(I2&lt;&gt;"",I2&lt;&gt;0),I2,"")</f>
        <v/>
      </c>
      <c r="H2" s="39" t="str">
        <f>IFERROR(VLOOKUP(ROW()-1,J:M,3,FALSE),"")</f>
        <v/>
      </c>
      <c r="I2" s="39" t="str">
        <f>IFERROR(VLOOKUP(ROW()-1,J:M,4,FALSE),"")</f>
        <v/>
      </c>
      <c r="J2" s="39">
        <f>IF(【要入力】入力フォーム!C$21&lt;&gt;"○",0,COUNTIF(【要入力】入力フォーム!$C$21:C$21,"○"))</f>
        <v>0</v>
      </c>
      <c r="K2" s="39" t="s">
        <v>44</v>
      </c>
      <c r="L2" s="39" t="str">
        <f>IF(J2=0,"",【要入力】入力フォーム!C$22)</f>
        <v/>
      </c>
    </row>
    <row r="3" spans="1:13">
      <c r="A3" s="40" t="s">
        <v>137</v>
      </c>
      <c r="B3" s="39" t="s">
        <v>154</v>
      </c>
      <c r="C3" s="39" t="s">
        <v>235</v>
      </c>
      <c r="D3" s="39" t="str">
        <f t="shared" ref="D3:D10" si="0">IFERROR(VLOOKUP(ROW()-1,J:K,2,FALSE),"")</f>
        <v/>
      </c>
      <c r="E3" s="40" t="str">
        <f t="shared" ref="E3:E10" si="1">IF(AND(H3&lt;&gt;"",H3&lt;&gt;0),H3,"")</f>
        <v/>
      </c>
      <c r="F3" s="39" t="str">
        <f t="shared" ref="F3:F10" si="2">IF(AND(I3&lt;&gt;"",I3&lt;&gt;0),I3,"")</f>
        <v/>
      </c>
      <c r="H3" s="39" t="str">
        <f t="shared" ref="H3:H10" si="3">IFERROR(VLOOKUP(ROW()-1,J:M,3,FALSE),"")</f>
        <v/>
      </c>
      <c r="I3" s="39" t="str">
        <f t="shared" ref="I3:I10" si="4">IFERROR(VLOOKUP(ROW()-1,J:M,4,FALSE),"")</f>
        <v/>
      </c>
      <c r="J3" s="39">
        <f>IF(【要入力】入力フォーム!D$21&lt;&gt;"○",0,COUNTIF(【要入力】入力フォーム!$C$21:D$21,"○"))</f>
        <v>0</v>
      </c>
      <c r="K3" s="39" t="s">
        <v>46</v>
      </c>
      <c r="L3" s="39" t="str">
        <f>IF(J3=0,"",【要入力】入力フォーム!D$22)</f>
        <v/>
      </c>
      <c r="M3" s="39" t="str">
        <f>IF(J3=0,"",【要入力】入力フォーム!D23)</f>
        <v/>
      </c>
    </row>
    <row r="4" spans="1:13">
      <c r="A4" s="40" t="s">
        <v>138</v>
      </c>
      <c r="B4" s="39" t="s">
        <v>155</v>
      </c>
      <c r="C4" s="39" t="s">
        <v>236</v>
      </c>
      <c r="D4" s="39" t="str">
        <f t="shared" si="0"/>
        <v/>
      </c>
      <c r="E4" s="40" t="str">
        <f t="shared" si="1"/>
        <v/>
      </c>
      <c r="F4" s="39" t="str">
        <f t="shared" si="2"/>
        <v/>
      </c>
      <c r="H4" s="39" t="str">
        <f t="shared" si="3"/>
        <v/>
      </c>
      <c r="I4" s="39" t="str">
        <f t="shared" si="4"/>
        <v/>
      </c>
      <c r="J4" s="39">
        <f>IF(【要入力】入力フォーム!E$21&lt;&gt;"○",0,COUNTIF(【要入力】入力フォーム!$C$21:E$21,"○"))</f>
        <v>0</v>
      </c>
      <c r="K4" s="39" t="s">
        <v>47</v>
      </c>
      <c r="L4" s="39" t="str">
        <f>IF(J4=0,"",【要入力】入力フォーム!E$22)</f>
        <v/>
      </c>
      <c r="M4" s="39" t="str">
        <f>IF(J4=0,"",【要入力】入力フォーム!E23)</f>
        <v/>
      </c>
    </row>
    <row r="5" spans="1:13">
      <c r="A5" s="40" t="s">
        <v>139</v>
      </c>
      <c r="B5" s="39" t="s">
        <v>156</v>
      </c>
      <c r="C5" s="39" t="s">
        <v>53</v>
      </c>
      <c r="D5" s="39" t="str">
        <f t="shared" si="0"/>
        <v/>
      </c>
      <c r="E5" s="40" t="str">
        <f t="shared" si="1"/>
        <v/>
      </c>
      <c r="F5" s="39" t="str">
        <f t="shared" si="2"/>
        <v/>
      </c>
      <c r="H5" s="39" t="str">
        <f t="shared" si="3"/>
        <v/>
      </c>
      <c r="I5" s="39" t="str">
        <f t="shared" si="4"/>
        <v/>
      </c>
      <c r="J5" s="39">
        <f>IF(【要入力】入力フォーム!F$21&lt;&gt;"○",0,COUNTIF(【要入力】入力フォーム!$C$21:F$21,"○"))</f>
        <v>0</v>
      </c>
      <c r="K5" s="39" t="s">
        <v>48</v>
      </c>
      <c r="L5" s="39" t="str">
        <f>IF(J5=0,"",【要入力】入力フォーム!F$22)</f>
        <v/>
      </c>
      <c r="M5" s="39" t="str">
        <f>IF(J5=0,"",【要入力】入力フォーム!F23)</f>
        <v/>
      </c>
    </row>
    <row r="6" spans="1:13">
      <c r="A6" s="40" t="s">
        <v>140</v>
      </c>
      <c r="B6" s="39" t="s">
        <v>157</v>
      </c>
      <c r="C6" s="39" t="s">
        <v>238</v>
      </c>
      <c r="D6" s="39" t="str">
        <f t="shared" si="0"/>
        <v/>
      </c>
      <c r="E6" s="40" t="str">
        <f t="shared" si="1"/>
        <v/>
      </c>
      <c r="F6" s="39" t="str">
        <f t="shared" si="2"/>
        <v/>
      </c>
      <c r="H6" s="39" t="str">
        <f t="shared" si="3"/>
        <v/>
      </c>
      <c r="I6" s="39" t="str">
        <f t="shared" si="4"/>
        <v/>
      </c>
      <c r="J6" s="39">
        <f>IF(【要入力】入力フォーム!G$21&lt;&gt;"○",0,COUNTIF(【要入力】入力フォーム!$C$21:G$21,"○"))</f>
        <v>0</v>
      </c>
      <c r="K6" s="39" t="s">
        <v>49</v>
      </c>
      <c r="L6" s="39" t="str">
        <f>IF(J6=0,"",【要入力】入力フォーム!G$22)</f>
        <v/>
      </c>
    </row>
    <row r="7" spans="1:13">
      <c r="A7" s="40" t="s">
        <v>141</v>
      </c>
      <c r="B7" s="39" t="s">
        <v>158</v>
      </c>
      <c r="C7" s="39" t="s">
        <v>237</v>
      </c>
      <c r="D7" s="39" t="str">
        <f t="shared" si="0"/>
        <v/>
      </c>
      <c r="E7" s="40" t="str">
        <f t="shared" si="1"/>
        <v/>
      </c>
      <c r="F7" s="39" t="str">
        <f t="shared" si="2"/>
        <v/>
      </c>
      <c r="H7" s="39" t="str">
        <f t="shared" si="3"/>
        <v/>
      </c>
      <c r="I7" s="39" t="str">
        <f t="shared" si="4"/>
        <v/>
      </c>
      <c r="J7" s="39">
        <f>IF(【要入力】入力フォーム!H$21&lt;&gt;"○",0,COUNTIF(【要入力】入力フォーム!$C$21:H$21,"○"))</f>
        <v>0</v>
      </c>
      <c r="K7" s="39" t="s">
        <v>50</v>
      </c>
      <c r="L7" s="39" t="str">
        <f>IF(J7=0,"",【要入力】入力フォーム!H$22)</f>
        <v/>
      </c>
    </row>
    <row r="8" spans="1:13">
      <c r="A8" s="40" t="s">
        <v>142</v>
      </c>
      <c r="B8" s="39" t="s">
        <v>159</v>
      </c>
      <c r="C8" s="39" t="s">
        <v>239</v>
      </c>
      <c r="D8" s="39" t="str">
        <f t="shared" si="0"/>
        <v/>
      </c>
      <c r="E8" s="40" t="str">
        <f t="shared" si="1"/>
        <v/>
      </c>
      <c r="F8" s="39" t="str">
        <f t="shared" si="2"/>
        <v/>
      </c>
      <c r="H8" s="39" t="str">
        <f t="shared" si="3"/>
        <v/>
      </c>
      <c r="I8" s="39" t="str">
        <f t="shared" si="4"/>
        <v/>
      </c>
      <c r="J8" s="39">
        <f>IF(【要入力】入力フォーム!I$21&lt;&gt;"○",0,COUNTIF(【要入力】入力フォーム!$C$21:I$21,"○"))</f>
        <v>0</v>
      </c>
      <c r="K8" s="39" t="s">
        <v>51</v>
      </c>
      <c r="L8" s="39" t="str">
        <f>IF(J8=0,"",【要入力】入力フォーム!I$22)</f>
        <v/>
      </c>
    </row>
    <row r="9" spans="1:13">
      <c r="A9" s="40" t="s">
        <v>143</v>
      </c>
      <c r="B9" s="39" t="s">
        <v>160</v>
      </c>
      <c r="C9" s="39" t="s">
        <v>240</v>
      </c>
      <c r="D9" s="39" t="str">
        <f t="shared" si="0"/>
        <v/>
      </c>
      <c r="E9" s="40" t="str">
        <f t="shared" si="1"/>
        <v/>
      </c>
      <c r="F9" s="39" t="str">
        <f t="shared" si="2"/>
        <v/>
      </c>
      <c r="H9" s="39" t="str">
        <f t="shared" si="3"/>
        <v/>
      </c>
      <c r="I9" s="39" t="str">
        <f t="shared" si="4"/>
        <v/>
      </c>
      <c r="J9" s="39">
        <f>IF(【要入力】入力フォーム!J$21&lt;&gt;"○",0,COUNTIF(【要入力】入力フォーム!$C$21:J$21,"○"))</f>
        <v>0</v>
      </c>
      <c r="K9" s="39" t="s">
        <v>52</v>
      </c>
      <c r="L9" s="39" t="str">
        <f>IF(J9=0,"",【要入力】入力フォーム!J$22)</f>
        <v/>
      </c>
    </row>
    <row r="10" spans="1:13">
      <c r="A10" s="40" t="s">
        <v>144</v>
      </c>
      <c r="B10" s="39" t="s">
        <v>161</v>
      </c>
      <c r="C10" s="39" t="s">
        <v>54</v>
      </c>
      <c r="D10" s="39" t="str">
        <f t="shared" si="0"/>
        <v/>
      </c>
      <c r="E10" s="40" t="str">
        <f t="shared" si="1"/>
        <v/>
      </c>
      <c r="F10" s="39" t="str">
        <f t="shared" si="2"/>
        <v/>
      </c>
      <c r="H10" s="39" t="str">
        <f t="shared" si="3"/>
        <v/>
      </c>
      <c r="I10" s="39" t="str">
        <f t="shared" si="4"/>
        <v/>
      </c>
      <c r="J10" s="39">
        <f>IF(【要入力】入力フォーム!K$21&lt;&gt;"○",0,COUNTIF(【要入力】入力フォーム!$C$21:K$21,"○"))</f>
        <v>0</v>
      </c>
      <c r="K10" s="39" t="s">
        <v>117</v>
      </c>
      <c r="L10" s="39" t="str">
        <f>IF(J10=0,"",【要入力】入力フォーム!K$22)</f>
        <v/>
      </c>
    </row>
    <row r="11" spans="1:13">
      <c r="A11" s="40" t="s">
        <v>145</v>
      </c>
      <c r="B11" s="39" t="s">
        <v>162</v>
      </c>
    </row>
    <row r="12" spans="1:13">
      <c r="A12" s="40" t="s">
        <v>146</v>
      </c>
      <c r="B12" s="39" t="s">
        <v>163</v>
      </c>
    </row>
    <row r="13" spans="1:13">
      <c r="A13" s="40" t="s">
        <v>147</v>
      </c>
      <c r="B13" s="39" t="s">
        <v>164</v>
      </c>
    </row>
    <row r="14" spans="1:13">
      <c r="A14" s="40" t="s">
        <v>148</v>
      </c>
      <c r="B14" s="39" t="s">
        <v>165</v>
      </c>
    </row>
    <row r="15" spans="1:13">
      <c r="A15" s="40" t="s">
        <v>149</v>
      </c>
      <c r="B15" s="39" t="s">
        <v>166</v>
      </c>
    </row>
    <row r="16" spans="1:13">
      <c r="A16" s="40" t="s">
        <v>150</v>
      </c>
      <c r="B16" s="39" t="s">
        <v>167</v>
      </c>
    </row>
    <row r="17" spans="1:2">
      <c r="A17" s="40" t="s">
        <v>151</v>
      </c>
      <c r="B17" s="39" t="s">
        <v>168</v>
      </c>
    </row>
    <row r="18" spans="1:2">
      <c r="A18" s="40" t="s">
        <v>152</v>
      </c>
      <c r="B18" s="39" t="s">
        <v>169</v>
      </c>
    </row>
    <row r="19" spans="1:2">
      <c r="B19" s="39" t="s">
        <v>170</v>
      </c>
    </row>
    <row r="20" spans="1:2">
      <c r="B20" s="39" t="s">
        <v>171</v>
      </c>
    </row>
    <row r="21" spans="1:2">
      <c r="B21" s="39" t="s">
        <v>172</v>
      </c>
    </row>
    <row r="22" spans="1:2">
      <c r="B22" s="39" t="s">
        <v>173</v>
      </c>
    </row>
    <row r="23" spans="1:2">
      <c r="B23" s="39" t="s">
        <v>174</v>
      </c>
    </row>
    <row r="24" spans="1:2">
      <c r="B24" s="39" t="s">
        <v>175</v>
      </c>
    </row>
    <row r="25" spans="1:2">
      <c r="B25" s="39" t="s">
        <v>176</v>
      </c>
    </row>
    <row r="26" spans="1:2">
      <c r="B26" s="39" t="s">
        <v>177</v>
      </c>
    </row>
    <row r="27" spans="1:2">
      <c r="B27" s="39" t="s">
        <v>178</v>
      </c>
    </row>
    <row r="28" spans="1:2">
      <c r="B28" s="39" t="s">
        <v>179</v>
      </c>
    </row>
    <row r="29" spans="1:2">
      <c r="B29" s="39" t="s">
        <v>180</v>
      </c>
    </row>
    <row r="30" spans="1:2">
      <c r="B30" s="39" t="s">
        <v>181</v>
      </c>
    </row>
    <row r="31" spans="1:2">
      <c r="B31" s="39" t="s">
        <v>182</v>
      </c>
    </row>
    <row r="32" spans="1:2">
      <c r="B32" s="39" t="s">
        <v>183</v>
      </c>
    </row>
    <row r="33" spans="2:2">
      <c r="B33" s="39" t="s">
        <v>184</v>
      </c>
    </row>
    <row r="34" spans="2:2">
      <c r="B34" s="39" t="s">
        <v>185</v>
      </c>
    </row>
    <row r="35" spans="2:2">
      <c r="B35" s="39" t="s">
        <v>186</v>
      </c>
    </row>
    <row r="36" spans="2:2">
      <c r="B36" s="39" t="s">
        <v>187</v>
      </c>
    </row>
    <row r="37" spans="2:2">
      <c r="B37" s="39" t="s">
        <v>188</v>
      </c>
    </row>
    <row r="38" spans="2:2">
      <c r="B38" s="39" t="s">
        <v>189</v>
      </c>
    </row>
    <row r="39" spans="2:2">
      <c r="B39" s="39" t="s">
        <v>190</v>
      </c>
    </row>
    <row r="40" spans="2:2">
      <c r="B40" s="39" t="s">
        <v>191</v>
      </c>
    </row>
    <row r="41" spans="2:2">
      <c r="B41" s="39" t="s">
        <v>192</v>
      </c>
    </row>
    <row r="42" spans="2:2">
      <c r="B42" s="39" t="s">
        <v>193</v>
      </c>
    </row>
    <row r="43" spans="2:2">
      <c r="B43" s="39" t="s">
        <v>194</v>
      </c>
    </row>
    <row r="44" spans="2:2">
      <c r="B44" s="39" t="s">
        <v>195</v>
      </c>
    </row>
    <row r="45" spans="2:2">
      <c r="B45" s="39" t="s">
        <v>196</v>
      </c>
    </row>
    <row r="46" spans="2:2">
      <c r="B46" s="39" t="s">
        <v>197</v>
      </c>
    </row>
    <row r="47" spans="2:2">
      <c r="B47" s="39" t="s">
        <v>198</v>
      </c>
    </row>
    <row r="48" spans="2:2">
      <c r="B48" s="39" t="s">
        <v>199</v>
      </c>
    </row>
  </sheetData>
  <sheetProtection algorithmName="SHA-512" hashValue="SGBrx02uQ5988omRVRTPO0g8i3rEuNYdeuNa17XFB3OPStYRxVMWKwBlY0z95ULAG2AZZS86Z+45atiqFBkVOg==" saltValue="CJmQ0rudAii7D5caLnf8bQ==" spinCount="100000" sheet="1" objects="1" scenarios="1"/>
  <mergeCells count="1">
    <mergeCell ref="J1:K1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17" ma:contentTypeDescription="新しいドキュメントを作成します。" ma:contentTypeScope="" ma:versionID="9b0643221b6f18eeee3fa4fabee01111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97f30a5aba122f395f0beb458d090b66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Flow_SignoffStatu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CB3CA87-1DA3-4FA3-B67F-AAFE03E92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DB52F-6776-4AB3-A2A5-CE0E7DD6E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4FC9B-0A6D-4E04-9E07-47C88EE89C39}">
  <ds:schemaRefs>
    <ds:schemaRef ds:uri="http://purl.org/dc/dcmitype/"/>
    <ds:schemaRef ds:uri="321e8871-1c24-4f8a-8f1d-b9016d52d4a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ee52e10-ab1a-4c94-9d82-ab5dbf5133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【自動作成】発電所報告（01表）</vt:lpstr>
      <vt:lpstr>【自動作成】蓄電池報告（02表）</vt:lpstr>
      <vt:lpstr>【要入力】入力フォーム</vt:lpstr>
      <vt:lpstr>リスト</vt:lpstr>
      <vt:lpstr>'【自動作成】蓄電池報告（02表）'!Print_Area</vt:lpstr>
      <vt:lpstr>'【自動作成】発電所報告（01表）'!Print_Area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2024-09-25T06:55:17Z</dcterms:created>
  <dcterms:modified xsi:type="dcterms:W3CDTF">2025-03-19T09:23:09Z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