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13_ncr:1_{96CF5084-F1FC-4B87-B857-A9268E4E339D}" xr6:coauthVersionLast="47" xr6:coauthVersionMax="47" xr10:uidLastSave="{00000000-0000-0000-0000-000000000000}"/>
  <bookViews>
    <workbookView xWindow="57480" yWindow="-4590" windowWidth="29040" windowHeight="16440" xr2:uid="{00000000-000D-0000-FFFF-FFFF01000000}"/>
  </bookViews>
  <sheets>
    <sheet name="報告書表紙" sheetId="33" r:id="rId1"/>
    <sheet name="調査票１" sheetId="34" r:id="rId2"/>
    <sheet name="調査票２_目次" sheetId="35" r:id="rId3"/>
    <sheet name="調査票２_区分10" sheetId="36" r:id="rId4"/>
    <sheet name="調査票２_区分11" sheetId="37" r:id="rId5"/>
    <sheet name="調査票２_区分12" sheetId="38" r:id="rId6"/>
    <sheet name="調査票２_区分13" sheetId="39" r:id="rId7"/>
    <sheet name="調査票２_区分14" sheetId="40" r:id="rId8"/>
    <sheet name="調査票２_区分15" sheetId="41" r:id="rId9"/>
    <sheet name="調査票２_区分16" sheetId="42" r:id="rId10"/>
    <sheet name="調査票２_区分17" sheetId="43" r:id="rId11"/>
    <sheet name="調査票２_区分18" sheetId="44" r:id="rId12"/>
  </sheets>
  <definedNames>
    <definedName name="_xlnm.Print_Area" localSheetId="1">調査票１!$A$1:$AM$34</definedName>
    <definedName name="_xlnm.Print_Area" localSheetId="3">調査票２_区分10!$A$1:$X$36</definedName>
    <definedName name="_xlnm.Print_Area" localSheetId="4">調査票２_区分11!$A$1:$X$36</definedName>
    <definedName name="_xlnm.Print_Area" localSheetId="5">調査票２_区分12!$A$1:$X$36</definedName>
    <definedName name="_xlnm.Print_Area" localSheetId="6">調査票２_区分13!$A$1:$X$36</definedName>
    <definedName name="_xlnm.Print_Area" localSheetId="7">調査票２_区分14!$A$1:$X$36</definedName>
    <definedName name="_xlnm.Print_Area" localSheetId="8">調査票２_区分15!$A$1:$X$36</definedName>
    <definedName name="_xlnm.Print_Area" localSheetId="9">調査票２_区分16!$A$1:$X$36</definedName>
    <definedName name="_xlnm.Print_Area" localSheetId="10">調査票２_区分17!$A$1:$X$36</definedName>
    <definedName name="_xlnm.Print_Area" localSheetId="11">調査票２_区分18!$A$1:$X$36</definedName>
    <definedName name="_xlnm.Print_Area" localSheetId="2">調査票２_目次!$A$1:$K$15</definedName>
    <definedName name="_xlnm.Print_Area" localSheetId="0">報告書表紙!$A$1:$AM$66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2" i="40" l="1"/>
  <c r="L21" i="40"/>
  <c r="T21" i="40" s="1"/>
  <c r="L20" i="40"/>
  <c r="L19" i="40"/>
  <c r="T19" i="40" s="1"/>
  <c r="L18" i="40"/>
  <c r="L17" i="40"/>
  <c r="T17" i="40" s="1"/>
  <c r="L16" i="40"/>
  <c r="L15" i="40"/>
  <c r="T15" i="40" s="1"/>
  <c r="L14" i="40"/>
  <c r="L13" i="40"/>
  <c r="T13" i="40" s="1"/>
  <c r="L12" i="40"/>
  <c r="L11" i="40"/>
  <c r="T11" i="40" s="1"/>
  <c r="L12" i="39"/>
  <c r="T12" i="39" s="1"/>
  <c r="L13" i="39"/>
  <c r="T13" i="39" s="1"/>
  <c r="L14" i="39"/>
  <c r="L15" i="39"/>
  <c r="L16" i="39"/>
  <c r="L17" i="39"/>
  <c r="T17" i="39" s="1"/>
  <c r="L18" i="39"/>
  <c r="L19" i="39"/>
  <c r="L20" i="39"/>
  <c r="L21" i="39"/>
  <c r="T21" i="39" s="1"/>
  <c r="L22" i="39"/>
  <c r="T15" i="39"/>
  <c r="T19" i="39"/>
  <c r="T14" i="39"/>
  <c r="T20" i="39"/>
  <c r="T22" i="39"/>
  <c r="L11" i="39"/>
  <c r="T11" i="39" s="1"/>
  <c r="L12" i="38"/>
  <c r="L13" i="38"/>
  <c r="L14" i="38"/>
  <c r="L15" i="38"/>
  <c r="L16" i="38"/>
  <c r="L17" i="38"/>
  <c r="T17" i="38" s="1"/>
  <c r="L18" i="38"/>
  <c r="L19" i="38"/>
  <c r="L20" i="38"/>
  <c r="T20" i="38" s="1"/>
  <c r="L21" i="38"/>
  <c r="L22" i="38"/>
  <c r="T13" i="38"/>
  <c r="T14" i="38"/>
  <c r="T16" i="38"/>
  <c r="T19" i="38"/>
  <c r="T22" i="38"/>
  <c r="L11" i="38"/>
  <c r="T11" i="38"/>
  <c r="L12" i="37"/>
  <c r="T12" i="37" s="1"/>
  <c r="L13" i="37"/>
  <c r="L14" i="37"/>
  <c r="L15" i="37"/>
  <c r="L16" i="37"/>
  <c r="T16" i="37" s="1"/>
  <c r="L17" i="37"/>
  <c r="L18" i="37"/>
  <c r="L19" i="37"/>
  <c r="L20" i="37"/>
  <c r="T20" i="37" s="1"/>
  <c r="L21" i="37"/>
  <c r="L22" i="37"/>
  <c r="L11" i="37"/>
  <c r="T11" i="37" s="1"/>
  <c r="L12" i="36"/>
  <c r="T12" i="36" s="1"/>
  <c r="L13" i="36"/>
  <c r="L14" i="36"/>
  <c r="L15" i="36"/>
  <c r="L16" i="36"/>
  <c r="L17" i="36"/>
  <c r="T17" i="36" s="1"/>
  <c r="L18" i="36"/>
  <c r="L19" i="36"/>
  <c r="L20" i="36"/>
  <c r="T20" i="36" s="1"/>
  <c r="L21" i="36"/>
  <c r="L22" i="36"/>
  <c r="T13" i="36"/>
  <c r="T14" i="36"/>
  <c r="T18" i="36"/>
  <c r="T19" i="36"/>
  <c r="L11" i="36"/>
  <c r="T11" i="36" s="1"/>
  <c r="T12" i="44"/>
  <c r="T13" i="44"/>
  <c r="T14" i="44"/>
  <c r="T15" i="44"/>
  <c r="T16" i="44"/>
  <c r="T17" i="44"/>
  <c r="T18" i="44"/>
  <c r="T19" i="44"/>
  <c r="T20" i="44"/>
  <c r="T21" i="44"/>
  <c r="T22" i="44"/>
  <c r="T11" i="44"/>
  <c r="T12" i="43"/>
  <c r="T13" i="43"/>
  <c r="T14" i="43"/>
  <c r="T15" i="43"/>
  <c r="T16" i="43"/>
  <c r="T17" i="43"/>
  <c r="T18" i="43"/>
  <c r="T19" i="43"/>
  <c r="T20" i="43"/>
  <c r="T21" i="43"/>
  <c r="T22" i="43"/>
  <c r="T11" i="43"/>
  <c r="T12" i="42"/>
  <c r="T13" i="42"/>
  <c r="T14" i="42"/>
  <c r="T15" i="42"/>
  <c r="T16" i="42"/>
  <c r="T17" i="42"/>
  <c r="T18" i="42"/>
  <c r="T19" i="42"/>
  <c r="T20" i="42"/>
  <c r="T21" i="42"/>
  <c r="T22" i="42"/>
  <c r="T11" i="42"/>
  <c r="T12" i="41"/>
  <c r="T13" i="41"/>
  <c r="T14" i="41"/>
  <c r="T15" i="41"/>
  <c r="T16" i="41"/>
  <c r="T17" i="41"/>
  <c r="T18" i="41"/>
  <c r="T19" i="41"/>
  <c r="T20" i="41"/>
  <c r="T21" i="41"/>
  <c r="T22" i="41"/>
  <c r="T11" i="41"/>
  <c r="T12" i="40"/>
  <c r="T14" i="40"/>
  <c r="T16" i="40"/>
  <c r="T18" i="40"/>
  <c r="T20" i="40"/>
  <c r="T22" i="40"/>
  <c r="T16" i="39"/>
  <c r="T18" i="39"/>
  <c r="T12" i="38"/>
  <c r="T15" i="38"/>
  <c r="T18" i="38"/>
  <c r="T21" i="38"/>
  <c r="T13" i="37"/>
  <c r="T14" i="37"/>
  <c r="T15" i="37"/>
  <c r="T17" i="37"/>
  <c r="T18" i="37"/>
  <c r="T19" i="37"/>
  <c r="T21" i="37"/>
  <c r="T22" i="37"/>
  <c r="T15" i="36"/>
  <c r="T16" i="36"/>
  <c r="T21" i="36"/>
  <c r="T22" i="36"/>
  <c r="Q22" i="41"/>
  <c r="Q21" i="41"/>
  <c r="Q20" i="41"/>
  <c r="Q19" i="41"/>
  <c r="Q18" i="41"/>
  <c r="Q17" i="41"/>
  <c r="Q16" i="41"/>
  <c r="Q15" i="41"/>
  <c r="Q14" i="41"/>
  <c r="Q13" i="41"/>
  <c r="Q12" i="41"/>
  <c r="Q11" i="41"/>
  <c r="Q22" i="42"/>
  <c r="Q21" i="42"/>
  <c r="Q20" i="42"/>
  <c r="Q19" i="42"/>
  <c r="Q18" i="42"/>
  <c r="Q17" i="42"/>
  <c r="Q16" i="42"/>
  <c r="Q15" i="42"/>
  <c r="Q14" i="42"/>
  <c r="Q13" i="42"/>
  <c r="Q12" i="42"/>
  <c r="Q11" i="42"/>
  <c r="Q22" i="43"/>
  <c r="Q21" i="43"/>
  <c r="Q20" i="43"/>
  <c r="Q19" i="43"/>
  <c r="Q18" i="43"/>
  <c r="Q17" i="43"/>
  <c r="Q16" i="43"/>
  <c r="Q15" i="43"/>
  <c r="Q14" i="43"/>
  <c r="Q13" i="43"/>
  <c r="Q12" i="43"/>
  <c r="Q11" i="43"/>
  <c r="Q22" i="44"/>
  <c r="Q21" i="44"/>
  <c r="Q20" i="44"/>
  <c r="Q19" i="44"/>
  <c r="Q18" i="44"/>
  <c r="Q17" i="44"/>
  <c r="Q16" i="44"/>
  <c r="Q15" i="44"/>
  <c r="Q14" i="44"/>
  <c r="Q13" i="44"/>
  <c r="Q12" i="44"/>
  <c r="Q11" i="44"/>
  <c r="Q22" i="40"/>
  <c r="Q21" i="40"/>
  <c r="Q20" i="40"/>
  <c r="Q19" i="40"/>
  <c r="Q18" i="40"/>
  <c r="Q17" i="40"/>
  <c r="Q16" i="40"/>
  <c r="Q15" i="40"/>
  <c r="Q14" i="40"/>
  <c r="Q13" i="40"/>
  <c r="Q12" i="40"/>
  <c r="Q11" i="40"/>
  <c r="Q12" i="39"/>
  <c r="Q13" i="39"/>
  <c r="Q14" i="39"/>
  <c r="Q15" i="39"/>
  <c r="Q16" i="39"/>
  <c r="Q17" i="39"/>
  <c r="Q18" i="39"/>
  <c r="Q19" i="39"/>
  <c r="Q20" i="39"/>
  <c r="Q21" i="39"/>
  <c r="Q22" i="39"/>
  <c r="Q11" i="39"/>
  <c r="Q22" i="38"/>
  <c r="Q21" i="38"/>
  <c r="Q20" i="38"/>
  <c r="Q19" i="38"/>
  <c r="Q18" i="38"/>
  <c r="Q17" i="38"/>
  <c r="Q16" i="38"/>
  <c r="Q15" i="38"/>
  <c r="Q14" i="38"/>
  <c r="Q13" i="38"/>
  <c r="Q12" i="38"/>
  <c r="Q11" i="38"/>
  <c r="Q22" i="37"/>
  <c r="Q21" i="37"/>
  <c r="Q20" i="37"/>
  <c r="Q19" i="37"/>
  <c r="Q18" i="37"/>
  <c r="Q17" i="37"/>
  <c r="Q16" i="37"/>
  <c r="Q15" i="37"/>
  <c r="Q14" i="37"/>
  <c r="Q13" i="37"/>
  <c r="Q12" i="37"/>
  <c r="Q11" i="37"/>
  <c r="Q12" i="36"/>
  <c r="Q13" i="36"/>
  <c r="Q14" i="36"/>
  <c r="Q15" i="36"/>
  <c r="Q16" i="36"/>
  <c r="Q17" i="36"/>
  <c r="Q18" i="36"/>
  <c r="Q19" i="36"/>
  <c r="Q20" i="36"/>
  <c r="Q21" i="36"/>
  <c r="Q22" i="36"/>
  <c r="Q11" i="36"/>
  <c r="B32" i="36"/>
  <c r="B32" i="44"/>
  <c r="B32" i="43"/>
  <c r="B32" i="42"/>
  <c r="B32" i="41"/>
  <c r="B32" i="40"/>
  <c r="B32" i="39"/>
  <c r="B32" i="38"/>
  <c r="B32" i="37"/>
  <c r="U17" i="44" l="1"/>
  <c r="U18" i="44"/>
  <c r="U21" i="44"/>
  <c r="U22" i="44"/>
  <c r="U11" i="44"/>
  <c r="C24" i="44"/>
  <c r="V22" i="44"/>
  <c r="X22" i="44" s="1"/>
  <c r="S22" i="44"/>
  <c r="N22" i="44"/>
  <c r="H22" i="44"/>
  <c r="E22" i="44"/>
  <c r="V21" i="44"/>
  <c r="W21" i="44" s="1"/>
  <c r="S21" i="44"/>
  <c r="N21" i="44"/>
  <c r="H21" i="44"/>
  <c r="E21" i="44"/>
  <c r="V20" i="44"/>
  <c r="X20" i="44" s="1"/>
  <c r="U20" i="44"/>
  <c r="S20" i="44"/>
  <c r="N20" i="44"/>
  <c r="H20" i="44"/>
  <c r="E20" i="44"/>
  <c r="V19" i="44"/>
  <c r="W19" i="44" s="1"/>
  <c r="S19" i="44"/>
  <c r="N19" i="44"/>
  <c r="H19" i="44"/>
  <c r="E19" i="44"/>
  <c r="V18" i="44"/>
  <c r="S18" i="44"/>
  <c r="N18" i="44"/>
  <c r="H18" i="44"/>
  <c r="E18" i="44"/>
  <c r="V17" i="44"/>
  <c r="W17" i="44" s="1"/>
  <c r="S17" i="44"/>
  <c r="N17" i="44"/>
  <c r="H17" i="44"/>
  <c r="E17" i="44"/>
  <c r="V16" i="44"/>
  <c r="X16" i="44" s="1"/>
  <c r="U16" i="44"/>
  <c r="S16" i="44"/>
  <c r="N16" i="44"/>
  <c r="H16" i="44"/>
  <c r="E16" i="44"/>
  <c r="V15" i="44"/>
  <c r="W15" i="44" s="1"/>
  <c r="U15" i="44"/>
  <c r="S15" i="44"/>
  <c r="N15" i="44"/>
  <c r="H15" i="44"/>
  <c r="E15" i="44"/>
  <c r="V14" i="44"/>
  <c r="X14" i="44" s="1"/>
  <c r="U14" i="44"/>
  <c r="S14" i="44"/>
  <c r="N14" i="44"/>
  <c r="H14" i="44"/>
  <c r="E14" i="44"/>
  <c r="V13" i="44"/>
  <c r="W13" i="44" s="1"/>
  <c r="U13" i="44"/>
  <c r="S13" i="44"/>
  <c r="N13" i="44"/>
  <c r="H13" i="44"/>
  <c r="E13" i="44"/>
  <c r="V12" i="44"/>
  <c r="X12" i="44" s="1"/>
  <c r="U12" i="44"/>
  <c r="S12" i="44"/>
  <c r="N12" i="44"/>
  <c r="H12" i="44"/>
  <c r="E12" i="44"/>
  <c r="V11" i="44"/>
  <c r="S11" i="44"/>
  <c r="N11" i="44"/>
  <c r="H11" i="44"/>
  <c r="E11" i="44"/>
  <c r="U12" i="43"/>
  <c r="U17" i="43"/>
  <c r="U18" i="43"/>
  <c r="U20" i="43"/>
  <c r="U22" i="43"/>
  <c r="C24" i="43"/>
  <c r="V22" i="43"/>
  <c r="S22" i="43"/>
  <c r="N22" i="43"/>
  <c r="H22" i="43"/>
  <c r="E22" i="43"/>
  <c r="V21" i="43"/>
  <c r="X21" i="43" s="1"/>
  <c r="U21" i="43"/>
  <c r="S21" i="43"/>
  <c r="N21" i="43"/>
  <c r="H21" i="43"/>
  <c r="E21" i="43"/>
  <c r="V20" i="43"/>
  <c r="S20" i="43"/>
  <c r="N20" i="43"/>
  <c r="H20" i="43"/>
  <c r="E20" i="43"/>
  <c r="V19" i="43"/>
  <c r="W19" i="43" s="1"/>
  <c r="S19" i="43"/>
  <c r="N19" i="43"/>
  <c r="H19" i="43"/>
  <c r="E19" i="43"/>
  <c r="V18" i="43"/>
  <c r="S18" i="43"/>
  <c r="N18" i="43"/>
  <c r="H18" i="43"/>
  <c r="E18" i="43"/>
  <c r="V17" i="43"/>
  <c r="S17" i="43"/>
  <c r="N17" i="43"/>
  <c r="H17" i="43"/>
  <c r="E17" i="43"/>
  <c r="V16" i="43"/>
  <c r="X16" i="43" s="1"/>
  <c r="U16" i="43"/>
  <c r="S16" i="43"/>
  <c r="N16" i="43"/>
  <c r="H16" i="43"/>
  <c r="E16" i="43"/>
  <c r="V15" i="43"/>
  <c r="W15" i="43" s="1"/>
  <c r="S15" i="43"/>
  <c r="N15" i="43"/>
  <c r="H15" i="43"/>
  <c r="E15" i="43"/>
  <c r="V14" i="43"/>
  <c r="X14" i="43" s="1"/>
  <c r="U14" i="43"/>
  <c r="S14" i="43"/>
  <c r="N14" i="43"/>
  <c r="H14" i="43"/>
  <c r="E14" i="43"/>
  <c r="V13" i="43"/>
  <c r="X13" i="43" s="1"/>
  <c r="U13" i="43"/>
  <c r="S13" i="43"/>
  <c r="N13" i="43"/>
  <c r="H13" i="43"/>
  <c r="E13" i="43"/>
  <c r="V12" i="43"/>
  <c r="W12" i="43" s="1"/>
  <c r="S12" i="43"/>
  <c r="N12" i="43"/>
  <c r="H12" i="43"/>
  <c r="E12" i="43"/>
  <c r="V11" i="43"/>
  <c r="S11" i="43"/>
  <c r="N11" i="43"/>
  <c r="H11" i="43"/>
  <c r="E11" i="43"/>
  <c r="U11" i="42"/>
  <c r="U12" i="42"/>
  <c r="U13" i="42"/>
  <c r="U18" i="42"/>
  <c r="U19" i="42"/>
  <c r="U21" i="42"/>
  <c r="U22" i="42"/>
  <c r="S12" i="42"/>
  <c r="S13" i="42"/>
  <c r="S14" i="42"/>
  <c r="S15" i="42"/>
  <c r="S16" i="42"/>
  <c r="S17" i="42"/>
  <c r="S18" i="42"/>
  <c r="S19" i="42"/>
  <c r="S20" i="42"/>
  <c r="S21" i="42"/>
  <c r="S22" i="42"/>
  <c r="S11" i="42"/>
  <c r="C24" i="42"/>
  <c r="V22" i="42"/>
  <c r="X22" i="42" s="1"/>
  <c r="N22" i="42"/>
  <c r="H22" i="42"/>
  <c r="E22" i="42"/>
  <c r="V21" i="42"/>
  <c r="N21" i="42"/>
  <c r="H21" i="42"/>
  <c r="E21" i="42"/>
  <c r="V20" i="42"/>
  <c r="W20" i="42" s="1"/>
  <c r="N20" i="42"/>
  <c r="H20" i="42"/>
  <c r="E20" i="42"/>
  <c r="V19" i="42"/>
  <c r="W19" i="42" s="1"/>
  <c r="N19" i="42"/>
  <c r="H19" i="42"/>
  <c r="E19" i="42"/>
  <c r="W18" i="42"/>
  <c r="V18" i="42"/>
  <c r="N18" i="42"/>
  <c r="H18" i="42"/>
  <c r="E18" i="42"/>
  <c r="V17" i="42"/>
  <c r="U17" i="42"/>
  <c r="N17" i="42"/>
  <c r="H17" i="42"/>
  <c r="E17" i="42"/>
  <c r="V16" i="42"/>
  <c r="X16" i="42" s="1"/>
  <c r="U16" i="42"/>
  <c r="N16" i="42"/>
  <c r="H16" i="42"/>
  <c r="E16" i="42"/>
  <c r="V15" i="42"/>
  <c r="W15" i="42" s="1"/>
  <c r="N15" i="42"/>
  <c r="H15" i="42"/>
  <c r="E15" i="42"/>
  <c r="V14" i="42"/>
  <c r="U14" i="42"/>
  <c r="N14" i="42"/>
  <c r="H14" i="42"/>
  <c r="E14" i="42"/>
  <c r="V13" i="42"/>
  <c r="N13" i="42"/>
  <c r="H13" i="42"/>
  <c r="E13" i="42"/>
  <c r="V12" i="42"/>
  <c r="N12" i="42"/>
  <c r="H12" i="42"/>
  <c r="E12" i="42"/>
  <c r="V11" i="42"/>
  <c r="N11" i="42"/>
  <c r="H11" i="42"/>
  <c r="E11" i="42"/>
  <c r="U13" i="41"/>
  <c r="U15" i="41"/>
  <c r="U16" i="41"/>
  <c r="U17" i="41"/>
  <c r="U19" i="41"/>
  <c r="U20" i="41"/>
  <c r="U21" i="41"/>
  <c r="U22" i="41"/>
  <c r="U11" i="41"/>
  <c r="C24" i="41"/>
  <c r="V22" i="41"/>
  <c r="N22" i="41"/>
  <c r="H22" i="41"/>
  <c r="E22" i="41"/>
  <c r="V21" i="41"/>
  <c r="W21" i="41" s="1"/>
  <c r="N21" i="41"/>
  <c r="H21" i="41"/>
  <c r="E21" i="41"/>
  <c r="V20" i="41"/>
  <c r="N20" i="41"/>
  <c r="H20" i="41"/>
  <c r="E20" i="41"/>
  <c r="V19" i="41"/>
  <c r="W19" i="41" s="1"/>
  <c r="N19" i="41"/>
  <c r="H19" i="41"/>
  <c r="E19" i="41"/>
  <c r="V18" i="41"/>
  <c r="U18" i="41"/>
  <c r="N18" i="41"/>
  <c r="H18" i="41"/>
  <c r="E18" i="41"/>
  <c r="W17" i="41"/>
  <c r="V17" i="41"/>
  <c r="N17" i="41"/>
  <c r="H17" i="41"/>
  <c r="E17" i="41"/>
  <c r="V16" i="41"/>
  <c r="N16" i="41"/>
  <c r="H16" i="41"/>
  <c r="E16" i="41"/>
  <c r="V15" i="41"/>
  <c r="W15" i="41" s="1"/>
  <c r="N15" i="41"/>
  <c r="H15" i="41"/>
  <c r="E15" i="41"/>
  <c r="V14" i="41"/>
  <c r="U14" i="41"/>
  <c r="N14" i="41"/>
  <c r="H14" i="41"/>
  <c r="E14" i="41"/>
  <c r="W13" i="41"/>
  <c r="V13" i="41"/>
  <c r="N13" i="41"/>
  <c r="H13" i="41"/>
  <c r="E13" i="41"/>
  <c r="V12" i="41"/>
  <c r="U12" i="41"/>
  <c r="N12" i="41"/>
  <c r="H12" i="41"/>
  <c r="E12" i="41"/>
  <c r="V11" i="41"/>
  <c r="N11" i="41"/>
  <c r="H11" i="41"/>
  <c r="E11" i="41"/>
  <c r="U12" i="40"/>
  <c r="U13" i="40"/>
  <c r="U14" i="40"/>
  <c r="U15" i="40"/>
  <c r="U16" i="40"/>
  <c r="X18" i="40"/>
  <c r="U21" i="40"/>
  <c r="U17" i="40"/>
  <c r="U11" i="40"/>
  <c r="C24" i="40"/>
  <c r="V22" i="40"/>
  <c r="W22" i="40" s="1"/>
  <c r="N22" i="40"/>
  <c r="H22" i="40"/>
  <c r="E22" i="40"/>
  <c r="V21" i="40"/>
  <c r="N21" i="40"/>
  <c r="H21" i="40"/>
  <c r="E21" i="40"/>
  <c r="V20" i="40"/>
  <c r="U20" i="40"/>
  <c r="N20" i="40"/>
  <c r="H20" i="40"/>
  <c r="E20" i="40"/>
  <c r="V19" i="40"/>
  <c r="W19" i="40" s="1"/>
  <c r="N19" i="40"/>
  <c r="H19" i="40"/>
  <c r="E19" i="40"/>
  <c r="V18" i="40"/>
  <c r="W18" i="40" s="1"/>
  <c r="N18" i="40"/>
  <c r="H18" i="40"/>
  <c r="E18" i="40"/>
  <c r="W17" i="40"/>
  <c r="V17" i="40"/>
  <c r="N17" i="40"/>
  <c r="H17" i="40"/>
  <c r="E17" i="40"/>
  <c r="V16" i="40"/>
  <c r="N16" i="40"/>
  <c r="H16" i="40"/>
  <c r="E16" i="40"/>
  <c r="V15" i="40"/>
  <c r="W15" i="40" s="1"/>
  <c r="N15" i="40"/>
  <c r="H15" i="40"/>
  <c r="E15" i="40"/>
  <c r="V14" i="40"/>
  <c r="W14" i="40" s="1"/>
  <c r="N14" i="40"/>
  <c r="H14" i="40"/>
  <c r="E14" i="40"/>
  <c r="V13" i="40"/>
  <c r="N13" i="40"/>
  <c r="H13" i="40"/>
  <c r="E13" i="40"/>
  <c r="V12" i="40"/>
  <c r="N12" i="40"/>
  <c r="H12" i="40"/>
  <c r="E12" i="40"/>
  <c r="V11" i="40"/>
  <c r="N11" i="40"/>
  <c r="H11" i="40"/>
  <c r="E11" i="40"/>
  <c r="U12" i="39"/>
  <c r="U13" i="39"/>
  <c r="U14" i="39"/>
  <c r="U15" i="39"/>
  <c r="U18" i="39"/>
  <c r="U19" i="39"/>
  <c r="U20" i="39"/>
  <c r="U22" i="39"/>
  <c r="U11" i="39"/>
  <c r="N22" i="36"/>
  <c r="N21" i="36"/>
  <c r="N20" i="36"/>
  <c r="N19" i="36"/>
  <c r="N18" i="36"/>
  <c r="N17" i="36"/>
  <c r="N16" i="36"/>
  <c r="N15" i="36"/>
  <c r="N14" i="36"/>
  <c r="N13" i="36"/>
  <c r="N12" i="36"/>
  <c r="N11" i="36"/>
  <c r="N22" i="37"/>
  <c r="N21" i="37"/>
  <c r="N20" i="37"/>
  <c r="N19" i="37"/>
  <c r="N18" i="37"/>
  <c r="N17" i="37"/>
  <c r="N16" i="37"/>
  <c r="N15" i="37"/>
  <c r="N14" i="37"/>
  <c r="N13" i="37"/>
  <c r="N12" i="37"/>
  <c r="N11" i="37"/>
  <c r="N12" i="38"/>
  <c r="N13" i="38"/>
  <c r="N14" i="38"/>
  <c r="N15" i="38"/>
  <c r="N16" i="38"/>
  <c r="N17" i="38"/>
  <c r="N18" i="38"/>
  <c r="N19" i="38"/>
  <c r="N20" i="38"/>
  <c r="N21" i="38"/>
  <c r="N22" i="38"/>
  <c r="N11" i="38"/>
  <c r="N12" i="39"/>
  <c r="N13" i="39"/>
  <c r="N14" i="39"/>
  <c r="N15" i="39"/>
  <c r="N16" i="39"/>
  <c r="N17" i="39"/>
  <c r="N18" i="39"/>
  <c r="N19" i="39"/>
  <c r="N20" i="39"/>
  <c r="N21" i="39"/>
  <c r="N22" i="39"/>
  <c r="N11" i="39"/>
  <c r="H12" i="39"/>
  <c r="H13" i="39"/>
  <c r="H14" i="39"/>
  <c r="H15" i="39"/>
  <c r="H16" i="39"/>
  <c r="H17" i="39"/>
  <c r="H18" i="39"/>
  <c r="H19" i="39"/>
  <c r="H20" i="39"/>
  <c r="H21" i="39"/>
  <c r="H22" i="39"/>
  <c r="H11" i="39"/>
  <c r="C24" i="39"/>
  <c r="V22" i="39"/>
  <c r="W22" i="39" s="1"/>
  <c r="E22" i="39"/>
  <c r="V21" i="39"/>
  <c r="W21" i="39" s="1"/>
  <c r="E21" i="39"/>
  <c r="V20" i="39"/>
  <c r="E20" i="39"/>
  <c r="V19" i="39"/>
  <c r="W19" i="39" s="1"/>
  <c r="E19" i="39"/>
  <c r="V18" i="39"/>
  <c r="W18" i="39" s="1"/>
  <c r="E18" i="39"/>
  <c r="V17" i="39"/>
  <c r="W17" i="39" s="1"/>
  <c r="E17" i="39"/>
  <c r="V16" i="39"/>
  <c r="W16" i="39" s="1"/>
  <c r="E16" i="39"/>
  <c r="V15" i="39"/>
  <c r="E15" i="39"/>
  <c r="W14" i="39"/>
  <c r="V14" i="39"/>
  <c r="E14" i="39"/>
  <c r="V13" i="39"/>
  <c r="W13" i="39" s="1"/>
  <c r="E13" i="39"/>
  <c r="V12" i="39"/>
  <c r="E12" i="39"/>
  <c r="V11" i="39"/>
  <c r="E11" i="39"/>
  <c r="U12" i="38"/>
  <c r="U13" i="38"/>
  <c r="U14" i="38"/>
  <c r="U15" i="38"/>
  <c r="U16" i="38"/>
  <c r="U17" i="38"/>
  <c r="U18" i="38"/>
  <c r="U19" i="38"/>
  <c r="U20" i="38"/>
  <c r="U21" i="38"/>
  <c r="U13" i="37"/>
  <c r="U14" i="37"/>
  <c r="U18" i="37"/>
  <c r="U19" i="37"/>
  <c r="U21" i="37"/>
  <c r="U22" i="37"/>
  <c r="C24" i="38"/>
  <c r="V22" i="38"/>
  <c r="W22" i="38" s="1"/>
  <c r="H22" i="38"/>
  <c r="E22" i="38"/>
  <c r="V21" i="38"/>
  <c r="H21" i="38"/>
  <c r="E21" i="38"/>
  <c r="V20" i="38"/>
  <c r="W20" i="38" s="1"/>
  <c r="H20" i="38"/>
  <c r="E20" i="38"/>
  <c r="V19" i="38"/>
  <c r="W19" i="38" s="1"/>
  <c r="H19" i="38"/>
  <c r="E19" i="38"/>
  <c r="W18" i="38"/>
  <c r="V18" i="38"/>
  <c r="H18" i="38"/>
  <c r="E18" i="38"/>
  <c r="W17" i="38"/>
  <c r="V17" i="38"/>
  <c r="H17" i="38"/>
  <c r="E17" i="38"/>
  <c r="V16" i="38"/>
  <c r="X16" i="38" s="1"/>
  <c r="H16" i="38"/>
  <c r="E16" i="38"/>
  <c r="V15" i="38"/>
  <c r="W15" i="38" s="1"/>
  <c r="H15" i="38"/>
  <c r="E15" i="38"/>
  <c r="V14" i="38"/>
  <c r="W14" i="38" s="1"/>
  <c r="H14" i="38"/>
  <c r="E14" i="38"/>
  <c r="V13" i="38"/>
  <c r="H13" i="38"/>
  <c r="E13" i="38"/>
  <c r="V12" i="38"/>
  <c r="H12" i="38"/>
  <c r="E12" i="38"/>
  <c r="V11" i="38"/>
  <c r="H11" i="38"/>
  <c r="E11" i="38"/>
  <c r="C24" i="37"/>
  <c r="V22" i="37"/>
  <c r="H22" i="37"/>
  <c r="E22" i="37"/>
  <c r="V21" i="37"/>
  <c r="X21" i="37" s="1"/>
  <c r="H21" i="37"/>
  <c r="E21" i="37"/>
  <c r="V20" i="37"/>
  <c r="X20" i="37" s="1"/>
  <c r="U20" i="37"/>
  <c r="H20" i="37"/>
  <c r="E20" i="37"/>
  <c r="V19" i="37"/>
  <c r="W19" i="37" s="1"/>
  <c r="H19" i="37"/>
  <c r="E19" i="37"/>
  <c r="V18" i="37"/>
  <c r="W18" i="37" s="1"/>
  <c r="H18" i="37"/>
  <c r="E18" i="37"/>
  <c r="V17" i="37"/>
  <c r="W17" i="37" s="1"/>
  <c r="U17" i="37"/>
  <c r="H17" i="37"/>
  <c r="E17" i="37"/>
  <c r="V16" i="37"/>
  <c r="W16" i="37" s="1"/>
  <c r="H16" i="37"/>
  <c r="E16" i="37"/>
  <c r="V15" i="37"/>
  <c r="W15" i="37" s="1"/>
  <c r="H15" i="37"/>
  <c r="E15" i="37"/>
  <c r="V14" i="37"/>
  <c r="H14" i="37"/>
  <c r="E14" i="37"/>
  <c r="V13" i="37"/>
  <c r="H13" i="37"/>
  <c r="E13" i="37"/>
  <c r="V12" i="37"/>
  <c r="X12" i="37" s="1"/>
  <c r="U12" i="37"/>
  <c r="H12" i="37"/>
  <c r="E12" i="37"/>
  <c r="V11" i="37"/>
  <c r="H11" i="37"/>
  <c r="E11" i="37"/>
  <c r="U24" i="41" l="1"/>
  <c r="X16" i="40"/>
  <c r="X13" i="40"/>
  <c r="X12" i="42"/>
  <c r="X12" i="40"/>
  <c r="X20" i="40"/>
  <c r="V24" i="38"/>
  <c r="X12" i="41"/>
  <c r="W16" i="42"/>
  <c r="X21" i="40"/>
  <c r="X13" i="37"/>
  <c r="X11" i="37"/>
  <c r="X15" i="37"/>
  <c r="V24" i="41"/>
  <c r="X20" i="42"/>
  <c r="X18" i="38"/>
  <c r="W13" i="40"/>
  <c r="V24" i="42"/>
  <c r="W12" i="42"/>
  <c r="X18" i="42"/>
  <c r="V24" i="43"/>
  <c r="X12" i="43"/>
  <c r="W13" i="43"/>
  <c r="W11" i="38"/>
  <c r="W12" i="37"/>
  <c r="W20" i="37"/>
  <c r="E24" i="39"/>
  <c r="X16" i="39"/>
  <c r="X21" i="39"/>
  <c r="V24" i="40"/>
  <c r="W21" i="40"/>
  <c r="X11" i="40"/>
  <c r="X11" i="42"/>
  <c r="X15" i="42"/>
  <c r="X19" i="42"/>
  <c r="V24" i="39"/>
  <c r="H10" i="35" s="1"/>
  <c r="X15" i="43"/>
  <c r="X15" i="44"/>
  <c r="V24" i="37"/>
  <c r="W11" i="39"/>
  <c r="X17" i="40"/>
  <c r="U18" i="40"/>
  <c r="X22" i="40"/>
  <c r="E24" i="41"/>
  <c r="U20" i="42"/>
  <c r="E24" i="43"/>
  <c r="X17" i="43"/>
  <c r="V24" i="44"/>
  <c r="F32" i="44" s="1"/>
  <c r="E24" i="37"/>
  <c r="E24" i="38"/>
  <c r="E24" i="42"/>
  <c r="W17" i="43"/>
  <c r="E24" i="44"/>
  <c r="E24" i="40"/>
  <c r="X12" i="38"/>
  <c r="X17" i="37"/>
  <c r="X22" i="38"/>
  <c r="W12" i="38"/>
  <c r="X16" i="37"/>
  <c r="X17" i="39"/>
  <c r="X14" i="40"/>
  <c r="X19" i="40"/>
  <c r="W21" i="43"/>
  <c r="X11" i="43"/>
  <c r="X24" i="43" s="1"/>
  <c r="G32" i="43" s="1"/>
  <c r="X19" i="43"/>
  <c r="X21" i="44"/>
  <c r="X19" i="44"/>
  <c r="X17" i="44"/>
  <c r="X13" i="44"/>
  <c r="U19" i="44"/>
  <c r="U24" i="44" s="1"/>
  <c r="X18" i="44"/>
  <c r="X11" i="44"/>
  <c r="W14" i="44"/>
  <c r="W18" i="44"/>
  <c r="W22" i="44"/>
  <c r="W11" i="44"/>
  <c r="W12" i="44"/>
  <c r="W16" i="44"/>
  <c r="W20" i="44"/>
  <c r="X18" i="43"/>
  <c r="X22" i="43"/>
  <c r="X20" i="43"/>
  <c r="F32" i="43"/>
  <c r="H14" i="35"/>
  <c r="U11" i="43"/>
  <c r="W14" i="43"/>
  <c r="U15" i="43"/>
  <c r="W18" i="43"/>
  <c r="U19" i="43"/>
  <c r="W22" i="43"/>
  <c r="W11" i="43"/>
  <c r="W16" i="43"/>
  <c r="W20" i="43"/>
  <c r="X13" i="42"/>
  <c r="X14" i="42"/>
  <c r="X21" i="42"/>
  <c r="X17" i="42"/>
  <c r="F32" i="42"/>
  <c r="H13" i="35"/>
  <c r="W13" i="42"/>
  <c r="U15" i="42"/>
  <c r="U24" i="42" s="1"/>
  <c r="W21" i="42"/>
  <c r="W14" i="42"/>
  <c r="W22" i="42"/>
  <c r="W17" i="42"/>
  <c r="W11" i="42"/>
  <c r="X14" i="41"/>
  <c r="X13" i="41"/>
  <c r="X17" i="41"/>
  <c r="X11" i="41"/>
  <c r="X15" i="41"/>
  <c r="X16" i="41"/>
  <c r="X18" i="41"/>
  <c r="X21" i="41"/>
  <c r="X19" i="41"/>
  <c r="X20" i="41"/>
  <c r="X22" i="41"/>
  <c r="F32" i="41"/>
  <c r="H12" i="35"/>
  <c r="W14" i="41"/>
  <c r="W18" i="41"/>
  <c r="W22" i="41"/>
  <c r="W11" i="41"/>
  <c r="W12" i="41"/>
  <c r="W16" i="41"/>
  <c r="W20" i="41"/>
  <c r="X15" i="40"/>
  <c r="U22" i="40"/>
  <c r="U19" i="40"/>
  <c r="F32" i="40"/>
  <c r="H11" i="35"/>
  <c r="W11" i="40"/>
  <c r="W12" i="40"/>
  <c r="W16" i="40"/>
  <c r="W20" i="40"/>
  <c r="X13" i="38"/>
  <c r="U22" i="38"/>
  <c r="X14" i="37"/>
  <c r="U16" i="37"/>
  <c r="X20" i="38"/>
  <c r="X22" i="37"/>
  <c r="U11" i="37"/>
  <c r="X15" i="39"/>
  <c r="X18" i="39"/>
  <c r="X13" i="39"/>
  <c r="X12" i="39"/>
  <c r="U16" i="39"/>
  <c r="U21" i="39"/>
  <c r="X22" i="39"/>
  <c r="X20" i="39"/>
  <c r="X14" i="39"/>
  <c r="X19" i="39"/>
  <c r="X11" i="39"/>
  <c r="W12" i="39"/>
  <c r="W20" i="39"/>
  <c r="W15" i="39"/>
  <c r="U17" i="39"/>
  <c r="X21" i="38"/>
  <c r="X14" i="38"/>
  <c r="X17" i="38"/>
  <c r="X19" i="38"/>
  <c r="X15" i="38"/>
  <c r="X18" i="37"/>
  <c r="X19" i="37"/>
  <c r="F32" i="38"/>
  <c r="H9" i="35"/>
  <c r="U11" i="38"/>
  <c r="X11" i="38"/>
  <c r="W13" i="38"/>
  <c r="W21" i="38"/>
  <c r="W16" i="38"/>
  <c r="F32" i="37"/>
  <c r="H8" i="35"/>
  <c r="W13" i="37"/>
  <c r="U15" i="37"/>
  <c r="W21" i="37"/>
  <c r="W14" i="37"/>
  <c r="W22" i="37"/>
  <c r="W11" i="37"/>
  <c r="X24" i="44" l="1"/>
  <c r="G32" i="44" s="1"/>
  <c r="H32" i="44" s="1"/>
  <c r="J15" i="35" s="1"/>
  <c r="U24" i="43"/>
  <c r="X24" i="42"/>
  <c r="G32" i="42" s="1"/>
  <c r="H32" i="42" s="1"/>
  <c r="J13" i="35" s="1"/>
  <c r="X24" i="41"/>
  <c r="G32" i="41" s="1"/>
  <c r="H32" i="41" s="1"/>
  <c r="J12" i="35" s="1"/>
  <c r="X24" i="40"/>
  <c r="G32" i="40" s="1"/>
  <c r="U24" i="40"/>
  <c r="U24" i="39"/>
  <c r="X24" i="39"/>
  <c r="G32" i="39" s="1"/>
  <c r="X24" i="38"/>
  <c r="G32" i="38" s="1"/>
  <c r="H32" i="38" s="1"/>
  <c r="J9" i="35" s="1"/>
  <c r="U24" i="38"/>
  <c r="U24" i="37"/>
  <c r="X24" i="37"/>
  <c r="G32" i="37" s="1"/>
  <c r="H32" i="37" s="1"/>
  <c r="J8" i="35" s="1"/>
  <c r="K9" i="35"/>
  <c r="F32" i="39"/>
  <c r="W24" i="38"/>
  <c r="C32" i="38" s="1"/>
  <c r="D32" i="38" s="1"/>
  <c r="I9" i="35" s="1"/>
  <c r="W24" i="39"/>
  <c r="C32" i="39" s="1"/>
  <c r="D32" i="39" s="1"/>
  <c r="I10" i="35" s="1"/>
  <c r="K10" i="35" s="1"/>
  <c r="W24" i="40"/>
  <c r="C32" i="40" s="1"/>
  <c r="D32" i="40" s="1"/>
  <c r="I11" i="35" s="1"/>
  <c r="K11" i="35" s="1"/>
  <c r="H32" i="40"/>
  <c r="J11" i="35" s="1"/>
  <c r="H32" i="43"/>
  <c r="J14" i="35" s="1"/>
  <c r="H15" i="35"/>
  <c r="W24" i="44"/>
  <c r="C32" i="44" s="1"/>
  <c r="W24" i="43"/>
  <c r="C32" i="43" s="1"/>
  <c r="D32" i="43" s="1"/>
  <c r="I14" i="35" s="1"/>
  <c r="K14" i="35" s="1"/>
  <c r="W24" i="42"/>
  <c r="C32" i="42" s="1"/>
  <c r="D32" i="42" s="1"/>
  <c r="I13" i="35" s="1"/>
  <c r="K13" i="35" s="1"/>
  <c r="W24" i="41"/>
  <c r="C32" i="41" s="1"/>
  <c r="D32" i="41" s="1"/>
  <c r="I12" i="35" s="1"/>
  <c r="K12" i="35" s="1"/>
  <c r="W24" i="37"/>
  <c r="C32" i="37" s="1"/>
  <c r="D32" i="37" s="1"/>
  <c r="I8" i="35" s="1"/>
  <c r="K8" i="35" s="1"/>
  <c r="H32" i="39" l="1"/>
  <c r="J10" i="35" s="1"/>
  <c r="D32" i="44"/>
  <c r="I15" i="35" s="1"/>
  <c r="K15" i="35" s="1"/>
  <c r="U12" i="36"/>
  <c r="U13" i="36"/>
  <c r="U14" i="36"/>
  <c r="U15" i="36"/>
  <c r="U16" i="36"/>
  <c r="U17" i="36"/>
  <c r="U18" i="36"/>
  <c r="U19" i="36"/>
  <c r="U20" i="36"/>
  <c r="U21" i="36"/>
  <c r="U22" i="36"/>
  <c r="H12" i="36"/>
  <c r="H13" i="36"/>
  <c r="H14" i="36"/>
  <c r="H15" i="36"/>
  <c r="H16" i="36"/>
  <c r="H17" i="36"/>
  <c r="H18" i="36"/>
  <c r="H19" i="36"/>
  <c r="H20" i="36"/>
  <c r="H21" i="36"/>
  <c r="H22" i="36"/>
  <c r="H11" i="36"/>
  <c r="C24" i="36"/>
  <c r="V22" i="36"/>
  <c r="W22" i="36" s="1"/>
  <c r="E22" i="36"/>
  <c r="V21" i="36"/>
  <c r="W21" i="36" s="1"/>
  <c r="E21" i="36"/>
  <c r="V20" i="36"/>
  <c r="W20" i="36" s="1"/>
  <c r="E20" i="36"/>
  <c r="V19" i="36"/>
  <c r="W19" i="36" s="1"/>
  <c r="E19" i="36"/>
  <c r="V18" i="36"/>
  <c r="W18" i="36" s="1"/>
  <c r="E18" i="36"/>
  <c r="V17" i="36"/>
  <c r="W17" i="36" s="1"/>
  <c r="E17" i="36"/>
  <c r="V16" i="36"/>
  <c r="W16" i="36" s="1"/>
  <c r="E16" i="36"/>
  <c r="V15" i="36"/>
  <c r="W15" i="36" s="1"/>
  <c r="E15" i="36"/>
  <c r="V14" i="36"/>
  <c r="W14" i="36" s="1"/>
  <c r="E14" i="36"/>
  <c r="V13" i="36"/>
  <c r="W13" i="36" s="1"/>
  <c r="E13" i="36"/>
  <c r="V12" i="36"/>
  <c r="W12" i="36" s="1"/>
  <c r="E12" i="36"/>
  <c r="V11" i="36"/>
  <c r="E11" i="36"/>
  <c r="AB22" i="34" a="1"/>
  <c r="AB22" i="34" s="1"/>
  <c r="AB21" i="34" a="1"/>
  <c r="AB21" i="34" s="1"/>
  <c r="T23" i="34" a="1"/>
  <c r="T23" i="34" s="1"/>
  <c r="L23" i="34" a="1"/>
  <c r="L23" i="34" s="1"/>
  <c r="U11" i="36" l="1"/>
  <c r="U24" i="36" s="1"/>
  <c r="X11" i="36"/>
  <c r="X20" i="36"/>
  <c r="X14" i="36"/>
  <c r="X17" i="36"/>
  <c r="X13" i="36"/>
  <c r="X19" i="36"/>
  <c r="X22" i="36"/>
  <c r="X16" i="36"/>
  <c r="X12" i="36"/>
  <c r="X21" i="36"/>
  <c r="X18" i="36"/>
  <c r="X15" i="36"/>
  <c r="W11" i="36"/>
  <c r="W24" i="36" s="1"/>
  <c r="C32" i="36" s="1"/>
  <c r="E24" i="36"/>
  <c r="V24" i="36"/>
  <c r="AB23" i="34" a="1"/>
  <c r="AB23" i="34" s="1"/>
  <c r="B30" i="34" s="1"/>
  <c r="F32" i="36" l="1"/>
  <c r="H7" i="35"/>
  <c r="X24" i="36"/>
  <c r="G32" i="36" s="1"/>
  <c r="H32" i="36" s="1"/>
  <c r="J7" i="35" s="1"/>
  <c r="D32" i="36"/>
  <c r="I7" i="35" s="1"/>
  <c r="K7" i="3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<sst xmlns="http://schemas.openxmlformats.org/spreadsheetml/2006/main" count="539" uniqueCount="151">
  <si>
    <t>国内向け出荷台数
【台】
①</t>
    <rPh sb="0" eb="3">
      <t>コクナイム</t>
    </rPh>
    <rPh sb="4" eb="6">
      <t>シュッカ</t>
    </rPh>
    <rPh sb="6" eb="8">
      <t>ダイスウ</t>
    </rPh>
    <rPh sb="10" eb="11">
      <t>ダイ</t>
    </rPh>
    <phoneticPr fontId="3"/>
  </si>
  <si>
    <t>合計</t>
    <rPh sb="0" eb="2">
      <t>ゴウケイ</t>
    </rPh>
    <phoneticPr fontId="3"/>
  </si>
  <si>
    <t>（２）本区分におけるエネルギー消費効率の加重平均</t>
    <rPh sb="3" eb="4">
      <t>ホン</t>
    </rPh>
    <rPh sb="4" eb="6">
      <t>クブン</t>
    </rPh>
    <rPh sb="15" eb="17">
      <t>ショウヒ</t>
    </rPh>
    <rPh sb="17" eb="19">
      <t>コウリツ</t>
    </rPh>
    <rPh sb="20" eb="22">
      <t>カジュウ</t>
    </rPh>
    <rPh sb="22" eb="24">
      <t>ヘイキン</t>
    </rPh>
    <phoneticPr fontId="3"/>
  </si>
  <si>
    <t>　　　　　　　　　　　　　　　　　　　　　　　　　　　　　</t>
    <phoneticPr fontId="3"/>
  </si>
  <si>
    <t>A：あなたの機器の加重平均エネルギー消費効率</t>
    <rPh sb="6" eb="8">
      <t>キキ</t>
    </rPh>
    <rPh sb="9" eb="11">
      <t>カジュウ</t>
    </rPh>
    <rPh sb="11" eb="13">
      <t>ヘイキン</t>
    </rPh>
    <rPh sb="18" eb="20">
      <t>ショウヒ</t>
    </rPh>
    <rPh sb="20" eb="22">
      <t>コウリツ</t>
    </rPh>
    <phoneticPr fontId="3"/>
  </si>
  <si>
    <t>（注１）品名、形名及びエネルギー消費効率ごとに別行として全て入力するものとする。なお、必要に応じ行を挿入追加しても差し支えない。</t>
    <rPh sb="1" eb="2">
      <t>チュウ</t>
    </rPh>
    <rPh sb="4" eb="6">
      <t>ヒンメイ</t>
    </rPh>
    <rPh sb="7" eb="9">
      <t>カタメイ</t>
    </rPh>
    <rPh sb="9" eb="10">
      <t>オヨ</t>
    </rPh>
    <rPh sb="16" eb="18">
      <t>ショウヒ</t>
    </rPh>
    <rPh sb="18" eb="20">
      <t>コウリツ</t>
    </rPh>
    <rPh sb="23" eb="25">
      <t>ベツギョウ</t>
    </rPh>
    <rPh sb="28" eb="29">
      <t>スベ</t>
    </rPh>
    <rPh sb="30" eb="32">
      <t>ニュウリョク</t>
    </rPh>
    <rPh sb="43" eb="45">
      <t>ヒツヨウ</t>
    </rPh>
    <rPh sb="46" eb="47">
      <t>オウ</t>
    </rPh>
    <rPh sb="48" eb="49">
      <t>ギョウ</t>
    </rPh>
    <rPh sb="50" eb="52">
      <t>ソウニュウ</t>
    </rPh>
    <rPh sb="52" eb="54">
      <t>ツイカ</t>
    </rPh>
    <rPh sb="57" eb="58">
      <t>サ</t>
    </rPh>
    <rPh sb="59" eb="60">
      <t>ツカ</t>
    </rPh>
    <phoneticPr fontId="3"/>
  </si>
  <si>
    <t>（１）品名及び形名ごとの一覧表</t>
    <rPh sb="3" eb="5">
      <t>ヒンメイ</t>
    </rPh>
    <rPh sb="12" eb="14">
      <t>イチラン</t>
    </rPh>
    <rPh sb="14" eb="15">
      <t>ヒョウ</t>
    </rPh>
    <phoneticPr fontId="3"/>
  </si>
  <si>
    <t>調査２</t>
  </si>
  <si>
    <t>区分ごとのエネルギー消費効率調査</t>
    <phoneticPr fontId="3"/>
  </si>
  <si>
    <t>※黄色のセルに数値等を入力してください。</t>
    <rPh sb="1" eb="3">
      <t>キイロ</t>
    </rPh>
    <rPh sb="7" eb="9">
      <t>スウチ</t>
    </rPh>
    <rPh sb="9" eb="10">
      <t>トウ</t>
    </rPh>
    <rPh sb="11" eb="13">
      <t>ニュウリョク</t>
    </rPh>
    <phoneticPr fontId="3"/>
  </si>
  <si>
    <t>（３）目標達成の判断基準</t>
    <rPh sb="3" eb="5">
      <t>モクヒョウ</t>
    </rPh>
    <rPh sb="5" eb="7">
      <t>タッセイ</t>
    </rPh>
    <rPh sb="8" eb="10">
      <t>ハンダン</t>
    </rPh>
    <rPh sb="10" eb="12">
      <t>キジュン</t>
    </rPh>
    <phoneticPr fontId="3"/>
  </si>
  <si>
    <r>
      <t>　</t>
    </r>
    <r>
      <rPr>
        <sz val="11"/>
        <color theme="1"/>
        <rFont val="ＭＳ ゴシック"/>
        <family val="3"/>
        <charset val="128"/>
      </rPr>
      <t>「特定エネルギー消費機器のエネルギー消費効率に係る報告書」の２．以降を記載する。</t>
    </r>
    <phoneticPr fontId="3"/>
  </si>
  <si>
    <t>総エネルギー消費効率
①×②</t>
    <rPh sb="0" eb="1">
      <t>ソウ</t>
    </rPh>
    <rPh sb="6" eb="8">
      <t>ショウヒ</t>
    </rPh>
    <rPh sb="8" eb="10">
      <t>コウリツ</t>
    </rPh>
    <phoneticPr fontId="3"/>
  </si>
  <si>
    <t>品名及び形名（注１）</t>
    <rPh sb="0" eb="2">
      <t>ヒンメイ</t>
    </rPh>
    <rPh sb="2" eb="3">
      <t>オヨ</t>
    </rPh>
    <rPh sb="4" eb="5">
      <t>カタ</t>
    </rPh>
    <rPh sb="5" eb="6">
      <t>メイ</t>
    </rPh>
    <rPh sb="7" eb="8">
      <t>チュウ</t>
    </rPh>
    <phoneticPr fontId="3"/>
  </si>
  <si>
    <t>国内向け出荷台数
（除外規定に該当する機種を除く）
【台】
①'</t>
    <rPh sb="0" eb="3">
      <t>コクナイム</t>
    </rPh>
    <rPh sb="4" eb="8">
      <t>シュッカダイスウ</t>
    </rPh>
    <phoneticPr fontId="3"/>
  </si>
  <si>
    <t>総エネルギー消費効率
（除外規定に該当する機種を除く）
①'×②</t>
    <phoneticPr fontId="3"/>
  </si>
  <si>
    <t>整理番号</t>
    <rPh sb="0" eb="2">
      <t>セイリ</t>
    </rPh>
    <rPh sb="2" eb="4">
      <t>バンゴウ</t>
    </rPh>
    <phoneticPr fontId="8"/>
  </si>
  <si>
    <t>（経済産業省使用欄）</t>
    <rPh sb="1" eb="6">
      <t>ケイザイサンギョウショウ</t>
    </rPh>
    <rPh sb="6" eb="8">
      <t>シヨウ</t>
    </rPh>
    <rPh sb="8" eb="9">
      <t>ラン</t>
    </rPh>
    <phoneticPr fontId="8"/>
  </si>
  <si>
    <t xml:space="preserve">特定エネルギー消費機器のエネルギー消費効率に係る報告書
</t>
    <phoneticPr fontId="8"/>
  </si>
  <si>
    <t>経済産業大臣 宛</t>
    <phoneticPr fontId="8"/>
  </si>
  <si>
    <t>報告日</t>
    <rPh sb="0" eb="2">
      <t>ホウコク</t>
    </rPh>
    <rPh sb="2" eb="3">
      <t>ビ</t>
    </rPh>
    <phoneticPr fontId="8"/>
  </si>
  <si>
    <t>（製造事業者等）</t>
    <rPh sb="1" eb="3">
      <t>セイゾウ</t>
    </rPh>
    <rPh sb="3" eb="6">
      <t>ジギョウシャ</t>
    </rPh>
    <rPh sb="6" eb="7">
      <t>トウ</t>
    </rPh>
    <phoneticPr fontId="8"/>
  </si>
  <si>
    <t>住所</t>
    <rPh sb="0" eb="2">
      <t>ジュウショ</t>
    </rPh>
    <phoneticPr fontId="8"/>
  </si>
  <si>
    <t>法人名</t>
    <rPh sb="0" eb="3">
      <t>ホウジンメイ</t>
    </rPh>
    <phoneticPr fontId="8"/>
  </si>
  <si>
    <t>代表者の役職名</t>
    <rPh sb="0" eb="3">
      <t>ダイヒョウシャ</t>
    </rPh>
    <rPh sb="4" eb="7">
      <t>ヤクショクメイ</t>
    </rPh>
    <phoneticPr fontId="8"/>
  </si>
  <si>
    <t>代表者の氏名</t>
    <rPh sb="0" eb="3">
      <t>ダイヒョウシャ</t>
    </rPh>
    <rPh sb="4" eb="6">
      <t>シメイ</t>
    </rPh>
    <phoneticPr fontId="8"/>
  </si>
  <si>
    <t>（記入担当者）</t>
    <phoneticPr fontId="8"/>
  </si>
  <si>
    <t>担当者名</t>
    <rPh sb="0" eb="3">
      <t>タントウシャ</t>
    </rPh>
    <rPh sb="3" eb="4">
      <t>メイ</t>
    </rPh>
    <phoneticPr fontId="8"/>
  </si>
  <si>
    <t>担当部署</t>
    <rPh sb="0" eb="4">
      <t>タントウブショ</t>
    </rPh>
    <phoneticPr fontId="8"/>
  </si>
  <si>
    <t>郵便番号</t>
    <rPh sb="0" eb="2">
      <t>ユウビン</t>
    </rPh>
    <rPh sb="2" eb="4">
      <t>バンゴウ</t>
    </rPh>
    <phoneticPr fontId="8"/>
  </si>
  <si>
    <t>担当者住所</t>
    <rPh sb="0" eb="3">
      <t>タントウシャ</t>
    </rPh>
    <rPh sb="3" eb="5">
      <t>ジュウショ</t>
    </rPh>
    <phoneticPr fontId="8"/>
  </si>
  <si>
    <t>電話番号</t>
    <rPh sb="0" eb="2">
      <t>デンワ</t>
    </rPh>
    <rPh sb="2" eb="4">
      <t>バンゴウ</t>
    </rPh>
    <phoneticPr fontId="8"/>
  </si>
  <si>
    <t>E-mailアドレス</t>
    <phoneticPr fontId="8"/>
  </si>
  <si>
    <t>（１）
基準エネルギー消費効率に満たなかった区分名等</t>
    <rPh sb="3" eb="5">
      <t>キジュン</t>
    </rPh>
    <rPh sb="10" eb="12">
      <t>ショウヒ</t>
    </rPh>
    <rPh sb="12" eb="14">
      <t>コウリツ</t>
    </rPh>
    <rPh sb="15" eb="16">
      <t>ミ</t>
    </rPh>
    <rPh sb="21" eb="23">
      <t>クブン</t>
    </rPh>
    <rPh sb="23" eb="24">
      <t>メイ</t>
    </rPh>
    <rPh sb="24" eb="25">
      <t>トウ</t>
    </rPh>
    <phoneticPr fontId="8"/>
  </si>
  <si>
    <t>調査１　</t>
    <rPh sb="0" eb="2">
      <t>チョウサ</t>
    </rPh>
    <phoneticPr fontId="8"/>
  </si>
  <si>
    <t>生産量・輸入量調査</t>
    <phoneticPr fontId="8"/>
  </si>
  <si>
    <t>生産量（台）</t>
    <rPh sb="0" eb="2">
      <t>セイサン</t>
    </rPh>
    <rPh sb="2" eb="3">
      <t>リョウ</t>
    </rPh>
    <rPh sb="4" eb="5">
      <t>ダイ</t>
    </rPh>
    <phoneticPr fontId="8"/>
  </si>
  <si>
    <t>輸入量（台）</t>
    <rPh sb="0" eb="3">
      <t>ユニュウリョウ</t>
    </rPh>
    <rPh sb="4" eb="5">
      <t>ダイ</t>
    </rPh>
    <phoneticPr fontId="8"/>
  </si>
  <si>
    <t>計（台）</t>
    <rPh sb="0" eb="1">
      <t>ケイ</t>
    </rPh>
    <rPh sb="2" eb="3">
      <t>ダイ</t>
    </rPh>
    <phoneticPr fontId="8"/>
  </si>
  <si>
    <t>下記の通り、ご対応ください。</t>
    <rPh sb="0" eb="2">
      <t>カキ</t>
    </rPh>
    <rPh sb="3" eb="4">
      <t>トオ</t>
    </rPh>
    <rPh sb="7" eb="9">
      <t>タイオウ</t>
    </rPh>
    <phoneticPr fontId="8"/>
  </si>
  <si>
    <t>（特定エネルギー消費機器：電子計算機）</t>
    <rPh sb="13" eb="18">
      <t>デンシケイサンキ</t>
    </rPh>
    <phoneticPr fontId="8"/>
  </si>
  <si>
    <t>１．国内向けに出荷した電子計算機の台数、エネルギー消費効率及び表示の状況</t>
    <rPh sb="11" eb="16">
      <t>デンシケイサンキ</t>
    </rPh>
    <phoneticPr fontId="8"/>
  </si>
  <si>
    <t>※生産量及び輸入量の計が200台未満の場合は、以降の回答は不要である。</t>
    <phoneticPr fontId="8"/>
  </si>
  <si>
    <t>＊電子計算機。ただし、以下のものを除く。
①演算処理装置、主記憶装置、入出力制御装置及び電源装置がいずれも多重化された構造のもの。
②4を超える中央演算処理装置を用いて演算を実行することができるもの。
③入出力用信号伝送路（最大データ転送速度が1秒につき10ギガビット以上のものに限る。）が512本以上のもの。
④サーバ型電子計算機において、ビット数の異なる命令を実行できるように設計された中央演算処理装置を用いたもののうち、電子計算機毎に専用に設計された中央演算処理装置を搭載したもの。
⑤サーバ型電子計算機において、ビット数の異なる命令を実行できるように設計された中央演算処理装置を用いたもののうち、64ビットのコンピュータアーキテクチャ専用に設計された中央演算処理装置を搭載したもの。
⑥サーバ型電子計算機において、ビット数の異なる命令を実行できるように設計されている中央演算処理装置以外の中央演算処理装置を用いたもののうち、十進浮動小数点演算を実行する機構を備えていない中央演算処理装置を搭載したもの。
⑦専ら内蔵された電池を用いて、電力線から電力供給を受けることなしに使用されるもの。</t>
    <phoneticPr fontId="8"/>
  </si>
  <si>
    <t>（注）上記台数には、他の製造事業者等から受託した生産又は輸入に係る数量は除くが、他の製造事業者等に対して委託した生産又は輸入に係る数量は含める。なお、委託（受託）とは、電子計算機を製造又は輸入する行為の委託（受託）であって、電子計算機の部品、材料、設計、商標の使用等に関する指示が行われているものをいう。</t>
    <rPh sb="84" eb="89">
      <t>デンシケイサンキ</t>
    </rPh>
    <phoneticPr fontId="8"/>
  </si>
  <si>
    <t>クライアント型</t>
    <rPh sb="6" eb="7">
      <t>ガタ</t>
    </rPh>
    <phoneticPr fontId="8"/>
  </si>
  <si>
    <t>計</t>
    <rPh sb="0" eb="1">
      <t>ケイ</t>
    </rPh>
    <phoneticPr fontId="8"/>
  </si>
  <si>
    <t>サーバ型</t>
    <rPh sb="3" eb="4">
      <t>ガタ</t>
    </rPh>
    <phoneticPr fontId="8"/>
  </si>
  <si>
    <t>（２）
（１）の各区分について基準エネルギー消費効率に満たなかった理由</t>
    <rPh sb="8" eb="9">
      <t>カク</t>
    </rPh>
    <rPh sb="9" eb="11">
      <t>クブン</t>
    </rPh>
    <rPh sb="15" eb="17">
      <t>キジュン</t>
    </rPh>
    <rPh sb="22" eb="24">
      <t>ショウヒ</t>
    </rPh>
    <rPh sb="24" eb="26">
      <t>コウリツ</t>
    </rPh>
    <rPh sb="27" eb="28">
      <t>ミ</t>
    </rPh>
    <rPh sb="33" eb="35">
      <t>リユウ</t>
    </rPh>
    <phoneticPr fontId="8"/>
  </si>
  <si>
    <t>（３）
（１）の各区分について基準エネルギー消費効率を満たすために講じる措置及びその見通し</t>
    <rPh sb="8" eb="9">
      <t>カク</t>
    </rPh>
    <rPh sb="9" eb="11">
      <t>クブン</t>
    </rPh>
    <rPh sb="15" eb="17">
      <t>キジュン</t>
    </rPh>
    <rPh sb="22" eb="24">
      <t>ショウヒ</t>
    </rPh>
    <rPh sb="24" eb="26">
      <t>コウリツ</t>
    </rPh>
    <rPh sb="27" eb="28">
      <t>ミ</t>
    </rPh>
    <rPh sb="33" eb="34">
      <t>コウ</t>
    </rPh>
    <rPh sb="36" eb="38">
      <t>ソチ</t>
    </rPh>
    <rPh sb="38" eb="39">
      <t>オヨ</t>
    </rPh>
    <rPh sb="42" eb="43">
      <t>ケン</t>
    </rPh>
    <rPh sb="43" eb="44">
      <t>トオ</t>
    </rPh>
    <phoneticPr fontId="8"/>
  </si>
  <si>
    <t>※　スペースが不足する場合、行を追加するなどして調整すること。</t>
    <rPh sb="7" eb="9">
      <t>フソク</t>
    </rPh>
    <rPh sb="11" eb="13">
      <t>バアイ</t>
    </rPh>
    <rPh sb="14" eb="15">
      <t>ギョウ</t>
    </rPh>
    <rPh sb="24" eb="26">
      <t>チョウセイ</t>
    </rPh>
    <phoneticPr fontId="8"/>
  </si>
  <si>
    <t>※　２．（１）は区分名、加重平均エネルギー消費効率及び基準エネルギー消費効率を区分ごとに記載すること。</t>
    <phoneticPr fontId="8"/>
  </si>
  <si>
    <t>※　２．（２）及び（３）は区分ごとに具体的に記載すること、特に２．（３）の見通しは加重平均エネルギー消費効率が基準エネルギー消費効率を満たす時期を年度で記載すること。必要に応じて、別様式（様式自由）により説明すること。</t>
    <phoneticPr fontId="8"/>
  </si>
  <si>
    <t>調査２</t>
    <rPh sb="0" eb="2">
      <t>チョウサ</t>
    </rPh>
    <phoneticPr fontId="3"/>
  </si>
  <si>
    <t>区分ごとのエネルギー消費効率調査</t>
    <rPh sb="0" eb="2">
      <t>クブン</t>
    </rPh>
    <rPh sb="10" eb="12">
      <t>ショウヒ</t>
    </rPh>
    <rPh sb="12" eb="14">
      <t>コウリツ</t>
    </rPh>
    <rPh sb="14" eb="16">
      <t>チョウサ</t>
    </rPh>
    <phoneticPr fontId="3"/>
  </si>
  <si>
    <t>本シートは全て自動計算されます。本シートには入力せず、各区分のシートにご入力ください。</t>
    <rPh sb="0" eb="1">
      <t>ホン</t>
    </rPh>
    <rPh sb="16" eb="17">
      <t>ホン</t>
    </rPh>
    <rPh sb="22" eb="24">
      <t>ニュウリョク</t>
    </rPh>
    <phoneticPr fontId="8"/>
  </si>
  <si>
    <t>区分</t>
  </si>
  <si>
    <t>国内向け出荷台数合計</t>
    <rPh sb="0" eb="3">
      <t>コクナイム</t>
    </rPh>
    <rPh sb="4" eb="6">
      <t>シュッカ</t>
    </rPh>
    <rPh sb="6" eb="8">
      <t>ダイスウ</t>
    </rPh>
    <rPh sb="8" eb="10">
      <t>ゴウケイ</t>
    </rPh>
    <phoneticPr fontId="9"/>
  </si>
  <si>
    <t>加重平均エネルギー消費効率</t>
    <rPh sb="0" eb="2">
      <t>カジュウ</t>
    </rPh>
    <rPh sb="2" eb="4">
      <t>ヘイキン</t>
    </rPh>
    <rPh sb="9" eb="11">
      <t>ショウヒ</t>
    </rPh>
    <rPh sb="11" eb="13">
      <t>コウリツ</t>
    </rPh>
    <phoneticPr fontId="9"/>
  </si>
  <si>
    <t>基準の達成</t>
    <rPh sb="0" eb="2">
      <t>キジュン</t>
    </rPh>
    <rPh sb="3" eb="5">
      <t>タッセイ</t>
    </rPh>
    <phoneticPr fontId="9"/>
  </si>
  <si>
    <t>区分名</t>
  </si>
  <si>
    <t>基準エネルギー消費効率</t>
    <phoneticPr fontId="8"/>
  </si>
  <si>
    <t>（別紙　調査票１）</t>
    <rPh sb="1" eb="3">
      <t>ベッシ</t>
    </rPh>
    <phoneticPr fontId="8"/>
  </si>
  <si>
    <t>（別紙　調査票２）</t>
    <rPh sb="1" eb="3">
      <t>ベッシ</t>
    </rPh>
    <phoneticPr fontId="3"/>
  </si>
  <si>
    <t>(別紙　調査票２）</t>
    <rPh sb="1" eb="3">
      <t>ベッシ</t>
    </rPh>
    <phoneticPr fontId="9"/>
  </si>
  <si>
    <t>区分　１０</t>
    <rPh sb="0" eb="2">
      <t>クブン</t>
    </rPh>
    <phoneticPr fontId="3"/>
  </si>
  <si>
    <t>【クライアント型電子計算機】</t>
    <phoneticPr fontId="3"/>
  </si>
  <si>
    <t>１台あたりのエネルギー消費効率
【kWh/年】（注２）
②</t>
    <rPh sb="11" eb="13">
      <t>ショウヒ</t>
    </rPh>
    <rPh sb="13" eb="15">
      <t>コウリツ</t>
    </rPh>
    <rPh sb="21" eb="22">
      <t>ネン</t>
    </rPh>
    <phoneticPr fontId="3"/>
  </si>
  <si>
    <t>（注２）JIS C 62623（2014）に規定する方法により測定した年間消費電力量（kWh/年）とする。小数点第２位以下を四捨五入した小数点以下１桁で記すこと。</t>
    <rPh sb="22" eb="24">
      <t>キテイ</t>
    </rPh>
    <rPh sb="26" eb="28">
      <t>ホウホウ</t>
    </rPh>
    <rPh sb="31" eb="33">
      <t>ソクテイ</t>
    </rPh>
    <rPh sb="35" eb="37">
      <t>ネンカン</t>
    </rPh>
    <rPh sb="37" eb="39">
      <t>ショウヒ</t>
    </rPh>
    <rPh sb="39" eb="41">
      <t>デンリョク</t>
    </rPh>
    <rPh sb="41" eb="42">
      <t>リョウ</t>
    </rPh>
    <rPh sb="47" eb="48">
      <t>ネン</t>
    </rPh>
    <rPh sb="53" eb="56">
      <t>ショウスウテン</t>
    </rPh>
    <rPh sb="56" eb="57">
      <t>ダイ</t>
    </rPh>
    <rPh sb="58" eb="59">
      <t>クライ</t>
    </rPh>
    <rPh sb="59" eb="61">
      <t>イカ</t>
    </rPh>
    <rPh sb="62" eb="66">
      <t>シシャゴニュウ</t>
    </rPh>
    <rPh sb="68" eb="71">
      <t>ショウスウテン</t>
    </rPh>
    <rPh sb="71" eb="73">
      <t>イカ</t>
    </rPh>
    <rPh sb="74" eb="75">
      <t>ケタ</t>
    </rPh>
    <rPh sb="76" eb="77">
      <t>シル</t>
    </rPh>
    <phoneticPr fontId="5"/>
  </si>
  <si>
    <t>画面サイズ</t>
  </si>
  <si>
    <t>⑲</t>
    <phoneticPr fontId="3"/>
  </si>
  <si>
    <t>製品形態の種別</t>
  </si>
  <si>
    <t>Pスコア</t>
  </si>
  <si>
    <t>ノートブックパーソナルコンピュータ</t>
  </si>
  <si>
    <t>8未満</t>
  </si>
  <si>
    <t>8以上</t>
  </si>
  <si>
    <t>デスクトップパーソナルコンピュータ</t>
  </si>
  <si>
    <t>一体形</t>
  </si>
  <si>
    <t>分離型</t>
  </si>
  <si>
    <t>―</t>
  </si>
  <si>
    <t>筐体容量</t>
  </si>
  <si>
    <t>15型未満</t>
  </si>
  <si>
    <t>15型以上</t>
  </si>
  <si>
    <t>5リットル未満</t>
  </si>
  <si>
    <t>5リットル以上20リットル未満</t>
  </si>
  <si>
    <t>20リットル以上35リットル未満</t>
  </si>
  <si>
    <t>35リットル以上</t>
  </si>
  <si>
    <t>―</t>
    <phoneticPr fontId="8"/>
  </si>
  <si>
    <t>B：加重平均基準エネルギー消費効率</t>
  </si>
  <si>
    <t>出荷台数が過去の一年度の最高出荷台数の10%以下である機種
（該当／非該当）
③</t>
    <rPh sb="0" eb="4">
      <t>シュッカダイスウ</t>
    </rPh>
    <rPh sb="5" eb="7">
      <t>カコ</t>
    </rPh>
    <rPh sb="8" eb="11">
      <t>イチネンド</t>
    </rPh>
    <rPh sb="12" eb="18">
      <t>サイコウシュッカダイスウ</t>
    </rPh>
    <rPh sb="22" eb="24">
      <t>イカ</t>
    </rPh>
    <rPh sb="27" eb="29">
      <t>キシュ</t>
    </rPh>
    <rPh sb="31" eb="33">
      <t>ガイトウ</t>
    </rPh>
    <rPh sb="34" eb="37">
      <t>ヒガイトウ</t>
    </rPh>
    <phoneticPr fontId="5"/>
  </si>
  <si>
    <t>画面サイズ
⑥</t>
    <rPh sb="0" eb="2">
      <t>ガメン</t>
    </rPh>
    <phoneticPr fontId="8"/>
  </si>
  <si>
    <t>画面に表示される総画素数
【メガピクセル】
⑧</t>
    <phoneticPr fontId="8"/>
  </si>
  <si>
    <t>磁気ディスク装置の種別
⑩</t>
    <phoneticPr fontId="8"/>
  </si>
  <si>
    <t>独立型GPUの有無
⑫</t>
    <rPh sb="0" eb="2">
      <t>ドクリツ</t>
    </rPh>
    <rPh sb="2" eb="3">
      <t>ガタ</t>
    </rPh>
    <rPh sb="7" eb="9">
      <t>ウム</t>
    </rPh>
    <phoneticPr fontId="8"/>
  </si>
  <si>
    <t>FB（画面に表示する画像データを一時的に保管するメモリ領域）
【Gbps】
⑬</t>
    <phoneticPr fontId="8"/>
  </si>
  <si>
    <t>総基準エネルギー消費効率
①×⑰</t>
    <rPh sb="1" eb="3">
      <t>キジュン</t>
    </rPh>
    <phoneticPr fontId="8"/>
  </si>
  <si>
    <t>総基準エネルギー消費効率
（除外規定に該当する機種を除く）
①'×⑰</t>
    <rPh sb="1" eb="3">
      <t>キジュン</t>
    </rPh>
    <phoneticPr fontId="8"/>
  </si>
  <si>
    <t>区分　１１</t>
    <rPh sb="0" eb="2">
      <t>クブン</t>
    </rPh>
    <phoneticPr fontId="3"/>
  </si>
  <si>
    <t>区分　１２</t>
    <rPh sb="0" eb="2">
      <t>クブン</t>
    </rPh>
    <phoneticPr fontId="3"/>
  </si>
  <si>
    <t>区分　１３</t>
    <rPh sb="0" eb="2">
      <t>クブン</t>
    </rPh>
    <phoneticPr fontId="3"/>
  </si>
  <si>
    <t>区分　１４</t>
    <rPh sb="0" eb="2">
      <t>クブン</t>
    </rPh>
    <phoneticPr fontId="3"/>
  </si>
  <si>
    <t>区分　１５</t>
    <rPh sb="0" eb="2">
      <t>クブン</t>
    </rPh>
    <phoneticPr fontId="3"/>
  </si>
  <si>
    <t>区分　１６</t>
    <rPh sb="0" eb="2">
      <t>クブン</t>
    </rPh>
    <phoneticPr fontId="3"/>
  </si>
  <si>
    <t>区分　１７</t>
    <rPh sb="0" eb="2">
      <t>クブン</t>
    </rPh>
    <phoneticPr fontId="3"/>
  </si>
  <si>
    <t>区分　１８</t>
    <rPh sb="0" eb="2">
      <t>クブン</t>
    </rPh>
    <phoneticPr fontId="3"/>
  </si>
  <si>
    <t>⑱</t>
    <phoneticPr fontId="8"/>
  </si>
  <si>
    <t>⑳</t>
    <phoneticPr fontId="3"/>
  </si>
  <si>
    <t>国内向け出荷台数合計
（除外規定に該当する機種を除く）
【台】
⑱</t>
    <rPh sb="0" eb="3">
      <t>コクナイム</t>
    </rPh>
    <rPh sb="4" eb="6">
      <t>シュッカ</t>
    </rPh>
    <rPh sb="6" eb="8">
      <t>ダイスウ</t>
    </rPh>
    <rPh sb="8" eb="10">
      <t>ゴウケイ</t>
    </rPh>
    <rPh sb="29" eb="30">
      <t>ダイ</t>
    </rPh>
    <phoneticPr fontId="3"/>
  </si>
  <si>
    <t>総エネルギー消費効率合計
（除外規定に該当する機種を除く）
⑲</t>
    <rPh sb="0" eb="1">
      <t>ソウ</t>
    </rPh>
    <rPh sb="6" eb="8">
      <t>ショウヒ</t>
    </rPh>
    <rPh sb="8" eb="10">
      <t>コウリツ</t>
    </rPh>
    <rPh sb="10" eb="12">
      <t>ゴウケイ</t>
    </rPh>
    <rPh sb="14" eb="16">
      <t>ジョガイ</t>
    </rPh>
    <rPh sb="16" eb="18">
      <t>キテイ</t>
    </rPh>
    <rPh sb="19" eb="21">
      <t>ガイトウ</t>
    </rPh>
    <rPh sb="23" eb="25">
      <t>キシュ</t>
    </rPh>
    <rPh sb="26" eb="27">
      <t>ノゾ</t>
    </rPh>
    <phoneticPr fontId="3"/>
  </si>
  <si>
    <t>加重平均エネルギー消費効率
【kWh/年】
⑲÷⑱</t>
    <rPh sb="0" eb="2">
      <t>カジュウ</t>
    </rPh>
    <rPh sb="2" eb="4">
      <t>ヘイキン</t>
    </rPh>
    <rPh sb="9" eb="11">
      <t>ショウヒ</t>
    </rPh>
    <rPh sb="11" eb="13">
      <t>コウリツ</t>
    </rPh>
    <rPh sb="19" eb="20">
      <t>ネン</t>
    </rPh>
    <phoneticPr fontId="3"/>
  </si>
  <si>
    <t>総基準エネルギー消費効率合計
（除外規定に該当する機種を除く）
⑳</t>
    <rPh sb="0" eb="1">
      <t>ソウ</t>
    </rPh>
    <rPh sb="1" eb="3">
      <t>キジュン</t>
    </rPh>
    <rPh sb="8" eb="10">
      <t>ショウヒ</t>
    </rPh>
    <rPh sb="10" eb="12">
      <t>コウリツ</t>
    </rPh>
    <rPh sb="12" eb="14">
      <t>ゴウケイ</t>
    </rPh>
    <rPh sb="16" eb="18">
      <t>ジョガイ</t>
    </rPh>
    <rPh sb="18" eb="20">
      <t>キテイ</t>
    </rPh>
    <rPh sb="21" eb="23">
      <t>ガイトウ</t>
    </rPh>
    <rPh sb="25" eb="27">
      <t>キシュ</t>
    </rPh>
    <rPh sb="28" eb="29">
      <t>ノゾ</t>
    </rPh>
    <phoneticPr fontId="3"/>
  </si>
  <si>
    <t>加重平均基準エネルギー消費効率
【kWh/年】
⑳÷⑱</t>
    <rPh sb="0" eb="2">
      <t>カジュウ</t>
    </rPh>
    <rPh sb="2" eb="4">
      <t>ヘイキン</t>
    </rPh>
    <rPh sb="4" eb="6">
      <t>キジュン</t>
    </rPh>
    <rPh sb="11" eb="13">
      <t>ショウヒ</t>
    </rPh>
    <rPh sb="13" eb="15">
      <t>コウリツ</t>
    </rPh>
    <rPh sb="21" eb="22">
      <t>ネン</t>
    </rPh>
    <phoneticPr fontId="3"/>
  </si>
  <si>
    <t>製品形態の種別：ノートブックパーソナルコンピュータ、　Pスコア：8未満、　画面サイズ：15型未満、　筐体容量：―</t>
  </si>
  <si>
    <t>製品形態の種別：デスクトップパーソナルコンピュータ（分離型）、　Pスコア：―、　画面サイズ：―、　筐体容量：35リットル以上</t>
  </si>
  <si>
    <t>製品形態の種別：デスクトップパーソナルコンピュータ（分離型）、　Pスコア：―、　画面サイズ：―、　筐体容量：20リットル以上35リットル未満</t>
  </si>
  <si>
    <t>製品形態の種別：デスクトップパーソナルコンピュータ（分離型）、　Pスコア：―、　画面サイズ：―、　筐体容量：5リットル以上20リットル未満</t>
  </si>
  <si>
    <t>製品形態の種別：デスクトップパーソナルコンピュータ（分離型）、　Pスコア：―、　画面サイズ：―、　筐体容量：5リットル未満</t>
  </si>
  <si>
    <t>製品形態の種別：デスクトップパーソナルコンピュータ（一体形）、　Pスコア：8以上、　画面サイズ：―、　筐体容量：―</t>
  </si>
  <si>
    <t>製品形態の種別：デスクトップパーソナルコンピュータ（一体形）、　Pスコア：8未満、　画面サイズ：―、　筐体容量：―</t>
  </si>
  <si>
    <t>製品形態の種別：ノートブックパーソナルコンピュータ、　Pスコア：8以上、　画面サイズ：―、　筐体容量：―</t>
  </si>
  <si>
    <t>製品形態の種別：ノートブックパーソナルコンピュータ、　Pスコア：8未満、　画面サイズ：15型以上、　筐体容量：―</t>
  </si>
  <si>
    <r>
      <t>M</t>
    </r>
    <r>
      <rPr>
        <vertAlign val="subscript"/>
        <sz val="11"/>
        <color theme="1"/>
        <rFont val="ＭＳ Ｐゴシック"/>
        <family val="3"/>
        <charset val="128"/>
      </rPr>
      <t>MAX</t>
    </r>
    <r>
      <rPr>
        <sz val="11"/>
        <color theme="1"/>
        <rFont val="ＭＳ Ｐゴシック"/>
        <family val="3"/>
        <charset val="128"/>
      </rPr>
      <t>（キャッシュメモリを除いた最大記憶容量）
【GB】
④</t>
    </r>
    <rPh sb="14" eb="15">
      <t>ノゾ</t>
    </rPh>
    <rPh sb="17" eb="19">
      <t>サイダイ</t>
    </rPh>
    <rPh sb="19" eb="23">
      <t>キオクヨウリョウ</t>
    </rPh>
    <phoneticPr fontId="8"/>
  </si>
  <si>
    <r>
      <t>TEC</t>
    </r>
    <r>
      <rPr>
        <vertAlign val="subscript"/>
        <sz val="11"/>
        <color theme="1"/>
        <rFont val="ＭＳ Ｐゴシック"/>
        <family val="3"/>
        <charset val="128"/>
      </rPr>
      <t>MEMORY</t>
    </r>
    <r>
      <rPr>
        <sz val="11"/>
        <color theme="1"/>
        <rFont val="ＭＳ Ｐゴシック"/>
        <family val="3"/>
        <charset val="128"/>
      </rPr>
      <t xml:space="preserve">
④×0.186＝⑤</t>
    </r>
    <phoneticPr fontId="8"/>
  </si>
  <si>
    <r>
      <t>A（表示画面の縦寸法に横寸法を乗じて小数点第2位以下を四捨五入した数値）　【cm</t>
    </r>
    <r>
      <rPr>
        <vertAlign val="superscript"/>
        <sz val="11"/>
        <color theme="1"/>
        <rFont val="ＭＳ Ｐゴシック"/>
        <family val="3"/>
        <charset val="128"/>
      </rPr>
      <t>2</t>
    </r>
    <r>
      <rPr>
        <sz val="11"/>
        <color theme="1"/>
        <rFont val="ＭＳ Ｐゴシック"/>
        <family val="3"/>
        <charset val="128"/>
      </rPr>
      <t>】
⑦</t>
    </r>
    <rPh sb="2" eb="4">
      <t>ヒョウジ</t>
    </rPh>
    <rPh sb="4" eb="6">
      <t>ガメン</t>
    </rPh>
    <rPh sb="7" eb="8">
      <t>タテ</t>
    </rPh>
    <rPh sb="8" eb="10">
      <t>スンポウ</t>
    </rPh>
    <rPh sb="11" eb="12">
      <t>ヨコ</t>
    </rPh>
    <rPh sb="12" eb="14">
      <t>スンポウ</t>
    </rPh>
    <rPh sb="15" eb="16">
      <t>ジョウ</t>
    </rPh>
    <rPh sb="18" eb="21">
      <t>ショウスウテン</t>
    </rPh>
    <rPh sb="21" eb="22">
      <t>ダイ</t>
    </rPh>
    <rPh sb="23" eb="24">
      <t>イ</t>
    </rPh>
    <rPh sb="24" eb="26">
      <t>イカ</t>
    </rPh>
    <rPh sb="27" eb="31">
      <t>シシャゴニュウ</t>
    </rPh>
    <rPh sb="33" eb="35">
      <t>スウチ</t>
    </rPh>
    <phoneticPr fontId="8"/>
  </si>
  <si>
    <r>
      <t>TEC</t>
    </r>
    <r>
      <rPr>
        <vertAlign val="subscript"/>
        <sz val="11"/>
        <color theme="1"/>
        <rFont val="ＭＳ Ｐゴシック"/>
        <family val="3"/>
        <charset val="128"/>
      </rPr>
      <t>INT＿DISPLAY</t>
    </r>
    <r>
      <rPr>
        <sz val="11"/>
        <color theme="1"/>
        <rFont val="ＭＳ Ｐゴシック"/>
        <family val="3"/>
        <charset val="128"/>
      </rPr>
      <t xml:space="preserve">
（8.76×0.30）×（（⑦÷2.54</t>
    </r>
    <r>
      <rPr>
        <vertAlign val="superscript"/>
        <sz val="11"/>
        <color theme="1"/>
        <rFont val="ＭＳ Ｐゴシック"/>
        <family val="3"/>
        <charset val="128"/>
      </rPr>
      <t>2</t>
    </r>
    <r>
      <rPr>
        <sz val="11"/>
        <color theme="1"/>
        <rFont val="ＭＳ Ｐゴシック"/>
        <family val="3"/>
        <charset val="128"/>
      </rPr>
      <t>）×0.0300＋⑧×0.244）＝⑨</t>
    </r>
    <phoneticPr fontId="8"/>
  </si>
  <si>
    <r>
      <t>TEC</t>
    </r>
    <r>
      <rPr>
        <vertAlign val="subscript"/>
        <sz val="11"/>
        <color theme="1"/>
        <rFont val="ＭＳ Ｐゴシック"/>
        <family val="3"/>
        <charset val="128"/>
      </rPr>
      <t>storage</t>
    </r>
    <r>
      <rPr>
        <sz val="11"/>
        <color theme="1"/>
        <rFont val="ＭＳ Ｐゴシック"/>
        <family val="3"/>
        <charset val="128"/>
      </rPr>
      <t xml:space="preserve">
⑪</t>
    </r>
    <phoneticPr fontId="8"/>
  </si>
  <si>
    <r>
      <t>TEC</t>
    </r>
    <r>
      <rPr>
        <vertAlign val="subscript"/>
        <sz val="11"/>
        <color theme="1"/>
        <rFont val="ＭＳ Ｐゴシック"/>
        <family val="3"/>
        <charset val="128"/>
      </rPr>
      <t>GRAPHIC</t>
    </r>
    <r>
      <rPr>
        <sz val="11"/>
        <color theme="1"/>
        <rFont val="ＭＳ Ｐゴシック"/>
        <family val="3"/>
        <charset val="128"/>
      </rPr>
      <t xml:space="preserve">
⑭</t>
    </r>
    <phoneticPr fontId="8"/>
  </si>
  <si>
    <r>
      <t>P</t>
    </r>
    <r>
      <rPr>
        <vertAlign val="subscript"/>
        <sz val="11"/>
        <color theme="1"/>
        <rFont val="ＭＳ Ｐゴシック"/>
        <family val="3"/>
        <charset val="128"/>
      </rPr>
      <t>AC</t>
    </r>
    <r>
      <rPr>
        <sz val="11"/>
        <color theme="1"/>
        <rFont val="ＭＳ Ｐゴシック"/>
        <family val="3"/>
        <charset val="128"/>
      </rPr>
      <t>（内部電源装置の定格入力）
【W】
⑮</t>
    </r>
    <phoneticPr fontId="8"/>
  </si>
  <si>
    <r>
      <t>TEC</t>
    </r>
    <r>
      <rPr>
        <vertAlign val="subscript"/>
        <sz val="11"/>
        <color theme="1"/>
        <rFont val="ＭＳ Ｐゴシック"/>
        <family val="3"/>
        <charset val="128"/>
      </rPr>
      <t>POWER</t>
    </r>
    <r>
      <rPr>
        <sz val="11"/>
        <color theme="1"/>
        <rFont val="ＭＳ Ｐゴシック"/>
        <family val="3"/>
        <charset val="128"/>
      </rPr>
      <t xml:space="preserve">
⑯</t>
    </r>
    <phoneticPr fontId="8"/>
  </si>
  <si>
    <r>
      <t>１台あたりの基準エネルギー消費効率
【kWh/年】
5.21＋TEC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INT_DISPLAY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＝⑰</t>
    </r>
    <rPh sb="6" eb="8">
      <t>キジュン</t>
    </rPh>
    <rPh sb="13" eb="17">
      <t>ショウヒコウリツ</t>
    </rPh>
    <phoneticPr fontId="8"/>
  </si>
  <si>
    <r>
      <t>TEC</t>
    </r>
    <r>
      <rPr>
        <vertAlign val="subscript"/>
        <sz val="11"/>
        <color theme="1"/>
        <rFont val="ＭＳ Ｐゴシック"/>
        <family val="3"/>
        <charset val="128"/>
      </rPr>
      <t>MEMORY</t>
    </r>
    <r>
      <rPr>
        <sz val="11"/>
        <color theme="1"/>
        <rFont val="ＭＳ Ｐゴシック"/>
        <family val="3"/>
        <charset val="128"/>
      </rPr>
      <t xml:space="preserve">
④×0.248＝⑤</t>
    </r>
    <phoneticPr fontId="8"/>
  </si>
  <si>
    <r>
      <t>TEC</t>
    </r>
    <r>
      <rPr>
        <vertAlign val="subscript"/>
        <sz val="11"/>
        <color theme="1"/>
        <rFont val="ＭＳ Ｐゴシック"/>
        <family val="3"/>
        <charset val="128"/>
      </rPr>
      <t>INT＿DISPLAY</t>
    </r>
    <r>
      <rPr>
        <sz val="11"/>
        <color theme="1"/>
        <rFont val="ＭＳ Ｐゴシック"/>
        <family val="3"/>
        <charset val="128"/>
      </rPr>
      <t xml:space="preserve">
⑨</t>
    </r>
    <phoneticPr fontId="8"/>
  </si>
  <si>
    <r>
      <t>TEC</t>
    </r>
    <r>
      <rPr>
        <vertAlign val="subscript"/>
        <sz val="11"/>
        <color theme="1"/>
        <rFont val="ＭＳ Ｐゴシック"/>
        <family val="3"/>
        <charset val="128"/>
      </rPr>
      <t>GRAPHIC</t>
    </r>
    <r>
      <rPr>
        <sz val="11"/>
        <color theme="1"/>
        <rFont val="ＭＳ Ｐゴシック"/>
        <family val="3"/>
        <charset val="128"/>
      </rPr>
      <t xml:space="preserve">
0.587×⑬＋30.463＝⑭
（130以上の場合は130の数値を用いる）</t>
    </r>
    <rPh sb="32" eb="34">
      <t>イジョウ</t>
    </rPh>
    <rPh sb="35" eb="37">
      <t>バアイ</t>
    </rPh>
    <rPh sb="42" eb="44">
      <t>スウチ</t>
    </rPh>
    <rPh sb="45" eb="46">
      <t>モチ</t>
    </rPh>
    <phoneticPr fontId="8"/>
  </si>
  <si>
    <r>
      <t>TEC</t>
    </r>
    <r>
      <rPr>
        <vertAlign val="subscript"/>
        <sz val="11"/>
        <color theme="1"/>
        <rFont val="ＭＳ Ｐゴシック"/>
        <family val="3"/>
        <charset val="128"/>
      </rPr>
      <t>POWER</t>
    </r>
    <r>
      <rPr>
        <sz val="11"/>
        <color theme="1"/>
        <rFont val="ＭＳ Ｐゴシック"/>
        <family val="3"/>
        <charset val="128"/>
      </rPr>
      <t xml:space="preserve">
⑮×0.0543＝⑯</t>
    </r>
    <phoneticPr fontId="8"/>
  </si>
  <si>
    <r>
      <t>１台あたりの基準エネルギー消費効率
【kWh/年】
40.47＋TEC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＋TEC</t>
    </r>
    <r>
      <rPr>
        <vertAlign val="subscript"/>
        <sz val="11"/>
        <color theme="1"/>
        <rFont val="ＭＳ Ｐゴシック"/>
        <family val="3"/>
        <charset val="128"/>
      </rPr>
      <t>POWER</t>
    </r>
    <r>
      <rPr>
        <sz val="11"/>
        <color theme="1"/>
        <rFont val="ＭＳ Ｐゴシック"/>
        <family val="3"/>
        <charset val="128"/>
      </rPr>
      <t>＝⑰</t>
    </r>
    <rPh sb="6" eb="8">
      <t>キジュン</t>
    </rPh>
    <rPh sb="13" eb="17">
      <t>ショウヒコウリツ</t>
    </rPh>
    <phoneticPr fontId="8"/>
  </si>
  <si>
    <r>
      <t>１台あたりの基準エネルギー消費効率
【kWh/年】
28.45＋TEC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＋TEC</t>
    </r>
    <r>
      <rPr>
        <vertAlign val="subscript"/>
        <sz val="11"/>
        <color theme="1"/>
        <rFont val="ＭＳ Ｐゴシック"/>
        <family val="3"/>
        <charset val="128"/>
      </rPr>
      <t>POWER</t>
    </r>
    <r>
      <rPr>
        <sz val="11"/>
        <color theme="1"/>
        <rFont val="ＭＳ Ｐゴシック"/>
        <family val="3"/>
        <charset val="128"/>
      </rPr>
      <t>＝⑰</t>
    </r>
    <rPh sb="6" eb="8">
      <t>キジュン</t>
    </rPh>
    <rPh sb="13" eb="17">
      <t>ショウヒコウリツ</t>
    </rPh>
    <phoneticPr fontId="8"/>
  </si>
  <si>
    <r>
      <t>１台あたりの基準エネルギー消費効率
【kWh/年】
31.33＋TEC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＋TEC</t>
    </r>
    <r>
      <rPr>
        <vertAlign val="subscript"/>
        <sz val="11"/>
        <color theme="1"/>
        <rFont val="ＭＳ Ｐゴシック"/>
        <family val="3"/>
        <charset val="128"/>
      </rPr>
      <t>POWER</t>
    </r>
    <r>
      <rPr>
        <sz val="11"/>
        <color theme="1"/>
        <rFont val="ＭＳ Ｐゴシック"/>
        <family val="3"/>
        <charset val="128"/>
      </rPr>
      <t>＝⑰</t>
    </r>
    <rPh sb="6" eb="8">
      <t>キジュン</t>
    </rPh>
    <rPh sb="13" eb="17">
      <t>ショウヒコウリツ</t>
    </rPh>
    <phoneticPr fontId="8"/>
  </si>
  <si>
    <r>
      <t>１台あたりの基準エネルギー消費効率
【kWh/年】
29.59＋TEC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＝⑰</t>
    </r>
    <rPh sb="6" eb="8">
      <t>キジュン</t>
    </rPh>
    <rPh sb="13" eb="17">
      <t>ショウヒコウリツ</t>
    </rPh>
    <phoneticPr fontId="8"/>
  </si>
  <si>
    <r>
      <t>TEC</t>
    </r>
    <r>
      <rPr>
        <vertAlign val="subscript"/>
        <sz val="11"/>
        <color theme="1"/>
        <rFont val="ＭＳ Ｐゴシック"/>
        <family val="3"/>
        <charset val="128"/>
      </rPr>
      <t>INT＿DISPLAY</t>
    </r>
    <r>
      <rPr>
        <sz val="11"/>
        <color theme="1"/>
        <rFont val="ＭＳ Ｐゴシック"/>
        <family val="3"/>
        <charset val="128"/>
      </rPr>
      <t xml:space="preserve">
（17.4型未満の場合）（8.76×0.35）×（（⑦÷2.54</t>
    </r>
    <r>
      <rPr>
        <vertAlign val="superscript"/>
        <sz val="11"/>
        <color theme="1"/>
        <rFont val="ＭＳ Ｐゴシック"/>
        <family val="3"/>
        <charset val="128"/>
      </rPr>
      <t>2</t>
    </r>
    <r>
      <rPr>
        <sz val="11"/>
        <color theme="1"/>
        <rFont val="ＭＳ Ｐゴシック"/>
        <family val="3"/>
        <charset val="128"/>
      </rPr>
      <t>）×0.0300＋⑧×0.244）＝⑨
（17.4型以上の場合）（8.76×0.35）×（（⑦÷2.54</t>
    </r>
    <r>
      <rPr>
        <vertAlign val="superscript"/>
        <sz val="11"/>
        <color theme="1"/>
        <rFont val="ＭＳ Ｐゴシック"/>
        <family val="3"/>
        <charset val="128"/>
      </rPr>
      <t>2</t>
    </r>
    <r>
      <rPr>
        <sz val="11"/>
        <color theme="1"/>
        <rFont val="ＭＳ Ｐゴシック"/>
        <family val="3"/>
        <charset val="128"/>
      </rPr>
      <t>）×0.0393）＝⑨</t>
    </r>
    <rPh sb="20" eb="21">
      <t>ガタ</t>
    </rPh>
    <rPh sb="21" eb="23">
      <t>ミマン</t>
    </rPh>
    <rPh sb="24" eb="26">
      <t>バアイ</t>
    </rPh>
    <rPh sb="73" eb="74">
      <t>ガタ</t>
    </rPh>
    <rPh sb="74" eb="76">
      <t>イジョウ</t>
    </rPh>
    <rPh sb="77" eb="79">
      <t>バアイ</t>
    </rPh>
    <phoneticPr fontId="8"/>
  </si>
  <si>
    <r>
      <t>１台あたりの基準エネルギー消費効率
【kWh/年】
53.32＋TEC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INT_DISPLAY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＝⑰</t>
    </r>
    <rPh sb="6" eb="8">
      <t>キジュン</t>
    </rPh>
    <rPh sb="13" eb="17">
      <t>ショウヒコウリツ</t>
    </rPh>
    <phoneticPr fontId="8"/>
  </si>
  <si>
    <r>
      <t>１台あたりの基準エネルギー消費効率
【kWh/年】
39.87＋TEC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INT_DISPLAY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＝⑰</t>
    </r>
    <rPh sb="6" eb="8">
      <t>キジュン</t>
    </rPh>
    <rPh sb="13" eb="17">
      <t>ショウヒコウリツ</t>
    </rPh>
    <phoneticPr fontId="8"/>
  </si>
  <si>
    <r>
      <t>１台あたりの基準エネルギー消費効率
【kWh/年】
11.34＋TEC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INT_DISPLAY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＝⑰</t>
    </r>
    <rPh sb="6" eb="8">
      <t>キジュン</t>
    </rPh>
    <rPh sb="13" eb="17">
      <t>ショウヒコウリツ</t>
    </rPh>
    <phoneticPr fontId="8"/>
  </si>
  <si>
    <r>
      <t>１台あたりの基準エネルギー消費効率
【kWh/年】
7.75＋TEC</t>
    </r>
    <r>
      <rPr>
        <vertAlign val="subscript"/>
        <sz val="11"/>
        <color theme="1"/>
        <rFont val="ＭＳ Ｐゴシック"/>
        <family val="3"/>
        <charset val="128"/>
      </rPr>
      <t>MEMORY</t>
    </r>
    <r>
      <rPr>
        <sz val="11"/>
        <color theme="1"/>
        <rFont val="ＭＳ Ｐゴシック"/>
        <family val="3"/>
        <charset val="128"/>
      </rPr>
      <t>＋TEC</t>
    </r>
    <r>
      <rPr>
        <vertAlign val="subscript"/>
        <sz val="11"/>
        <color theme="1"/>
        <rFont val="ＭＳ Ｐゴシック"/>
        <family val="3"/>
        <charset val="128"/>
      </rPr>
      <t>INT_DISPLAY</t>
    </r>
    <r>
      <rPr>
        <sz val="11"/>
        <color theme="1"/>
        <rFont val="ＭＳ Ｐゴシック"/>
        <family val="3"/>
        <charset val="128"/>
      </rPr>
      <t>＋TEC</t>
    </r>
    <r>
      <rPr>
        <vertAlign val="subscript"/>
        <sz val="11"/>
        <color theme="1"/>
        <rFont val="ＭＳ Ｐゴシック"/>
        <family val="3"/>
        <charset val="128"/>
      </rPr>
      <t>STORAGE</t>
    </r>
    <r>
      <rPr>
        <sz val="11"/>
        <color theme="1"/>
        <rFont val="ＭＳ Ｐゴシック"/>
        <family val="3"/>
        <charset val="128"/>
      </rPr>
      <t>＋TEC</t>
    </r>
    <r>
      <rPr>
        <vertAlign val="subscript"/>
        <sz val="11"/>
        <color theme="1"/>
        <rFont val="ＭＳ Ｐゴシック"/>
        <family val="3"/>
        <charset val="128"/>
      </rPr>
      <t>GRAPHIC</t>
    </r>
    <r>
      <rPr>
        <sz val="11"/>
        <color theme="1"/>
        <rFont val="ＭＳ Ｐゴシック"/>
        <family val="3"/>
        <charset val="128"/>
      </rPr>
      <t>＝⑰</t>
    </r>
    <rPh sb="6" eb="8">
      <t>キジュン</t>
    </rPh>
    <rPh sb="13" eb="17">
      <t>ショウヒコウリツ</t>
    </rPh>
    <phoneticPr fontId="8"/>
  </si>
  <si>
    <t>※別紙　調査票２において、各区分の加重平均エネルギー消費効率について、当該区分の基準エネルギー消費効率を上回ることを、２．（１）における「基準エネルギー消費効率に満たなかった」という。基準エネルギー消費効率に満たなかった区分がない場合は、２．（２）及び（３）の回答は不要である。</t>
    <rPh sb="1" eb="2">
      <t>ベツ</t>
    </rPh>
    <phoneticPr fontId="8"/>
  </si>
  <si>
    <t>　（２）において、加重平均エネルギー消費効率（A)が、基準エネルギー消費効率（B)を上回った場合、</t>
    <rPh sb="27" eb="29">
      <t>キジュン</t>
    </rPh>
    <rPh sb="42" eb="44">
      <t>ウワマワ</t>
    </rPh>
    <rPh sb="46" eb="48">
      <t>バアイ</t>
    </rPh>
    <phoneticPr fontId="3"/>
  </si>
  <si>
    <t>　エネルギーの使用の合理化及び非化石エネルギーへの転換等に関する法律第１６６条第１０項の規定に基づく報告を、下記のとおり提出します。</t>
    <phoneticPr fontId="8"/>
  </si>
  <si>
    <t>２．基準エネルギー消費効率を満たすために令和８年度に講じる措置等</t>
    <phoneticPr fontId="8"/>
  </si>
  <si>
    <t>（１）令和７年度の生産数量又は輸入数量（別紙　調査票１）</t>
    <rPh sb="20" eb="21">
      <t>ベツ</t>
    </rPh>
    <rPh sb="21" eb="22">
      <t>シ</t>
    </rPh>
    <phoneticPr fontId="8"/>
  </si>
  <si>
    <t>（２）令和７年度の区分毎の国内向け出荷数量及びエネルギー消費効率（別紙　調査票２）</t>
    <rPh sb="33" eb="35">
      <t>ベッシ</t>
    </rPh>
    <phoneticPr fontId="8"/>
  </si>
  <si>
    <t>（３）令和７年度の国内向けに出荷した製品のエネルギー消費効率に関する表示の状況</t>
    <phoneticPr fontId="8"/>
  </si>
  <si>
    <r>
      <t>　令和７年４月１日から令和８年３月３１日 の間、貴社が製造又は輸入した「電子計算機</t>
    </r>
    <r>
      <rPr>
        <vertAlign val="superscript"/>
        <sz val="11"/>
        <color theme="1"/>
        <rFont val="ＭＳ Ｐゴシック"/>
        <family val="3"/>
        <charset val="128"/>
        <scheme val="minor"/>
      </rPr>
      <t>＊</t>
    </r>
    <r>
      <rPr>
        <sz val="11"/>
        <color theme="1"/>
        <rFont val="ＭＳ Ｐゴシック"/>
        <family val="3"/>
        <charset val="128"/>
        <scheme val="minor"/>
      </rPr>
      <t>」の生産量又は輸入量（国内向け出荷に係るものに限る。）を下記の空欄にご記入下さい。</t>
    </r>
    <rPh sb="36" eb="41">
      <t>デンシケイサンキ</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</si>
</sst>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00_);[Red]\(0.00\)"/>
    <numFmt numFmtId="178" formatCode="yyyy&quot;年&quot;m&quot;月&quot;d&quot;日&quot;;@"/>
    <numFmt numFmtId="179" formatCode="#,##0_ "/>
  </numFmts>
  <fonts count="2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b/>
      <sz val="12"/>
      <color rgb="FF000000"/>
      <name val="ＭＳ ゴシック"/>
      <family val="3"/>
      <charset val="128"/>
    </font>
    <font>
      <sz val="11"/>
      <name val="ＭＳ ゴシック"/>
      <family val="3"/>
      <charset val="128"/>
    </font>
    <font>
      <b/>
      <u/>
      <sz val="11"/>
      <name val="ＭＳ ゴシック"/>
      <family val="3"/>
      <charset val="128"/>
    </font>
    <font>
      <sz val="14"/>
      <color theme="1"/>
      <name val="ＭＳ ゴシック"/>
      <family val="3"/>
      <charset val="128"/>
    </font>
    <font>
      <sz val="11"/>
      <color rgb="FFFF0000"/>
      <name val="ＭＳ ゴシック"/>
      <family val="3"/>
      <charset val="128"/>
    </font>
    <font>
      <sz val="11"/>
      <color theme="1"/>
      <name val="ＭＳ ゴシック"/>
      <family val="3"/>
      <charset val="128"/>
    </font>
    <font>
      <sz val="8"/>
      <color theme="1"/>
      <name val="ＭＳ Ｐゴシック"/>
      <family val="3"/>
      <charset val="128"/>
      <scheme val="minor"/>
    </font>
    <font>
      <sz val="10"/>
      <color theme="1"/>
      <name val="ＭＳ Ｐゴシック"/>
      <family val="3"/>
      <charset val="128"/>
      <scheme val="minor"/>
    </font>
    <font>
      <vertAlign val="superscript"/>
      <sz val="11"/>
      <color theme="1"/>
      <name val="ＭＳ Ｐゴシック"/>
      <family val="3"/>
      <charset val="128"/>
      <scheme val="minor"/>
    </font>
    <font>
      <sz val="11"/>
      <name val="ＭＳ Ｐゴシック"/>
      <family val="3"/>
      <charset val="128"/>
      <scheme val="minor"/>
    </font>
    <font>
      <b/>
      <sz val="11"/>
      <name val="ＭＳ Ｐゴシック"/>
      <family val="2"/>
      <charset val="128"/>
    </font>
    <font>
      <b/>
      <sz val="11"/>
      <name val="ＭＳ Ｐゴシック"/>
      <family val="3"/>
      <charset val="128"/>
    </font>
    <font>
      <sz val="10"/>
      <color rgb="FF000000"/>
      <name val="Calibri"/>
      <family val="2"/>
    </font>
    <font>
      <sz val="11"/>
      <color theme="1"/>
      <name val="ＭＳ Ｐゴシック"/>
      <family val="3"/>
      <charset val="128"/>
    </font>
    <font>
      <vertAlign val="subscript"/>
      <sz val="11"/>
      <color theme="1"/>
      <name val="ＭＳ Ｐゴシック"/>
      <family val="3"/>
      <charset val="128"/>
    </font>
    <font>
      <vertAlign val="superscript"/>
      <sz val="11"/>
      <color theme="1"/>
      <name val="ＭＳ Ｐゴシック"/>
      <family val="3"/>
      <charset val="128"/>
    </font>
  </fonts>
  <fills count="3">
    <fill>
      <patternFill patternType="none"/>
    </fill>
    <fill>
      <patternFill patternType="gray125"/>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double">
        <color indexed="64"/>
      </left>
      <right style="double">
        <color indexed="64"/>
      </right>
      <top style="double">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double">
        <color indexed="64"/>
      </bottom>
      <diagonal/>
    </border>
    <border>
      <left style="double">
        <color indexed="64"/>
      </left>
      <right/>
      <top/>
      <bottom/>
      <diagonal/>
    </border>
    <border>
      <left style="medium">
        <color indexed="64"/>
      </left>
      <right/>
      <top style="medium">
        <color indexed="64"/>
      </top>
      <bottom/>
      <diagonal/>
    </border>
    <border>
      <left style="double">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bottom style="medium">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diagonalDown="1">
      <left/>
      <right/>
      <top style="medium">
        <color indexed="64"/>
      </top>
      <bottom/>
      <diagonal style="thin">
        <color indexed="64"/>
      </diagonal>
    </border>
    <border diagonalDown="1">
      <left/>
      <right/>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medium">
        <color indexed="64"/>
      </top>
      <bottom style="medium">
        <color auto="1"/>
      </bottom>
      <diagonal/>
    </border>
    <border>
      <left/>
      <right style="medium">
        <color auto="1"/>
      </right>
      <top style="medium">
        <color auto="1"/>
      </top>
      <bottom style="medium">
        <color auto="1"/>
      </bottom>
      <diagonal/>
    </border>
    <border>
      <left/>
      <right/>
      <top style="thin">
        <color indexed="64"/>
      </top>
      <bottom style="medium">
        <color auto="1"/>
      </bottom>
      <diagonal/>
    </border>
    <border>
      <left/>
      <right style="medium">
        <color auto="1"/>
      </right>
      <top style="thin">
        <color indexed="64"/>
      </top>
      <bottom style="medium">
        <color auto="1"/>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diagonalDown="1">
      <left style="medium">
        <color indexed="64"/>
      </left>
      <right style="medium">
        <color indexed="64"/>
      </right>
      <top style="medium">
        <color indexed="64"/>
      </top>
      <bottom/>
      <diagonal style="thin">
        <color auto="1"/>
      </diagonal>
    </border>
    <border diagonalDown="1">
      <left style="medium">
        <color indexed="64"/>
      </left>
      <right style="medium">
        <color indexed="64"/>
      </right>
      <top style="medium">
        <color indexed="64"/>
      </top>
      <bottom style="thin">
        <color indexed="64"/>
      </bottom>
      <diagonal style="thin">
        <color auto="1"/>
      </diagonal>
    </border>
    <border diagonalDown="1">
      <left style="medium">
        <color indexed="64"/>
      </left>
      <right style="medium">
        <color indexed="64"/>
      </right>
      <top/>
      <bottom style="medium">
        <color indexed="64"/>
      </bottom>
      <diagonal style="thin">
        <color auto="1"/>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s>
  <cellStyleXfs count="6">
    <xf numFmtId="0" fontId="0" fillId="0" borderId="0">
      <alignment vertical="center"/>
    </xf>
    <xf numFmtId="0" fontId="4" fillId="0" borderId="0">
      <alignment vertical="center"/>
    </xf>
    <xf numFmtId="0" fontId="2" fillId="0" borderId="0">
      <alignment vertical="center"/>
    </xf>
    <xf numFmtId="0" fontId="1" fillId="0" borderId="0">
      <alignment vertical="center"/>
    </xf>
    <xf numFmtId="0" fontId="22" fillId="0" borderId="0">
      <alignment vertical="center"/>
    </xf>
    <xf numFmtId="0" fontId="6" fillId="0" borderId="0">
      <alignment vertical="center"/>
    </xf>
  </cellStyleXfs>
  <cellXfs count="229">
    <xf numFmtId="0" fontId="0" fillId="0" borderId="0" xfId="0">
      <alignment vertical="center"/>
    </xf>
    <xf numFmtId="0" fontId="7" fillId="0" borderId="0" xfId="1" applyFont="1" applyFill="1">
      <alignment vertical="center"/>
    </xf>
    <xf numFmtId="0" fontId="4" fillId="0" borderId="0" xfId="1" applyFill="1">
      <alignment vertical="center"/>
    </xf>
    <xf numFmtId="0" fontId="4" fillId="0" borderId="0" xfId="1" applyFill="1" applyAlignment="1"/>
    <xf numFmtId="0" fontId="4" fillId="0" borderId="0" xfId="1" applyFill="1" applyAlignment="1">
      <alignment vertical="center"/>
    </xf>
    <xf numFmtId="0" fontId="4" fillId="0" borderId="0" xfId="1" applyFill="1" applyAlignment="1">
      <alignment vertical="center" wrapText="1"/>
    </xf>
    <xf numFmtId="0" fontId="4" fillId="0" borderId="0" xfId="1" applyFill="1" applyAlignment="1">
      <alignment horizontal="left"/>
    </xf>
    <xf numFmtId="0" fontId="4" fillId="0" borderId="0" xfId="1" applyFill="1" applyBorder="1" applyAlignment="1">
      <alignment horizontal="right" vertical="center" wrapText="1"/>
    </xf>
    <xf numFmtId="0" fontId="4" fillId="0" borderId="0" xfId="1" applyFill="1" applyBorder="1" applyAlignment="1">
      <alignment horizontal="right" vertical="center"/>
    </xf>
    <xf numFmtId="0" fontId="4" fillId="0" borderId="0" xfId="1" applyFill="1" applyBorder="1" applyAlignment="1">
      <alignment horizontal="left"/>
    </xf>
    <xf numFmtId="0" fontId="4" fillId="0" borderId="5" xfId="1" applyFill="1" applyBorder="1" applyAlignment="1">
      <alignment horizontal="right" vertical="center" wrapText="1"/>
    </xf>
    <xf numFmtId="0" fontId="4" fillId="2" borderId="6" xfId="1" applyFill="1" applyBorder="1" applyAlignment="1" applyProtection="1">
      <alignment vertical="center"/>
      <protection locked="0"/>
    </xf>
    <xf numFmtId="0" fontId="4" fillId="2" borderId="6" xfId="1" applyFill="1" applyBorder="1" applyAlignment="1" applyProtection="1">
      <alignment vertical="center" wrapText="1"/>
      <protection locked="0"/>
    </xf>
    <xf numFmtId="0" fontId="4" fillId="2" borderId="7" xfId="1" applyFill="1" applyBorder="1" applyAlignment="1" applyProtection="1">
      <alignment vertical="center"/>
      <protection locked="0"/>
    </xf>
    <xf numFmtId="0" fontId="4" fillId="2" borderId="7" xfId="1" applyFill="1" applyBorder="1" applyAlignment="1" applyProtection="1">
      <alignment vertical="center" wrapText="1"/>
      <protection locked="0"/>
    </xf>
    <xf numFmtId="0" fontId="4" fillId="2" borderId="8" xfId="1" applyFill="1" applyBorder="1" applyAlignment="1" applyProtection="1">
      <alignment vertical="center"/>
      <protection locked="0"/>
    </xf>
    <xf numFmtId="0" fontId="4" fillId="2" borderId="9" xfId="1" applyFill="1" applyBorder="1" applyAlignment="1" applyProtection="1">
      <alignment vertical="center" wrapText="1"/>
      <protection locked="0"/>
    </xf>
    <xf numFmtId="0" fontId="4" fillId="2" borderId="8" xfId="1" applyFill="1" applyBorder="1" applyAlignment="1" applyProtection="1">
      <alignment vertical="center" wrapText="1"/>
      <protection locked="0"/>
    </xf>
    <xf numFmtId="0" fontId="4" fillId="0" borderId="0" xfId="1" applyFill="1" applyProtection="1">
      <alignment vertical="center"/>
      <protection locked="0"/>
    </xf>
    <xf numFmtId="0" fontId="4" fillId="0" borderId="0" xfId="1" applyFill="1" applyBorder="1" applyAlignment="1">
      <alignment horizontal="center" vertical="center" wrapText="1"/>
    </xf>
    <xf numFmtId="0" fontId="4" fillId="0" borderId="10" xfId="1" applyFill="1" applyBorder="1" applyAlignment="1">
      <alignment horizontal="right" vertical="center" wrapText="1"/>
    </xf>
    <xf numFmtId="0" fontId="4" fillId="0" borderId="0" xfId="1">
      <alignment vertical="center"/>
    </xf>
    <xf numFmtId="0" fontId="4" fillId="0" borderId="0" xfId="1" applyAlignment="1">
      <alignment horizontal="right" vertical="center"/>
    </xf>
    <xf numFmtId="0" fontId="10" fillId="0" borderId="12" xfId="0" applyFont="1" applyBorder="1" applyAlignment="1">
      <alignment horizontal="center" vertical="center" wrapText="1"/>
    </xf>
    <xf numFmtId="0" fontId="10" fillId="0" borderId="13" xfId="0" applyFont="1" applyBorder="1">
      <alignment vertical="center"/>
    </xf>
    <xf numFmtId="0" fontId="4" fillId="0" borderId="14" xfId="1" applyBorder="1">
      <alignment vertical="center"/>
    </xf>
    <xf numFmtId="0" fontId="10" fillId="0" borderId="0" xfId="0" applyFont="1" applyAlignment="1">
      <alignment horizontal="center" vertical="center" wrapText="1"/>
    </xf>
    <xf numFmtId="0" fontId="10" fillId="0" borderId="0" xfId="0" applyFont="1">
      <alignment vertical="center"/>
    </xf>
    <xf numFmtId="0" fontId="11" fillId="0" borderId="0" xfId="1" applyFont="1">
      <alignment vertical="center"/>
    </xf>
    <xf numFmtId="0" fontId="12" fillId="0" borderId="0" xfId="1" applyFont="1">
      <alignment vertical="center"/>
    </xf>
    <xf numFmtId="0" fontId="6" fillId="0" borderId="0" xfId="1" applyFont="1" applyFill="1">
      <alignment vertical="center"/>
    </xf>
    <xf numFmtId="0" fontId="11" fillId="0" borderId="11" xfId="1" applyFont="1" applyBorder="1" applyAlignment="1">
      <alignment horizontal="center" vertical="center"/>
    </xf>
    <xf numFmtId="0" fontId="11" fillId="0" borderId="15" xfId="1" applyFont="1" applyBorder="1">
      <alignment vertical="center"/>
    </xf>
    <xf numFmtId="0" fontId="11" fillId="0" borderId="16" xfId="1" applyFont="1" applyBorder="1">
      <alignment vertical="center"/>
    </xf>
    <xf numFmtId="176" fontId="11" fillId="0" borderId="17" xfId="1" applyNumberFormat="1" applyFont="1" applyBorder="1">
      <alignment vertical="center"/>
    </xf>
    <xf numFmtId="176" fontId="4" fillId="0" borderId="2" xfId="1" applyNumberFormat="1" applyFill="1" applyBorder="1" applyAlignment="1">
      <alignment horizontal="right" vertical="center" wrapText="1"/>
    </xf>
    <xf numFmtId="0" fontId="13" fillId="0" borderId="0" xfId="1" applyFont="1">
      <alignment vertical="center"/>
    </xf>
    <xf numFmtId="0" fontId="14" fillId="0" borderId="0" xfId="1" applyFont="1">
      <alignment vertical="center"/>
    </xf>
    <xf numFmtId="0" fontId="0" fillId="0" borderId="0" xfId="1" applyFont="1" applyFill="1">
      <alignment vertical="center"/>
    </xf>
    <xf numFmtId="0" fontId="0" fillId="0" borderId="1" xfId="1" applyFont="1" applyFill="1" applyBorder="1" applyAlignment="1">
      <alignment horizontal="center" vertical="center"/>
    </xf>
    <xf numFmtId="0" fontId="4" fillId="0" borderId="6" xfId="1" applyBorder="1" applyAlignment="1">
      <alignment horizontal="center" vertical="center"/>
    </xf>
    <xf numFmtId="0" fontId="4" fillId="0" borderId="0" xfId="1" applyBorder="1">
      <alignment vertical="center"/>
    </xf>
    <xf numFmtId="0" fontId="4" fillId="0" borderId="2" xfId="1" applyBorder="1" applyAlignment="1">
      <alignment horizontal="center" vertical="center" wrapText="1"/>
    </xf>
    <xf numFmtId="0" fontId="4" fillId="0" borderId="4" xfId="1" applyBorder="1" applyAlignment="1">
      <alignment horizontal="center" vertical="center" wrapText="1"/>
    </xf>
    <xf numFmtId="0" fontId="4" fillId="0" borderId="3" xfId="1" applyBorder="1" applyAlignment="1">
      <alignment horizontal="center" vertical="center" wrapText="1"/>
    </xf>
    <xf numFmtId="0" fontId="4" fillId="0" borderId="4" xfId="1" applyFill="1" applyBorder="1" applyAlignment="1">
      <alignment horizontal="center" vertical="center" wrapText="1"/>
    </xf>
    <xf numFmtId="0" fontId="4" fillId="2" borderId="20" xfId="1" applyFill="1" applyBorder="1" applyProtection="1">
      <alignment vertical="center"/>
      <protection locked="0"/>
    </xf>
    <xf numFmtId="0" fontId="4" fillId="2" borderId="21" xfId="1" applyFill="1" applyBorder="1" applyProtection="1">
      <alignment vertical="center"/>
      <protection locked="0"/>
    </xf>
    <xf numFmtId="0" fontId="4" fillId="2" borderId="22" xfId="1" applyFill="1" applyBorder="1" applyProtection="1">
      <alignment vertical="center"/>
      <protection locked="0"/>
    </xf>
    <xf numFmtId="0" fontId="4" fillId="0" borderId="2" xfId="1" applyFill="1" applyBorder="1" applyAlignment="1">
      <alignment horizontal="center" vertical="center" wrapText="1"/>
    </xf>
    <xf numFmtId="0" fontId="4" fillId="0" borderId="20" xfId="1" applyFill="1" applyBorder="1" applyAlignment="1" applyProtection="1">
      <alignment vertical="center"/>
      <protection locked="0"/>
    </xf>
    <xf numFmtId="0" fontId="4" fillId="0" borderId="21" xfId="1" applyFill="1" applyBorder="1" applyAlignment="1" applyProtection="1">
      <alignment vertical="center"/>
      <protection locked="0"/>
    </xf>
    <xf numFmtId="0" fontId="4" fillId="0" borderId="23" xfId="1" applyFill="1" applyBorder="1" applyAlignment="1" applyProtection="1">
      <alignment vertical="center"/>
      <protection locked="0"/>
    </xf>
    <xf numFmtId="177" fontId="11" fillId="0" borderId="16" xfId="1" applyNumberFormat="1" applyFont="1" applyBorder="1">
      <alignment vertical="center"/>
    </xf>
    <xf numFmtId="0" fontId="11" fillId="0" borderId="17" xfId="1" applyFont="1" applyBorder="1">
      <alignment vertical="center"/>
    </xf>
    <xf numFmtId="0" fontId="4" fillId="0" borderId="0" xfId="1" applyBorder="1" applyAlignment="1">
      <alignment horizontal="center" vertical="center" wrapText="1"/>
    </xf>
    <xf numFmtId="176" fontId="4" fillId="0" borderId="4" xfId="1" applyNumberFormat="1" applyFill="1" applyBorder="1" applyAlignment="1">
      <alignment vertical="center" wrapText="1"/>
    </xf>
    <xf numFmtId="0" fontId="4" fillId="0" borderId="20" xfId="1" applyFill="1" applyBorder="1" applyProtection="1">
      <alignment vertical="center"/>
      <protection locked="0"/>
    </xf>
    <xf numFmtId="0" fontId="4" fillId="0" borderId="21" xfId="1" applyFill="1" applyBorder="1" applyProtection="1">
      <alignment vertical="center"/>
      <protection locked="0"/>
    </xf>
    <xf numFmtId="0" fontId="4" fillId="0" borderId="24" xfId="1" applyFill="1" applyBorder="1" applyProtection="1">
      <alignment vertical="center"/>
      <protection locked="0"/>
    </xf>
    <xf numFmtId="0" fontId="16" fillId="0" borderId="0" xfId="0" applyFont="1">
      <alignment vertical="center"/>
    </xf>
    <xf numFmtId="0" fontId="0" fillId="0" borderId="0" xfId="0" applyAlignment="1">
      <alignment vertical="center" shrinkToFit="1"/>
    </xf>
    <xf numFmtId="0" fontId="16" fillId="0" borderId="0" xfId="0" applyFont="1" applyAlignment="1">
      <alignment vertical="center" wrapText="1"/>
    </xf>
    <xf numFmtId="0" fontId="20" fillId="0" borderId="5" xfId="1" applyFont="1" applyBorder="1" applyAlignment="1">
      <alignment horizontal="center" vertical="center"/>
    </xf>
    <xf numFmtId="0" fontId="19" fillId="0" borderId="0" xfId="2" applyFont="1">
      <alignment vertical="center"/>
    </xf>
    <xf numFmtId="0" fontId="20" fillId="0" borderId="0" xfId="1" applyFont="1" applyAlignment="1">
      <alignment horizontal="center" vertical="center"/>
    </xf>
    <xf numFmtId="0" fontId="21" fillId="0" borderId="0" xfId="1" applyFont="1" applyAlignment="1">
      <alignment horizontal="center" vertical="center"/>
    </xf>
    <xf numFmtId="0" fontId="0" fillId="0" borderId="1" xfId="0" applyBorder="1">
      <alignment vertical="center"/>
    </xf>
    <xf numFmtId="0" fontId="4" fillId="0" borderId="55" xfId="1" applyFill="1" applyBorder="1" applyProtection="1">
      <alignment vertical="center"/>
      <protection locked="0"/>
    </xf>
    <xf numFmtId="0" fontId="4" fillId="0" borderId="22" xfId="1" applyFill="1" applyBorder="1" applyProtection="1">
      <alignment vertical="center"/>
      <protection locked="0"/>
    </xf>
    <xf numFmtId="0" fontId="4" fillId="0" borderId="57" xfId="1" applyFill="1" applyBorder="1" applyProtection="1">
      <alignment vertical="center"/>
      <protection locked="0"/>
    </xf>
    <xf numFmtId="0" fontId="4" fillId="0" borderId="58" xfId="1" applyFill="1" applyBorder="1" applyProtection="1">
      <alignment vertical="center"/>
      <protection locked="0"/>
    </xf>
    <xf numFmtId="0" fontId="4" fillId="2" borderId="20" xfId="1" applyFill="1" applyBorder="1" applyAlignment="1" applyProtection="1">
      <alignment vertical="center"/>
      <protection locked="0"/>
    </xf>
    <xf numFmtId="0" fontId="4" fillId="2" borderId="21" xfId="1" applyFill="1" applyBorder="1" applyAlignment="1" applyProtection="1">
      <alignment vertical="center"/>
      <protection locked="0"/>
    </xf>
    <xf numFmtId="0" fontId="4" fillId="2" borderId="22" xfId="1" applyFill="1" applyBorder="1" applyAlignment="1" applyProtection="1">
      <alignment vertical="center"/>
      <protection locked="0"/>
    </xf>
    <xf numFmtId="0" fontId="7" fillId="0" borderId="0" xfId="1" applyFont="1" applyFill="1" applyAlignment="1">
      <alignment vertical="center"/>
    </xf>
    <xf numFmtId="0" fontId="0" fillId="0" borderId="1" xfId="0" applyBorder="1" applyAlignment="1">
      <alignment horizontal="center" vertical="center"/>
    </xf>
    <xf numFmtId="0" fontId="11" fillId="0" borderId="0" xfId="2" applyFont="1" applyBorder="1" applyAlignment="1">
      <alignment horizontal="center" vertical="center" wrapText="1"/>
    </xf>
    <xf numFmtId="0" fontId="19" fillId="0" borderId="0" xfId="0" applyFont="1">
      <alignment vertical="center"/>
    </xf>
    <xf numFmtId="176" fontId="4" fillId="0" borderId="4" xfId="1" applyNumberFormat="1" applyBorder="1" applyAlignment="1">
      <alignment vertical="center" wrapText="1"/>
    </xf>
    <xf numFmtId="0" fontId="0" fillId="0" borderId="0" xfId="0">
      <alignment vertical="center"/>
    </xf>
    <xf numFmtId="0" fontId="4" fillId="2" borderId="6" xfId="1" applyFill="1" applyBorder="1" applyAlignment="1" applyProtection="1">
      <alignment vertical="center" wrapText="1"/>
      <protection locked="0"/>
    </xf>
    <xf numFmtId="0" fontId="4" fillId="2" borderId="7" xfId="1" applyFill="1" applyBorder="1" applyAlignment="1" applyProtection="1">
      <alignment vertical="center" wrapText="1"/>
      <protection locked="0"/>
    </xf>
    <xf numFmtId="0" fontId="4" fillId="2" borderId="9" xfId="1" applyFill="1" applyBorder="1" applyAlignment="1" applyProtection="1">
      <alignment vertical="center" wrapText="1"/>
      <protection locked="0"/>
    </xf>
    <xf numFmtId="0" fontId="4" fillId="2" borderId="8" xfId="1" applyFill="1" applyBorder="1" applyAlignment="1" applyProtection="1">
      <alignment vertical="center" wrapText="1"/>
      <protection locked="0"/>
    </xf>
    <xf numFmtId="0" fontId="4" fillId="0" borderId="0" xfId="1">
      <alignment vertical="center"/>
    </xf>
    <xf numFmtId="0" fontId="4" fillId="0" borderId="0" xfId="1" applyAlignment="1">
      <alignment horizontal="right" vertical="center"/>
    </xf>
    <xf numFmtId="0" fontId="10" fillId="0" borderId="12" xfId="0" applyFont="1" applyBorder="1" applyAlignment="1">
      <alignment horizontal="center" vertical="center" wrapText="1"/>
    </xf>
    <xf numFmtId="0" fontId="10" fillId="0" borderId="13" xfId="0" applyFont="1" applyBorder="1">
      <alignment vertical="center"/>
    </xf>
    <xf numFmtId="0" fontId="4" fillId="0" borderId="14" xfId="1" applyBorder="1">
      <alignment vertical="center"/>
    </xf>
    <xf numFmtId="0" fontId="10" fillId="0" borderId="0" xfId="0" applyFont="1" applyAlignment="1">
      <alignment horizontal="center" vertical="center" wrapText="1"/>
    </xf>
    <xf numFmtId="0" fontId="10" fillId="0" borderId="0" xfId="0" applyFont="1">
      <alignment vertical="center"/>
    </xf>
    <xf numFmtId="0" fontId="11" fillId="0" borderId="0" xfId="1" applyFont="1">
      <alignment vertical="center"/>
    </xf>
    <xf numFmtId="0" fontId="12" fillId="0" borderId="0" xfId="1" applyFont="1">
      <alignment vertical="center"/>
    </xf>
    <xf numFmtId="0" fontId="11" fillId="0" borderId="11" xfId="1" applyFont="1" applyBorder="1" applyAlignment="1">
      <alignment horizontal="center" vertical="center"/>
    </xf>
    <xf numFmtId="0" fontId="11" fillId="0" borderId="15" xfId="1" applyFont="1" applyBorder="1">
      <alignment vertical="center"/>
    </xf>
    <xf numFmtId="0" fontId="11" fillId="0" borderId="16" xfId="1" applyFont="1" applyBorder="1">
      <alignment vertical="center"/>
    </xf>
    <xf numFmtId="177" fontId="11" fillId="0" borderId="16" xfId="1" applyNumberFormat="1" applyFont="1" applyBorder="1">
      <alignment vertical="center"/>
    </xf>
    <xf numFmtId="0" fontId="11" fillId="0" borderId="17" xfId="1" applyFont="1" applyBorder="1">
      <alignment vertical="center"/>
    </xf>
    <xf numFmtId="0" fontId="13" fillId="0" borderId="0" xfId="1" applyFont="1">
      <alignment vertical="center"/>
    </xf>
    <xf numFmtId="0" fontId="14" fillId="0" borderId="0" xfId="1" applyFont="1">
      <alignment vertical="center"/>
    </xf>
    <xf numFmtId="0" fontId="4" fillId="0" borderId="4" xfId="1" applyBorder="1" applyAlignment="1">
      <alignment horizontal="center" vertical="center" wrapText="1"/>
    </xf>
    <xf numFmtId="0" fontId="4" fillId="0" borderId="2" xfId="1" applyBorder="1" applyAlignment="1">
      <alignment horizontal="center" vertical="center" wrapText="1"/>
    </xf>
    <xf numFmtId="0" fontId="4" fillId="0" borderId="3" xfId="1" applyBorder="1" applyAlignment="1">
      <alignment horizontal="center" vertical="center" wrapText="1"/>
    </xf>
    <xf numFmtId="38" fontId="4" fillId="0" borderId="4" xfId="1" applyNumberFormat="1" applyBorder="1" applyAlignment="1">
      <alignment vertical="center" wrapText="1"/>
    </xf>
    <xf numFmtId="0" fontId="0" fillId="0" borderId="27" xfId="0" applyBorder="1">
      <alignment vertical="center"/>
    </xf>
    <xf numFmtId="0" fontId="11" fillId="0" borderId="25" xfId="0" applyFont="1" applyBorder="1" applyAlignment="1">
      <alignment horizontal="center" vertical="center"/>
    </xf>
    <xf numFmtId="0" fontId="11" fillId="0" borderId="0" xfId="0" applyFont="1" applyBorder="1" applyAlignment="1">
      <alignment horizontal="center" vertical="center"/>
    </xf>
    <xf numFmtId="0" fontId="16" fillId="0" borderId="0" xfId="0" applyFont="1">
      <alignment vertical="center"/>
    </xf>
    <xf numFmtId="0" fontId="11" fillId="0" borderId="0" xfId="1" applyFont="1" applyFill="1">
      <alignment vertical="center"/>
    </xf>
    <xf numFmtId="0" fontId="6" fillId="0" borderId="0" xfId="1" applyFont="1" applyFill="1" applyAlignment="1">
      <alignment vertical="center"/>
    </xf>
    <xf numFmtId="0" fontId="0" fillId="0" borderId="0" xfId="1" applyFont="1" applyFill="1" applyAlignment="1">
      <alignment vertical="center"/>
    </xf>
    <xf numFmtId="0" fontId="23" fillId="0" borderId="4" xfId="1" applyFont="1" applyFill="1" applyBorder="1" applyAlignment="1">
      <alignment horizontal="center" vertical="center" wrapText="1"/>
    </xf>
    <xf numFmtId="0" fontId="23" fillId="0" borderId="2" xfId="1" applyFont="1" applyFill="1" applyBorder="1" applyAlignment="1">
      <alignment horizontal="center" vertical="center" wrapText="1"/>
    </xf>
    <xf numFmtId="0" fontId="0" fillId="0" borderId="0" xfId="0" applyFont="1">
      <alignment vertical="center"/>
    </xf>
    <xf numFmtId="0" fontId="15" fillId="0" borderId="0" xfId="1" applyFont="1">
      <alignment vertical="center"/>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178" fontId="0" fillId="2" borderId="1" xfId="0" applyNumberFormat="1" applyFill="1" applyBorder="1">
      <alignment vertical="center"/>
    </xf>
    <xf numFmtId="0" fontId="0" fillId="0" borderId="1" xfId="0" applyBorder="1">
      <alignment vertical="center"/>
    </xf>
    <xf numFmtId="0" fontId="0" fillId="2" borderId="25" xfId="0" applyFill="1" applyBorder="1" applyAlignment="1">
      <alignment vertical="center" shrinkToFit="1"/>
    </xf>
    <xf numFmtId="0" fontId="0" fillId="2" borderId="26" xfId="0" applyFill="1" applyBorder="1" applyAlignment="1">
      <alignment vertical="center" shrinkToFit="1"/>
    </xf>
    <xf numFmtId="0" fontId="0" fillId="2" borderId="27" xfId="0" applyFill="1" applyBorder="1" applyAlignment="1">
      <alignment vertical="center" shrinkToFit="1"/>
    </xf>
    <xf numFmtId="0" fontId="0" fillId="0" borderId="0" xfId="0" applyAlignment="1">
      <alignment vertical="center" wrapText="1"/>
    </xf>
    <xf numFmtId="0" fontId="16" fillId="0" borderId="0" xfId="0" applyFont="1" applyAlignment="1">
      <alignment vertical="top" wrapText="1"/>
    </xf>
    <xf numFmtId="0" fontId="17" fillId="0" borderId="28" xfId="0" applyFont="1" applyBorder="1" applyAlignment="1">
      <alignment vertical="top" wrapText="1"/>
    </xf>
    <xf numFmtId="0" fontId="17" fillId="0" borderId="29" xfId="0" applyFont="1" applyBorder="1" applyAlignment="1">
      <alignment vertical="top" wrapText="1"/>
    </xf>
    <xf numFmtId="0" fontId="17" fillId="0" borderId="30" xfId="0" applyFont="1" applyBorder="1" applyAlignment="1">
      <alignment vertical="top" wrapText="1"/>
    </xf>
    <xf numFmtId="0" fontId="17" fillId="0" borderId="34" xfId="0" applyFont="1" applyBorder="1" applyAlignment="1">
      <alignment vertical="top" wrapText="1"/>
    </xf>
    <xf numFmtId="0" fontId="17" fillId="0" borderId="0" xfId="0" applyFont="1" applyAlignment="1">
      <alignment vertical="top" wrapText="1"/>
    </xf>
    <xf numFmtId="0" fontId="17" fillId="0" borderId="35" xfId="0" applyFont="1" applyBorder="1" applyAlignment="1">
      <alignment vertical="top" wrapText="1"/>
    </xf>
    <xf numFmtId="0" fontId="17" fillId="0" borderId="31" xfId="0" applyFont="1" applyBorder="1" applyAlignment="1">
      <alignment vertical="top" wrapText="1"/>
    </xf>
    <xf numFmtId="0" fontId="17" fillId="0" borderId="32" xfId="0" applyFont="1" applyBorder="1" applyAlignment="1">
      <alignment vertical="top" wrapText="1"/>
    </xf>
    <xf numFmtId="0" fontId="17" fillId="0" borderId="33" xfId="0" applyFont="1" applyBorder="1" applyAlignment="1">
      <alignment vertical="top" wrapText="1"/>
    </xf>
    <xf numFmtId="0" fontId="0" fillId="2" borderId="28" xfId="0" applyFill="1" applyBorder="1" applyAlignment="1">
      <alignment vertical="top" wrapText="1"/>
    </xf>
    <xf numFmtId="0" fontId="0" fillId="2" borderId="29" xfId="0" applyFill="1" applyBorder="1" applyAlignment="1">
      <alignment vertical="top" wrapText="1"/>
    </xf>
    <xf numFmtId="0" fontId="0" fillId="2" borderId="30" xfId="0" applyFill="1" applyBorder="1" applyAlignment="1">
      <alignment vertical="top" wrapText="1"/>
    </xf>
    <xf numFmtId="0" fontId="0" fillId="2" borderId="34" xfId="0" applyFill="1" applyBorder="1" applyAlignment="1">
      <alignment vertical="top" wrapText="1"/>
    </xf>
    <xf numFmtId="0" fontId="0" fillId="2" borderId="0" xfId="0" applyFill="1" applyAlignment="1">
      <alignment vertical="top" wrapText="1"/>
    </xf>
    <xf numFmtId="0" fontId="0" fillId="2" borderId="35" xfId="0" applyFill="1" applyBorder="1" applyAlignment="1">
      <alignment vertical="top" wrapText="1"/>
    </xf>
    <xf numFmtId="0" fontId="0" fillId="2" borderId="31" xfId="0" applyFill="1" applyBorder="1" applyAlignment="1">
      <alignment vertical="top" wrapText="1"/>
    </xf>
    <xf numFmtId="0" fontId="0" fillId="2" borderId="32" xfId="0" applyFill="1" applyBorder="1" applyAlignment="1">
      <alignment vertical="top" wrapText="1"/>
    </xf>
    <xf numFmtId="0" fontId="0" fillId="2" borderId="33" xfId="0" applyFill="1" applyBorder="1" applyAlignment="1">
      <alignment vertical="top" wrapText="1"/>
    </xf>
    <xf numFmtId="0" fontId="16" fillId="0" borderId="29" xfId="0" applyFont="1" applyBorder="1">
      <alignment vertical="center"/>
    </xf>
    <xf numFmtId="0" fontId="16" fillId="0" borderId="0" xfId="0" applyFont="1">
      <alignment vertical="center"/>
    </xf>
    <xf numFmtId="0" fontId="16" fillId="0" borderId="0" xfId="0" applyFont="1" applyAlignment="1">
      <alignment vertical="center" wrapText="1"/>
    </xf>
    <xf numFmtId="0" fontId="17" fillId="0" borderId="36" xfId="0" applyFont="1" applyBorder="1" applyAlignment="1">
      <alignment horizontal="left" vertical="top" wrapText="1"/>
    </xf>
    <xf numFmtId="0" fontId="17" fillId="0" borderId="37" xfId="0" applyFont="1" applyBorder="1" applyAlignment="1">
      <alignment horizontal="left" vertical="top" wrapText="1"/>
    </xf>
    <xf numFmtId="0" fontId="17" fillId="0" borderId="38" xfId="0" applyFont="1" applyBorder="1" applyAlignment="1">
      <alignment horizontal="left" vertical="top" wrapText="1"/>
    </xf>
    <xf numFmtId="0" fontId="0" fillId="2" borderId="36" xfId="0" applyFill="1" applyBorder="1" applyAlignment="1">
      <alignment vertical="top" wrapText="1"/>
    </xf>
    <xf numFmtId="0" fontId="0" fillId="2" borderId="37" xfId="0" applyFill="1" applyBorder="1" applyAlignment="1">
      <alignment vertical="top" wrapText="1"/>
    </xf>
    <xf numFmtId="0" fontId="0" fillId="2" borderId="38" xfId="0" applyFill="1" applyBorder="1" applyAlignment="1">
      <alignment vertical="top" wrapText="1"/>
    </xf>
    <xf numFmtId="0" fontId="19" fillId="0" borderId="28" xfId="0" applyFont="1" applyBorder="1" applyAlignment="1">
      <alignment vertical="center" wrapText="1"/>
    </xf>
    <xf numFmtId="0" fontId="19" fillId="0" borderId="29" xfId="0" applyFont="1" applyBorder="1" applyAlignment="1">
      <alignment vertical="center" wrapText="1"/>
    </xf>
    <xf numFmtId="0" fontId="19" fillId="0" borderId="30" xfId="0" applyFont="1" applyBorder="1" applyAlignment="1">
      <alignment vertical="center" wrapText="1"/>
    </xf>
    <xf numFmtId="0" fontId="19" fillId="0" borderId="34" xfId="0" applyFont="1" applyBorder="1" applyAlignment="1">
      <alignment vertical="center" wrapText="1"/>
    </xf>
    <xf numFmtId="0" fontId="19" fillId="0" borderId="0" xfId="0" applyFont="1" applyBorder="1" applyAlignment="1">
      <alignment vertical="center" wrapText="1"/>
    </xf>
    <xf numFmtId="0" fontId="19" fillId="0" borderId="35" xfId="0" applyFont="1" applyBorder="1" applyAlignment="1">
      <alignment vertical="center" wrapText="1"/>
    </xf>
    <xf numFmtId="0" fontId="19" fillId="0" borderId="0" xfId="0" applyFont="1" applyAlignment="1">
      <alignment vertical="center" wrapText="1"/>
    </xf>
    <xf numFmtId="0" fontId="19" fillId="0" borderId="31" xfId="0" applyFont="1" applyBorder="1" applyAlignment="1">
      <alignment vertical="center" wrapText="1"/>
    </xf>
    <xf numFmtId="0" fontId="19" fillId="0" borderId="32" xfId="0" applyFont="1" applyBorder="1" applyAlignment="1">
      <alignment vertical="center" wrapText="1"/>
    </xf>
    <xf numFmtId="0" fontId="19" fillId="0" borderId="33" xfId="0" applyFont="1" applyBorder="1" applyAlignment="1">
      <alignment vertical="center" wrapText="1"/>
    </xf>
    <xf numFmtId="0" fontId="0" fillId="0" borderId="39" xfId="0" applyBorder="1">
      <alignment vertical="center"/>
    </xf>
    <xf numFmtId="0" fontId="7" fillId="0" borderId="40" xfId="0" applyFont="1" applyBorder="1" applyAlignment="1">
      <alignment horizontal="center" vertical="center"/>
    </xf>
    <xf numFmtId="0" fontId="7" fillId="0" borderId="41" xfId="0" applyFont="1" applyBorder="1" applyAlignment="1">
      <alignment horizontal="center" vertical="center"/>
    </xf>
    <xf numFmtId="0" fontId="7" fillId="0" borderId="43" xfId="0" applyFont="1" applyBorder="1" applyAlignment="1">
      <alignment horizontal="center" vertical="center"/>
    </xf>
    <xf numFmtId="0" fontId="7" fillId="0" borderId="44" xfId="0" applyFont="1" applyBorder="1" applyAlignment="1">
      <alignment horizontal="center" vertical="center"/>
    </xf>
    <xf numFmtId="0" fontId="7" fillId="0" borderId="41" xfId="0" applyFont="1" applyBorder="1">
      <alignment vertical="center"/>
    </xf>
    <xf numFmtId="0" fontId="7" fillId="0" borderId="42" xfId="0" applyFont="1" applyBorder="1">
      <alignment vertical="center"/>
    </xf>
    <xf numFmtId="0" fontId="7" fillId="0" borderId="44" xfId="0" applyFont="1" applyBorder="1">
      <alignment vertical="center"/>
    </xf>
    <xf numFmtId="0" fontId="7" fillId="0" borderId="45" xfId="0" applyFont="1" applyBorder="1">
      <alignment vertical="center"/>
    </xf>
    <xf numFmtId="0" fontId="0" fillId="0" borderId="0" xfId="0" applyFont="1" applyAlignment="1">
      <alignment vertical="center" wrapText="1"/>
    </xf>
    <xf numFmtId="0" fontId="0" fillId="0" borderId="6" xfId="0" applyBorder="1">
      <alignment vertical="center"/>
    </xf>
    <xf numFmtId="0" fontId="0" fillId="0" borderId="46" xfId="0" applyBorder="1">
      <alignment vertical="center"/>
    </xf>
    <xf numFmtId="0" fontId="0" fillId="0" borderId="47" xfId="0" applyBorder="1">
      <alignment vertical="center"/>
    </xf>
    <xf numFmtId="179" fontId="0" fillId="2" borderId="6" xfId="0" applyNumberFormat="1" applyFill="1" applyBorder="1">
      <alignment vertical="center"/>
    </xf>
    <xf numFmtId="179" fontId="0" fillId="2" borderId="46" xfId="0" applyNumberFormat="1" applyFill="1" applyBorder="1">
      <alignment vertical="center"/>
    </xf>
    <xf numFmtId="179" fontId="0" fillId="2" borderId="47" xfId="0" applyNumberFormat="1" applyFill="1" applyBorder="1">
      <alignment vertical="center"/>
    </xf>
    <xf numFmtId="0" fontId="0" fillId="0" borderId="8" xfId="0" applyBorder="1">
      <alignment vertical="center"/>
    </xf>
    <xf numFmtId="0" fontId="0" fillId="0" borderId="50" xfId="0" applyBorder="1">
      <alignment vertical="center"/>
    </xf>
    <xf numFmtId="0" fontId="0" fillId="0" borderId="51" xfId="0" applyBorder="1">
      <alignment vertical="center"/>
    </xf>
    <xf numFmtId="179" fontId="0" fillId="2" borderId="8" xfId="0" applyNumberFormat="1" applyFill="1" applyBorder="1">
      <alignment vertical="center"/>
    </xf>
    <xf numFmtId="179" fontId="0" fillId="2" borderId="50" xfId="0" applyNumberFormat="1" applyFill="1" applyBorder="1">
      <alignment vertical="center"/>
    </xf>
    <xf numFmtId="179" fontId="0" fillId="2" borderId="51" xfId="0" applyNumberFormat="1" applyFill="1" applyBorder="1">
      <alignment vertical="center"/>
    </xf>
    <xf numFmtId="0" fontId="0" fillId="0" borderId="4" xfId="0" applyBorder="1">
      <alignment vertical="center"/>
    </xf>
    <xf numFmtId="0" fontId="0" fillId="0" borderId="48" xfId="0" applyBorder="1">
      <alignment vertical="center"/>
    </xf>
    <xf numFmtId="0" fontId="0" fillId="0" borderId="49" xfId="0" applyBorder="1">
      <alignment vertical="center"/>
    </xf>
    <xf numFmtId="179" fontId="0" fillId="0" borderId="4" xfId="0" applyNumberFormat="1" applyBorder="1">
      <alignment vertical="center"/>
    </xf>
    <xf numFmtId="179" fontId="0" fillId="0" borderId="48" xfId="0" applyNumberFormat="1" applyBorder="1">
      <alignment vertical="center"/>
    </xf>
    <xf numFmtId="179" fontId="0" fillId="0" borderId="49" xfId="0" applyNumberFormat="1" applyBorder="1">
      <alignment vertical="center"/>
    </xf>
    <xf numFmtId="0" fontId="0" fillId="0" borderId="2" xfId="0" applyBorder="1" applyAlignment="1">
      <alignment horizontal="center" vertical="center"/>
    </xf>
    <xf numFmtId="179" fontId="0" fillId="0" borderId="20" xfId="0" applyNumberFormat="1" applyBorder="1">
      <alignment vertical="center"/>
    </xf>
    <xf numFmtId="179" fontId="0" fillId="0" borderId="8" xfId="0" applyNumberFormat="1" applyBorder="1">
      <alignment vertical="center"/>
    </xf>
    <xf numFmtId="179" fontId="0" fillId="0" borderId="50" xfId="0" applyNumberFormat="1" applyBorder="1">
      <alignment vertical="center"/>
    </xf>
    <xf numFmtId="179" fontId="0" fillId="0" borderId="51" xfId="0" applyNumberFormat="1" applyBorder="1">
      <alignment vertical="center"/>
    </xf>
    <xf numFmtId="0" fontId="0" fillId="0" borderId="28" xfId="0" applyBorder="1" applyAlignment="1">
      <alignment vertical="center" wrapText="1"/>
    </xf>
    <xf numFmtId="0" fontId="0" fillId="0" borderId="30" xfId="0" applyBorder="1" applyAlignment="1">
      <alignment vertical="center" wrapText="1"/>
    </xf>
    <xf numFmtId="0" fontId="0" fillId="0" borderId="34" xfId="0" applyBorder="1" applyAlignment="1">
      <alignment vertical="center" wrapText="1"/>
    </xf>
    <xf numFmtId="0" fontId="0" fillId="0" borderId="35" xfId="0" applyBorder="1" applyAlignment="1">
      <alignment vertical="center" wrapText="1"/>
    </xf>
    <xf numFmtId="0" fontId="0" fillId="0" borderId="31" xfId="0" applyBorder="1" applyAlignment="1">
      <alignment vertical="center" wrapText="1"/>
    </xf>
    <xf numFmtId="0" fontId="0" fillId="0" borderId="33" xfId="0" applyBorder="1" applyAlignment="1">
      <alignment vertical="center" wrapText="1"/>
    </xf>
    <xf numFmtId="0" fontId="0" fillId="0" borderId="1" xfId="0" applyBorder="1" applyAlignment="1">
      <alignment vertical="center" wrapText="1"/>
    </xf>
    <xf numFmtId="0" fontId="0" fillId="0" borderId="36" xfId="0" applyBorder="1" applyAlignment="1">
      <alignment vertical="center" wrapText="1"/>
    </xf>
    <xf numFmtId="0" fontId="0" fillId="0" borderId="38" xfId="0" applyBorder="1" applyAlignment="1">
      <alignment vertical="center" wrapText="1"/>
    </xf>
    <xf numFmtId="0" fontId="0" fillId="0" borderId="37" xfId="0" applyBorder="1" applyAlignment="1">
      <alignment vertical="center" wrapText="1"/>
    </xf>
    <xf numFmtId="0" fontId="21" fillId="0" borderId="52" xfId="1" applyFont="1" applyBorder="1" applyAlignment="1">
      <alignment horizontal="center" vertical="center"/>
    </xf>
    <xf numFmtId="0" fontId="21" fillId="0" borderId="53" xfId="1" applyFont="1" applyBorder="1" applyAlignment="1">
      <alignment horizontal="center" vertical="center"/>
    </xf>
    <xf numFmtId="0" fontId="21" fillId="0" borderId="14" xfId="1" applyFont="1" applyBorder="1" applyAlignment="1">
      <alignment horizontal="center" vertical="center"/>
    </xf>
    <xf numFmtId="0" fontId="0" fillId="0" borderId="36" xfId="0" applyBorder="1">
      <alignment vertical="center"/>
    </xf>
    <xf numFmtId="0" fontId="0" fillId="0" borderId="38" xfId="0" applyBorder="1">
      <alignment vertical="center"/>
    </xf>
    <xf numFmtId="0" fontId="11" fillId="0" borderId="36" xfId="2" applyFont="1" applyBorder="1" applyAlignment="1">
      <alignment horizontal="center" vertical="center" wrapText="1"/>
    </xf>
    <xf numFmtId="0" fontId="11" fillId="0" borderId="38" xfId="2" applyFont="1" applyBorder="1" applyAlignment="1">
      <alignment horizontal="center" vertical="center" wrapText="1"/>
    </xf>
    <xf numFmtId="0" fontId="11" fillId="0" borderId="1" xfId="2" applyFont="1" applyBorder="1" applyAlignment="1">
      <alignment horizontal="center" vertical="center" wrapText="1"/>
    </xf>
    <xf numFmtId="0" fontId="11" fillId="0" borderId="27" xfId="2" applyFont="1" applyBorder="1" applyAlignment="1">
      <alignment horizontal="center" vertical="center" wrapText="1"/>
    </xf>
    <xf numFmtId="0" fontId="0" fillId="0" borderId="1" xfId="0" applyBorder="1" applyAlignment="1">
      <alignment horizontal="center" vertical="center"/>
    </xf>
    <xf numFmtId="177" fontId="11" fillId="0" borderId="54" xfId="1" applyNumberFormat="1" applyFont="1" applyBorder="1" applyAlignment="1">
      <alignment horizontal="center" vertical="center"/>
    </xf>
    <xf numFmtId="177" fontId="11" fillId="0" borderId="56" xfId="1" applyNumberFormat="1" applyFont="1" applyBorder="1" applyAlignment="1">
      <alignment horizontal="center" vertical="center"/>
    </xf>
    <xf numFmtId="177" fontId="11" fillId="0" borderId="18" xfId="1" applyNumberFormat="1" applyFont="1" applyBorder="1" applyAlignment="1">
      <alignment horizontal="center" vertical="center"/>
    </xf>
    <xf numFmtId="177" fontId="11" fillId="0" borderId="19" xfId="1" applyNumberFormat="1" applyFont="1" applyBorder="1" applyAlignment="1">
      <alignment horizontal="center" vertical="center"/>
    </xf>
  </cellXfs>
  <cellStyles count="6">
    <cellStyle name="標準" xfId="0" builtinId="0"/>
    <cellStyle name="標準 2" xfId="1" xr:uid="{00000000-0005-0000-0000-000002000000}"/>
    <cellStyle name="標準 3" xfId="5" xr:uid="{8DF4B703-29BB-4612-B946-1BB7433B71ED}"/>
    <cellStyle name="標準 4" xfId="4" xr:uid="{B7B5FDE2-4097-4C70-9BD2-65147A456BFF}"/>
    <cellStyle name="標準 5" xfId="2" xr:uid="{54A975F2-7440-48C7-8479-53E25DDB45A0}"/>
    <cellStyle name="標準 5 2" xfId="3" xr:uid="{873C801C-2AB0-4B61-A62D-E1C84B1B0C0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19049</xdr:colOff>
      <xdr:row>8</xdr:row>
      <xdr:rowOff>133350</xdr:rowOff>
    </xdr:from>
    <xdr:to>
      <xdr:col>37</xdr:col>
      <xdr:colOff>85724</xdr:colOff>
      <xdr:row>18</xdr:row>
      <xdr:rowOff>47625</xdr:rowOff>
    </xdr:to>
    <xdr:sp macro="" textlink="">
      <xdr:nvSpPr>
        <xdr:cNvPr id="2" name="AutoShape 1">
          <a:extLst>
            <a:ext uri="{FF2B5EF4-FFF2-40B4-BE49-F238E27FC236}">
              <a16:creationId xmlns:a16="http://schemas.microsoft.com/office/drawing/2014/main" id="{DA04EE48-1CCC-41C4-A4DF-4931D4FFCD2B}"/>
            </a:ext>
          </a:extLst>
        </xdr:cNvPr>
        <xdr:cNvSpPr>
          <a:spLocks noChangeArrowheads="1"/>
        </xdr:cNvSpPr>
      </xdr:nvSpPr>
      <xdr:spPr bwMode="auto">
        <a:xfrm>
          <a:off x="190499" y="1524000"/>
          <a:ext cx="6238875" cy="1628775"/>
        </a:xfrm>
        <a:prstGeom prst="bracketPair">
          <a:avLst>
            <a:gd name="adj" fmla="val 11795"/>
          </a:avLst>
        </a:prstGeom>
        <a:noFill/>
        <a:ln w="19050">
          <a:solidFill>
            <a:srgbClr val="000000"/>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8E22C-1B6A-4429-83A9-E932B6221F53}">
  <sheetPr>
    <pageSetUpPr fitToPage="1"/>
  </sheetPr>
  <dimension ref="B2:AL66"/>
  <sheetViews>
    <sheetView showGridLines="0" tabSelected="1" view="pageBreakPreview" zoomScaleNormal="100" zoomScaleSheetLayoutView="100" workbookViewId="0">
      <selection activeCell="AP60" sqref="AP60"/>
    </sheetView>
  </sheetViews>
  <sheetFormatPr defaultRowHeight="13.5" x14ac:dyDescent="0.15"/>
  <cols>
    <col min="1" max="39" width="2.25" customWidth="1"/>
  </cols>
  <sheetData>
    <row r="2" spans="2:38" x14ac:dyDescent="0.15">
      <c r="B2" s="116" t="s">
        <v>16</v>
      </c>
      <c r="C2" s="117"/>
      <c r="D2" s="117"/>
      <c r="E2" s="118"/>
      <c r="F2" s="116"/>
      <c r="G2" s="117"/>
      <c r="H2" s="117"/>
      <c r="I2" s="118"/>
    </row>
    <row r="3" spans="2:38" x14ac:dyDescent="0.15">
      <c r="B3" s="60" t="s">
        <v>17</v>
      </c>
    </row>
    <row r="5" spans="2:38" x14ac:dyDescent="0.15">
      <c r="B5" s="119" t="s">
        <v>18</v>
      </c>
      <c r="C5" s="120"/>
      <c r="D5" s="120"/>
      <c r="E5" s="120"/>
      <c r="F5" s="120"/>
      <c r="G5" s="120"/>
      <c r="H5" s="120"/>
      <c r="I5" s="120"/>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1"/>
    </row>
    <row r="6" spans="2:38" x14ac:dyDescent="0.15">
      <c r="B6" s="122" t="s">
        <v>40</v>
      </c>
      <c r="C6" s="123"/>
      <c r="D6" s="123"/>
      <c r="E6" s="123"/>
      <c r="F6" s="123"/>
      <c r="G6" s="123"/>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4"/>
    </row>
    <row r="8" spans="2:38" x14ac:dyDescent="0.15">
      <c r="B8" t="s">
        <v>19</v>
      </c>
    </row>
    <row r="10" spans="2:38" x14ac:dyDescent="0.15">
      <c r="Z10" s="125" t="s">
        <v>20</v>
      </c>
      <c r="AA10" s="126"/>
      <c r="AB10" s="126"/>
      <c r="AC10" s="127"/>
      <c r="AD10" s="128"/>
      <c r="AE10" s="128"/>
      <c r="AF10" s="128"/>
      <c r="AG10" s="128"/>
      <c r="AH10" s="128"/>
      <c r="AI10" s="128"/>
      <c r="AJ10" s="128"/>
      <c r="AK10" s="128"/>
      <c r="AL10" s="128"/>
    </row>
    <row r="12" spans="2:38" x14ac:dyDescent="0.15">
      <c r="I12" t="s">
        <v>21</v>
      </c>
    </row>
    <row r="13" spans="2:38" x14ac:dyDescent="0.15">
      <c r="I13" s="129" t="s">
        <v>22</v>
      </c>
      <c r="J13" s="129"/>
      <c r="K13" s="129"/>
      <c r="L13" s="129"/>
      <c r="M13" s="129"/>
      <c r="N13" s="129"/>
      <c r="O13" s="129"/>
      <c r="P13" s="130"/>
      <c r="Q13" s="131"/>
      <c r="R13" s="131"/>
      <c r="S13" s="131"/>
      <c r="T13" s="131"/>
      <c r="U13" s="131"/>
      <c r="V13" s="131"/>
      <c r="W13" s="131"/>
      <c r="X13" s="131"/>
      <c r="Y13" s="131"/>
      <c r="Z13" s="131"/>
      <c r="AA13" s="131"/>
      <c r="AB13" s="131"/>
      <c r="AC13" s="131"/>
      <c r="AD13" s="131"/>
      <c r="AE13" s="131"/>
      <c r="AF13" s="131"/>
      <c r="AG13" s="131"/>
      <c r="AH13" s="131"/>
      <c r="AI13" s="131"/>
      <c r="AJ13" s="131"/>
      <c r="AK13" s="131"/>
      <c r="AL13" s="132"/>
    </row>
    <row r="14" spans="2:38" x14ac:dyDescent="0.15">
      <c r="I14" s="129" t="s">
        <v>23</v>
      </c>
      <c r="J14" s="129"/>
      <c r="K14" s="129"/>
      <c r="L14" s="129"/>
      <c r="M14" s="129"/>
      <c r="N14" s="129"/>
      <c r="O14" s="129"/>
      <c r="P14" s="130"/>
      <c r="Q14" s="131"/>
      <c r="R14" s="131"/>
      <c r="S14" s="131"/>
      <c r="T14" s="131"/>
      <c r="U14" s="131"/>
      <c r="V14" s="131"/>
      <c r="W14" s="131"/>
      <c r="X14" s="131"/>
      <c r="Y14" s="131"/>
      <c r="Z14" s="131"/>
      <c r="AA14" s="131"/>
      <c r="AB14" s="131"/>
      <c r="AC14" s="131"/>
      <c r="AD14" s="131"/>
      <c r="AE14" s="131"/>
      <c r="AF14" s="131"/>
      <c r="AG14" s="131"/>
      <c r="AH14" s="131"/>
      <c r="AI14" s="131"/>
      <c r="AJ14" s="131"/>
      <c r="AK14" s="131"/>
      <c r="AL14" s="132"/>
    </row>
    <row r="15" spans="2:38" x14ac:dyDescent="0.15">
      <c r="I15" s="129" t="s">
        <v>24</v>
      </c>
      <c r="J15" s="129"/>
      <c r="K15" s="129"/>
      <c r="L15" s="129"/>
      <c r="M15" s="129"/>
      <c r="N15" s="129"/>
      <c r="O15" s="129"/>
      <c r="P15" s="130"/>
      <c r="Q15" s="131"/>
      <c r="R15" s="131"/>
      <c r="S15" s="131"/>
      <c r="T15" s="131"/>
      <c r="U15" s="131"/>
      <c r="V15" s="131"/>
      <c r="W15" s="131"/>
      <c r="X15" s="131"/>
      <c r="Y15" s="131"/>
      <c r="Z15" s="131"/>
      <c r="AA15" s="131"/>
      <c r="AB15" s="131"/>
      <c r="AC15" s="131"/>
      <c r="AD15" s="131"/>
      <c r="AE15" s="131"/>
      <c r="AF15" s="131"/>
      <c r="AG15" s="131"/>
      <c r="AH15" s="131"/>
      <c r="AI15" s="131"/>
      <c r="AJ15" s="131"/>
      <c r="AK15" s="131"/>
      <c r="AL15" s="132"/>
    </row>
    <row r="16" spans="2:38" x14ac:dyDescent="0.15">
      <c r="I16" s="129" t="s">
        <v>25</v>
      </c>
      <c r="J16" s="129"/>
      <c r="K16" s="129"/>
      <c r="L16" s="129"/>
      <c r="M16" s="129"/>
      <c r="N16" s="129"/>
      <c r="O16" s="129"/>
      <c r="P16" s="130"/>
      <c r="Q16" s="131"/>
      <c r="R16" s="131"/>
      <c r="S16" s="131"/>
      <c r="T16" s="131"/>
      <c r="U16" s="131"/>
      <c r="V16" s="131"/>
      <c r="W16" s="131"/>
      <c r="X16" s="131"/>
      <c r="Y16" s="131"/>
      <c r="Z16" s="131"/>
      <c r="AA16" s="131"/>
      <c r="AB16" s="131"/>
      <c r="AC16" s="131"/>
      <c r="AD16" s="131"/>
      <c r="AE16" s="131"/>
      <c r="AF16" s="131"/>
      <c r="AG16" s="131"/>
      <c r="AH16" s="131"/>
      <c r="AI16" s="131"/>
      <c r="AJ16" s="131"/>
      <c r="AK16" s="131"/>
      <c r="AL16" s="132"/>
    </row>
    <row r="17" spans="2:38" x14ac:dyDescent="0.15">
      <c r="P17" s="61"/>
      <c r="Q17" s="61"/>
      <c r="R17" s="61"/>
      <c r="S17" s="61"/>
      <c r="T17" s="61"/>
      <c r="U17" s="61"/>
      <c r="V17" s="61"/>
      <c r="W17" s="61"/>
      <c r="X17" s="61"/>
      <c r="Y17" s="61"/>
      <c r="Z17" s="61"/>
      <c r="AA17" s="61"/>
      <c r="AB17" s="61"/>
      <c r="AC17" s="61"/>
      <c r="AD17" s="61"/>
      <c r="AE17" s="61"/>
      <c r="AF17" s="61"/>
      <c r="AG17" s="61"/>
      <c r="AH17" s="61"/>
      <c r="AI17" s="61"/>
      <c r="AJ17" s="61"/>
      <c r="AK17" s="61"/>
      <c r="AL17" s="61"/>
    </row>
    <row r="18" spans="2:38" x14ac:dyDescent="0.15">
      <c r="I18" t="s">
        <v>26</v>
      </c>
    </row>
    <row r="19" spans="2:38" x14ac:dyDescent="0.15">
      <c r="I19" s="129" t="s">
        <v>27</v>
      </c>
      <c r="J19" s="129"/>
      <c r="K19" s="129"/>
      <c r="L19" s="129"/>
      <c r="M19" s="129"/>
      <c r="N19" s="129"/>
      <c r="O19" s="129"/>
      <c r="P19" s="130"/>
      <c r="Q19" s="131"/>
      <c r="R19" s="131"/>
      <c r="S19" s="131"/>
      <c r="T19" s="131"/>
      <c r="U19" s="131"/>
      <c r="V19" s="131"/>
      <c r="W19" s="131"/>
      <c r="X19" s="131"/>
      <c r="Y19" s="131"/>
      <c r="Z19" s="131"/>
      <c r="AA19" s="131"/>
      <c r="AB19" s="131"/>
      <c r="AC19" s="131"/>
      <c r="AD19" s="131"/>
      <c r="AE19" s="131"/>
      <c r="AF19" s="131"/>
      <c r="AG19" s="131"/>
      <c r="AH19" s="131"/>
      <c r="AI19" s="131"/>
      <c r="AJ19" s="131"/>
      <c r="AK19" s="131"/>
      <c r="AL19" s="132"/>
    </row>
    <row r="20" spans="2:38" x14ac:dyDescent="0.15">
      <c r="I20" s="129" t="s">
        <v>28</v>
      </c>
      <c r="J20" s="129"/>
      <c r="K20" s="129"/>
      <c r="L20" s="129"/>
      <c r="M20" s="129"/>
      <c r="N20" s="129"/>
      <c r="O20" s="129"/>
      <c r="P20" s="130"/>
      <c r="Q20" s="131"/>
      <c r="R20" s="131"/>
      <c r="S20" s="131"/>
      <c r="T20" s="131"/>
      <c r="U20" s="131"/>
      <c r="V20" s="131"/>
      <c r="W20" s="131"/>
      <c r="X20" s="131"/>
      <c r="Y20" s="131"/>
      <c r="Z20" s="131"/>
      <c r="AA20" s="131"/>
      <c r="AB20" s="131"/>
      <c r="AC20" s="131"/>
      <c r="AD20" s="131"/>
      <c r="AE20" s="131"/>
      <c r="AF20" s="131"/>
      <c r="AG20" s="131"/>
      <c r="AH20" s="131"/>
      <c r="AI20" s="131"/>
      <c r="AJ20" s="131"/>
      <c r="AK20" s="131"/>
      <c r="AL20" s="132"/>
    </row>
    <row r="21" spans="2:38" x14ac:dyDescent="0.15">
      <c r="I21" s="129" t="s">
        <v>29</v>
      </c>
      <c r="J21" s="129"/>
      <c r="K21" s="129"/>
      <c r="L21" s="129"/>
      <c r="M21" s="129"/>
      <c r="N21" s="129"/>
      <c r="O21" s="129"/>
      <c r="P21" s="130"/>
      <c r="Q21" s="131"/>
      <c r="R21" s="131"/>
      <c r="S21" s="131"/>
      <c r="T21" s="131"/>
      <c r="U21" s="131"/>
      <c r="V21" s="131"/>
      <c r="W21" s="131"/>
      <c r="X21" s="131"/>
      <c r="Y21" s="131"/>
      <c r="Z21" s="131"/>
      <c r="AA21" s="131"/>
      <c r="AB21" s="131"/>
      <c r="AC21" s="131"/>
      <c r="AD21" s="131"/>
      <c r="AE21" s="131"/>
      <c r="AF21" s="131"/>
      <c r="AG21" s="131"/>
      <c r="AH21" s="131"/>
      <c r="AI21" s="131"/>
      <c r="AJ21" s="131"/>
      <c r="AK21" s="131"/>
      <c r="AL21" s="132"/>
    </row>
    <row r="22" spans="2:38" x14ac:dyDescent="0.15">
      <c r="I22" s="129" t="s">
        <v>30</v>
      </c>
      <c r="J22" s="129"/>
      <c r="K22" s="129"/>
      <c r="L22" s="129"/>
      <c r="M22" s="129"/>
      <c r="N22" s="129"/>
      <c r="O22" s="129"/>
      <c r="P22" s="130"/>
      <c r="Q22" s="131"/>
      <c r="R22" s="131"/>
      <c r="S22" s="131"/>
      <c r="T22" s="131"/>
      <c r="U22" s="131"/>
      <c r="V22" s="131"/>
      <c r="W22" s="131"/>
      <c r="X22" s="131"/>
      <c r="Y22" s="131"/>
      <c r="Z22" s="131"/>
      <c r="AA22" s="131"/>
      <c r="AB22" s="131"/>
      <c r="AC22" s="131"/>
      <c r="AD22" s="131"/>
      <c r="AE22" s="131"/>
      <c r="AF22" s="131"/>
      <c r="AG22" s="131"/>
      <c r="AH22" s="131"/>
      <c r="AI22" s="131"/>
      <c r="AJ22" s="131"/>
      <c r="AK22" s="131"/>
      <c r="AL22" s="132"/>
    </row>
    <row r="23" spans="2:38" x14ac:dyDescent="0.15">
      <c r="I23" s="129" t="s">
        <v>31</v>
      </c>
      <c r="J23" s="129"/>
      <c r="K23" s="129"/>
      <c r="L23" s="129"/>
      <c r="M23" s="129"/>
      <c r="N23" s="129"/>
      <c r="O23" s="129"/>
      <c r="P23" s="130"/>
      <c r="Q23" s="131"/>
      <c r="R23" s="131"/>
      <c r="S23" s="131"/>
      <c r="T23" s="131"/>
      <c r="U23" s="131"/>
      <c r="V23" s="131"/>
      <c r="W23" s="131"/>
      <c r="X23" s="131"/>
      <c r="Y23" s="131"/>
      <c r="Z23" s="131"/>
      <c r="AA23" s="131"/>
      <c r="AB23" s="131"/>
      <c r="AC23" s="131"/>
      <c r="AD23" s="131"/>
      <c r="AE23" s="131"/>
      <c r="AF23" s="131"/>
      <c r="AG23" s="131"/>
      <c r="AH23" s="131"/>
      <c r="AI23" s="131"/>
      <c r="AJ23" s="131"/>
      <c r="AK23" s="131"/>
      <c r="AL23" s="132"/>
    </row>
    <row r="24" spans="2:38" x14ac:dyDescent="0.15">
      <c r="I24" s="129" t="s">
        <v>32</v>
      </c>
      <c r="J24" s="129"/>
      <c r="K24" s="129"/>
      <c r="L24" s="129"/>
      <c r="M24" s="129"/>
      <c r="N24" s="129"/>
      <c r="O24" s="129"/>
      <c r="P24" s="130"/>
      <c r="Q24" s="131"/>
      <c r="R24" s="131"/>
      <c r="S24" s="131"/>
      <c r="T24" s="131"/>
      <c r="U24" s="131"/>
      <c r="V24" s="131"/>
      <c r="W24" s="131"/>
      <c r="X24" s="131"/>
      <c r="Y24" s="131"/>
      <c r="Z24" s="131"/>
      <c r="AA24" s="131"/>
      <c r="AB24" s="131"/>
      <c r="AC24" s="131"/>
      <c r="AD24" s="131"/>
      <c r="AE24" s="131"/>
      <c r="AF24" s="131"/>
      <c r="AG24" s="131"/>
      <c r="AH24" s="131"/>
      <c r="AI24" s="131"/>
      <c r="AJ24" s="131"/>
      <c r="AK24" s="131"/>
      <c r="AL24" s="132"/>
    </row>
    <row r="26" spans="2:38" x14ac:dyDescent="0.15">
      <c r="B26" s="133" t="s">
        <v>145</v>
      </c>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c r="AK26" s="133"/>
      <c r="AL26" s="133"/>
    </row>
    <row r="27" spans="2:38" x14ac:dyDescent="0.15">
      <c r="B27" s="133"/>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33"/>
      <c r="AG27" s="133"/>
      <c r="AH27" s="133"/>
      <c r="AI27" s="133"/>
      <c r="AJ27" s="133"/>
      <c r="AK27" s="133"/>
      <c r="AL27" s="133"/>
    </row>
    <row r="29" spans="2:38" x14ac:dyDescent="0.15">
      <c r="B29" s="114" t="s">
        <v>41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row>
    <row r="30" spans="2:38" x14ac:dyDescent="0.15">
      <c r="B30" s="114"/>
      <c r="C30" s="114" t="s">
        <v>147</v>
      </c>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row>
    <row r="31" spans="2:38" x14ac:dyDescent="0.15">
      <c r="B31" s="114"/>
      <c r="C31" s="114"/>
      <c r="D31" s="108" t="s">
        <v>42</v>
      </c>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row>
    <row r="32" spans="2:38" x14ac:dyDescent="0.15">
      <c r="B32" s="114"/>
      <c r="C32" s="114" t="s">
        <v>148</v>
      </c>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row>
    <row r="33" spans="2:38" x14ac:dyDescent="0.15">
      <c r="B33" s="114"/>
      <c r="C33" s="114" t="s">
        <v>149</v>
      </c>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row>
    <row r="34" spans="2:38" x14ac:dyDescent="0.15">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row>
    <row r="35" spans="2:38" x14ac:dyDescent="0.15">
      <c r="B35" s="114" t="s">
        <v>146</v>
      </c>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row>
    <row r="36" spans="2:38" x14ac:dyDescent="0.15">
      <c r="B36" s="114"/>
      <c r="C36" s="114"/>
      <c r="D36" s="134" t="s">
        <v>143</v>
      </c>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2:38" x14ac:dyDescent="0.15">
      <c r="B37" s="114"/>
      <c r="C37" s="114"/>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4"/>
      <c r="AC37" s="134"/>
      <c r="AD37" s="134"/>
      <c r="AE37" s="134"/>
      <c r="AF37" s="134"/>
      <c r="AG37" s="134"/>
      <c r="AH37" s="134"/>
      <c r="AI37" s="134"/>
      <c r="AJ37" s="134"/>
      <c r="AK37" s="134"/>
      <c r="AL37" s="134"/>
    </row>
    <row r="38" spans="2:38" x14ac:dyDescent="0.15">
      <c r="B38" s="114"/>
      <c r="C38" s="114"/>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4"/>
      <c r="AC38" s="134"/>
      <c r="AD38" s="134"/>
      <c r="AE38" s="134"/>
      <c r="AF38" s="134"/>
      <c r="AG38" s="134"/>
      <c r="AH38" s="134"/>
      <c r="AI38" s="134"/>
      <c r="AJ38" s="134"/>
      <c r="AK38" s="134"/>
      <c r="AL38" s="134"/>
    </row>
    <row r="39" spans="2:38" x14ac:dyDescent="0.15">
      <c r="B39" s="135" t="s">
        <v>33</v>
      </c>
      <c r="C39" s="136"/>
      <c r="D39" s="136"/>
      <c r="E39" s="136"/>
      <c r="F39" s="136"/>
      <c r="G39" s="136"/>
      <c r="H39" s="137"/>
      <c r="I39" s="144"/>
      <c r="J39" s="145"/>
      <c r="K39" s="145"/>
      <c r="L39" s="145"/>
      <c r="M39" s="145"/>
      <c r="N39" s="145"/>
      <c r="O39" s="145"/>
      <c r="P39" s="145"/>
      <c r="Q39" s="145"/>
      <c r="R39" s="145"/>
      <c r="S39" s="145"/>
      <c r="T39" s="145"/>
      <c r="U39" s="145"/>
      <c r="V39" s="145"/>
      <c r="W39" s="145"/>
      <c r="X39" s="145"/>
      <c r="Y39" s="145"/>
      <c r="Z39" s="145"/>
      <c r="AA39" s="145"/>
      <c r="AB39" s="145"/>
      <c r="AC39" s="145"/>
      <c r="AD39" s="145"/>
      <c r="AE39" s="145"/>
      <c r="AF39" s="145"/>
      <c r="AG39" s="145"/>
      <c r="AH39" s="145"/>
      <c r="AI39" s="145"/>
      <c r="AJ39" s="145"/>
      <c r="AK39" s="145"/>
      <c r="AL39" s="146"/>
    </row>
    <row r="40" spans="2:38" x14ac:dyDescent="0.15">
      <c r="B40" s="138"/>
      <c r="C40" s="139"/>
      <c r="D40" s="139"/>
      <c r="E40" s="139"/>
      <c r="F40" s="139"/>
      <c r="G40" s="139"/>
      <c r="H40" s="140"/>
      <c r="I40" s="147"/>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48"/>
      <c r="AL40" s="149"/>
    </row>
    <row r="41" spans="2:38" x14ac:dyDescent="0.15">
      <c r="B41" s="138"/>
      <c r="C41" s="139"/>
      <c r="D41" s="139"/>
      <c r="E41" s="139"/>
      <c r="F41" s="139"/>
      <c r="G41" s="139"/>
      <c r="H41" s="140"/>
      <c r="I41" s="147"/>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48"/>
      <c r="AL41" s="149"/>
    </row>
    <row r="42" spans="2:38" x14ac:dyDescent="0.15">
      <c r="B42" s="141"/>
      <c r="C42" s="142"/>
      <c r="D42" s="142"/>
      <c r="E42" s="142"/>
      <c r="F42" s="142"/>
      <c r="G42" s="142"/>
      <c r="H42" s="143"/>
      <c r="I42" s="150"/>
      <c r="J42" s="151"/>
      <c r="K42" s="151"/>
      <c r="L42" s="151"/>
      <c r="M42" s="151"/>
      <c r="N42" s="151"/>
      <c r="O42" s="151"/>
      <c r="P42" s="151"/>
      <c r="Q42" s="151"/>
      <c r="R42" s="151"/>
      <c r="S42" s="151"/>
      <c r="T42" s="151"/>
      <c r="U42" s="151"/>
      <c r="V42" s="151"/>
      <c r="W42" s="151"/>
      <c r="X42" s="151"/>
      <c r="Y42" s="151"/>
      <c r="Z42" s="151"/>
      <c r="AA42" s="151"/>
      <c r="AB42" s="151"/>
      <c r="AC42" s="151"/>
      <c r="AD42" s="151"/>
      <c r="AE42" s="151"/>
      <c r="AF42" s="151"/>
      <c r="AG42" s="151"/>
      <c r="AH42" s="151"/>
      <c r="AI42" s="151"/>
      <c r="AJ42" s="151"/>
      <c r="AK42" s="151"/>
      <c r="AL42" s="152"/>
    </row>
    <row r="43" spans="2:38" ht="13.5" customHeight="1" x14ac:dyDescent="0.15">
      <c r="B43" s="135" t="s">
        <v>48</v>
      </c>
      <c r="C43" s="136"/>
      <c r="D43" s="136"/>
      <c r="E43" s="136"/>
      <c r="F43" s="136"/>
      <c r="G43" s="136"/>
      <c r="H43" s="137"/>
      <c r="I43" s="144"/>
      <c r="J43" s="145"/>
      <c r="K43" s="145"/>
      <c r="L43" s="145"/>
      <c r="M43" s="145"/>
      <c r="N43" s="145"/>
      <c r="O43" s="145"/>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6"/>
    </row>
    <row r="44" spans="2:38" x14ac:dyDescent="0.15">
      <c r="B44" s="138"/>
      <c r="C44" s="139"/>
      <c r="D44" s="139"/>
      <c r="E44" s="139"/>
      <c r="F44" s="139"/>
      <c r="G44" s="139"/>
      <c r="H44" s="140"/>
      <c r="I44" s="147"/>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9"/>
    </row>
    <row r="45" spans="2:38" x14ac:dyDescent="0.15">
      <c r="B45" s="138"/>
      <c r="C45" s="139"/>
      <c r="D45" s="139"/>
      <c r="E45" s="139"/>
      <c r="F45" s="139"/>
      <c r="G45" s="139"/>
      <c r="H45" s="140"/>
      <c r="I45" s="147"/>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9"/>
    </row>
    <row r="46" spans="2:38" x14ac:dyDescent="0.15">
      <c r="B46" s="138"/>
      <c r="C46" s="139"/>
      <c r="D46" s="139"/>
      <c r="E46" s="139"/>
      <c r="F46" s="139"/>
      <c r="G46" s="139"/>
      <c r="H46" s="140"/>
      <c r="I46" s="147"/>
      <c r="J46" s="148"/>
      <c r="K46" s="148"/>
      <c r="L46" s="148"/>
      <c r="M46" s="148"/>
      <c r="N46" s="148"/>
      <c r="O46" s="148"/>
      <c r="P46" s="148"/>
      <c r="Q46" s="148"/>
      <c r="R46" s="148"/>
      <c r="S46" s="148"/>
      <c r="T46" s="148"/>
      <c r="U46" s="148"/>
      <c r="V46" s="148"/>
      <c r="W46" s="148"/>
      <c r="X46" s="148"/>
      <c r="Y46" s="148"/>
      <c r="Z46" s="148"/>
      <c r="AA46" s="148"/>
      <c r="AB46" s="148"/>
      <c r="AC46" s="148"/>
      <c r="AD46" s="148"/>
      <c r="AE46" s="148"/>
      <c r="AF46" s="148"/>
      <c r="AG46" s="148"/>
      <c r="AH46" s="148"/>
      <c r="AI46" s="148"/>
      <c r="AJ46" s="148"/>
      <c r="AK46" s="148"/>
      <c r="AL46" s="149"/>
    </row>
    <row r="47" spans="2:38" x14ac:dyDescent="0.15">
      <c r="B47" s="138"/>
      <c r="C47" s="139"/>
      <c r="D47" s="139"/>
      <c r="E47" s="139"/>
      <c r="F47" s="139"/>
      <c r="G47" s="139"/>
      <c r="H47" s="140"/>
      <c r="I47" s="147"/>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9"/>
    </row>
    <row r="48" spans="2:38" x14ac:dyDescent="0.15">
      <c r="B48" s="138"/>
      <c r="C48" s="139"/>
      <c r="D48" s="139"/>
      <c r="E48" s="139"/>
      <c r="F48" s="139"/>
      <c r="G48" s="139"/>
      <c r="H48" s="140"/>
      <c r="I48" s="147"/>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9"/>
    </row>
    <row r="49" spans="2:38" x14ac:dyDescent="0.15">
      <c r="B49" s="138"/>
      <c r="C49" s="139"/>
      <c r="D49" s="139"/>
      <c r="E49" s="139"/>
      <c r="F49" s="139"/>
      <c r="G49" s="139"/>
      <c r="H49" s="140"/>
      <c r="I49" s="147"/>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9"/>
    </row>
    <row r="50" spans="2:38" x14ac:dyDescent="0.15">
      <c r="B50" s="138"/>
      <c r="C50" s="139"/>
      <c r="D50" s="139"/>
      <c r="E50" s="139"/>
      <c r="F50" s="139"/>
      <c r="G50" s="139"/>
      <c r="H50" s="140"/>
      <c r="I50" s="147"/>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9"/>
    </row>
    <row r="51" spans="2:38" x14ac:dyDescent="0.15">
      <c r="B51" s="138"/>
      <c r="C51" s="139"/>
      <c r="D51" s="139"/>
      <c r="E51" s="139"/>
      <c r="F51" s="139"/>
      <c r="G51" s="139"/>
      <c r="H51" s="140"/>
      <c r="I51" s="147"/>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9"/>
    </row>
    <row r="52" spans="2:38" x14ac:dyDescent="0.15">
      <c r="B52" s="138"/>
      <c r="C52" s="139"/>
      <c r="D52" s="139"/>
      <c r="E52" s="139"/>
      <c r="F52" s="139"/>
      <c r="G52" s="139"/>
      <c r="H52" s="140"/>
      <c r="I52" s="150"/>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2"/>
    </row>
    <row r="53" spans="2:38" ht="13.5" customHeight="1" x14ac:dyDescent="0.15">
      <c r="B53" s="156" t="s">
        <v>49</v>
      </c>
      <c r="C53" s="156"/>
      <c r="D53" s="156"/>
      <c r="E53" s="156"/>
      <c r="F53" s="156"/>
      <c r="G53" s="156"/>
      <c r="H53" s="156"/>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59"/>
      <c r="AG53" s="159"/>
      <c r="AH53" s="159"/>
      <c r="AI53" s="159"/>
      <c r="AJ53" s="159"/>
      <c r="AK53" s="159"/>
      <c r="AL53" s="159"/>
    </row>
    <row r="54" spans="2:38" x14ac:dyDescent="0.15">
      <c r="B54" s="157"/>
      <c r="C54" s="157"/>
      <c r="D54" s="157"/>
      <c r="E54" s="157"/>
      <c r="F54" s="157"/>
      <c r="G54" s="157"/>
      <c r="H54" s="157"/>
      <c r="I54" s="160"/>
      <c r="J54" s="160"/>
      <c r="K54" s="160"/>
      <c r="L54" s="160"/>
      <c r="M54" s="160"/>
      <c r="N54" s="160"/>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row>
    <row r="55" spans="2:38" x14ac:dyDescent="0.15">
      <c r="B55" s="157"/>
      <c r="C55" s="157"/>
      <c r="D55" s="157"/>
      <c r="E55" s="157"/>
      <c r="F55" s="157"/>
      <c r="G55" s="157"/>
      <c r="H55" s="157"/>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160"/>
      <c r="AL55" s="160"/>
    </row>
    <row r="56" spans="2:38" x14ac:dyDescent="0.15">
      <c r="B56" s="157"/>
      <c r="C56" s="157"/>
      <c r="D56" s="157"/>
      <c r="E56" s="157"/>
      <c r="F56" s="157"/>
      <c r="G56" s="157"/>
      <c r="H56" s="157"/>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row>
    <row r="57" spans="2:38" x14ac:dyDescent="0.15">
      <c r="B57" s="157"/>
      <c r="C57" s="157"/>
      <c r="D57" s="157"/>
      <c r="E57" s="157"/>
      <c r="F57" s="157"/>
      <c r="G57" s="157"/>
      <c r="H57" s="157"/>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row>
    <row r="58" spans="2:38" x14ac:dyDescent="0.15">
      <c r="B58" s="157"/>
      <c r="C58" s="157"/>
      <c r="D58" s="157"/>
      <c r="E58" s="157"/>
      <c r="F58" s="157"/>
      <c r="G58" s="157"/>
      <c r="H58" s="157"/>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0"/>
      <c r="AK58" s="160"/>
      <c r="AL58" s="160"/>
    </row>
    <row r="59" spans="2:38" x14ac:dyDescent="0.15">
      <c r="B59" s="157"/>
      <c r="C59" s="157"/>
      <c r="D59" s="157"/>
      <c r="E59" s="157"/>
      <c r="F59" s="157"/>
      <c r="G59" s="157"/>
      <c r="H59" s="157"/>
      <c r="I59" s="160"/>
      <c r="J59" s="160"/>
      <c r="K59" s="160"/>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0"/>
      <c r="AJ59" s="160"/>
      <c r="AK59" s="160"/>
      <c r="AL59" s="160"/>
    </row>
    <row r="60" spans="2:38" x14ac:dyDescent="0.15">
      <c r="B60" s="157"/>
      <c r="C60" s="157"/>
      <c r="D60" s="157"/>
      <c r="E60" s="157"/>
      <c r="F60" s="157"/>
      <c r="G60" s="157"/>
      <c r="H60" s="157"/>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0"/>
      <c r="AK60" s="160"/>
      <c r="AL60" s="160"/>
    </row>
    <row r="61" spans="2:38" x14ac:dyDescent="0.15">
      <c r="B61" s="157"/>
      <c r="C61" s="157"/>
      <c r="D61" s="157"/>
      <c r="E61" s="157"/>
      <c r="F61" s="157"/>
      <c r="G61" s="157"/>
      <c r="H61" s="157"/>
      <c r="I61" s="160"/>
      <c r="J61" s="160"/>
      <c r="K61" s="160"/>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0"/>
      <c r="AJ61" s="160"/>
      <c r="AK61" s="160"/>
      <c r="AL61" s="160"/>
    </row>
    <row r="62" spans="2:38" x14ac:dyDescent="0.15">
      <c r="B62" s="158"/>
      <c r="C62" s="158"/>
      <c r="D62" s="158"/>
      <c r="E62" s="158"/>
      <c r="F62" s="158"/>
      <c r="G62" s="158"/>
      <c r="H62" s="158"/>
      <c r="I62" s="161"/>
      <c r="J62" s="161"/>
      <c r="K62" s="161"/>
      <c r="L62" s="161"/>
      <c r="M62" s="161"/>
      <c r="N62" s="161"/>
      <c r="O62" s="161"/>
      <c r="P62" s="161"/>
      <c r="Q62" s="161"/>
      <c r="R62" s="161"/>
      <c r="S62" s="161"/>
      <c r="T62" s="161"/>
      <c r="U62" s="161"/>
      <c r="V62" s="161"/>
      <c r="W62" s="161"/>
      <c r="X62" s="161"/>
      <c r="Y62" s="161"/>
      <c r="Z62" s="161"/>
      <c r="AA62" s="161"/>
      <c r="AB62" s="161"/>
      <c r="AC62" s="161"/>
      <c r="AD62" s="161"/>
      <c r="AE62" s="161"/>
      <c r="AF62" s="161"/>
      <c r="AG62" s="161"/>
      <c r="AH62" s="161"/>
      <c r="AI62" s="161"/>
      <c r="AJ62" s="161"/>
      <c r="AK62" s="161"/>
      <c r="AL62" s="161"/>
    </row>
    <row r="63" spans="2:38" x14ac:dyDescent="0.15">
      <c r="B63" s="153" t="s">
        <v>50</v>
      </c>
      <c r="C63" s="153"/>
      <c r="D63" s="153"/>
      <c r="E63" s="153"/>
      <c r="F63" s="153"/>
      <c r="G63" s="153"/>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row>
    <row r="64" spans="2:38" x14ac:dyDescent="0.15">
      <c r="B64" s="154" t="s">
        <v>51</v>
      </c>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row>
    <row r="65" spans="2:38" x14ac:dyDescent="0.15">
      <c r="B65" s="155" t="s">
        <v>52</v>
      </c>
      <c r="C65" s="155"/>
      <c r="D65" s="155"/>
      <c r="E65" s="155"/>
      <c r="F65" s="155"/>
      <c r="G65" s="155"/>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row>
    <row r="66" spans="2:38" x14ac:dyDescent="0.15">
      <c r="B66" s="155"/>
      <c r="C66" s="155"/>
      <c r="D66" s="155"/>
      <c r="E66" s="155"/>
      <c r="F66" s="155"/>
      <c r="G66" s="155"/>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5"/>
      <c r="AK66" s="155"/>
      <c r="AL66" s="155"/>
    </row>
  </sheetData>
  <mergeCells count="37">
    <mergeCell ref="B63:AL63"/>
    <mergeCell ref="B64:AL64"/>
    <mergeCell ref="B65:AL66"/>
    <mergeCell ref="B43:H52"/>
    <mergeCell ref="I43:AL52"/>
    <mergeCell ref="B53:H62"/>
    <mergeCell ref="I53:AL62"/>
    <mergeCell ref="I24:O24"/>
    <mergeCell ref="P24:AL24"/>
    <mergeCell ref="B26:AL27"/>
    <mergeCell ref="D36:AL38"/>
    <mergeCell ref="B39:H42"/>
    <mergeCell ref="I39:AL42"/>
    <mergeCell ref="I21:O21"/>
    <mergeCell ref="P21:AL21"/>
    <mergeCell ref="I22:O22"/>
    <mergeCell ref="P22:AL22"/>
    <mergeCell ref="I23:O23"/>
    <mergeCell ref="P23:AL23"/>
    <mergeCell ref="I16:O16"/>
    <mergeCell ref="P16:AL16"/>
    <mergeCell ref="I19:O19"/>
    <mergeCell ref="P19:AL19"/>
    <mergeCell ref="I20:O20"/>
    <mergeCell ref="P20:AL20"/>
    <mergeCell ref="I13:O13"/>
    <mergeCell ref="P13:AL13"/>
    <mergeCell ref="I14:O14"/>
    <mergeCell ref="P14:AL14"/>
    <mergeCell ref="I15:O15"/>
    <mergeCell ref="P15:AL15"/>
    <mergeCell ref="B2:E2"/>
    <mergeCell ref="F2:I2"/>
    <mergeCell ref="B5:AL5"/>
    <mergeCell ref="B6:AL6"/>
    <mergeCell ref="Z10:AC10"/>
    <mergeCell ref="AD10:AL10"/>
  </mergeCells>
  <phoneticPr fontId="8"/>
  <pageMargins left="0.7" right="0.7" top="0.75" bottom="0.75" header="0.3" footer="0.3"/>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F8C4F-68AA-4710-AC0C-7C1813C0BF0B}">
  <dimension ref="B1:AF36"/>
  <sheetViews>
    <sheetView view="pageBreakPreview" zoomScaleNormal="85" zoomScaleSheetLayoutView="100" workbookViewId="0"/>
  </sheetViews>
  <sheetFormatPr defaultRowHeight="13.5" x14ac:dyDescent="0.15"/>
  <cols>
    <col min="1" max="1" width="5.625" style="2" customWidth="1"/>
    <col min="2"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102</v>
      </c>
      <c r="C6" s="38" t="s">
        <v>66</v>
      </c>
      <c r="H6" s="30"/>
      <c r="I6" s="30"/>
      <c r="J6" s="30"/>
      <c r="K6" s="30"/>
      <c r="L6" s="30"/>
      <c r="M6" s="30"/>
      <c r="N6" s="30"/>
      <c r="O6" s="30"/>
      <c r="P6" s="30"/>
      <c r="Q6" s="30"/>
      <c r="R6" s="30"/>
      <c r="S6" s="30"/>
      <c r="T6" s="38"/>
    </row>
    <row r="7" spans="2:24" s="1" customFormat="1" ht="15" customHeight="1" x14ac:dyDescent="0.15">
      <c r="B7" s="30"/>
      <c r="C7" s="30" t="s">
        <v>115</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130</v>
      </c>
      <c r="I10" s="113" t="s">
        <v>90</v>
      </c>
      <c r="J10" s="113" t="s">
        <v>123</v>
      </c>
      <c r="K10" s="113" t="s">
        <v>91</v>
      </c>
      <c r="L10" s="113" t="s">
        <v>131</v>
      </c>
      <c r="M10" s="113" t="s">
        <v>92</v>
      </c>
      <c r="N10" s="113" t="s">
        <v>125</v>
      </c>
      <c r="O10" s="113" t="s">
        <v>93</v>
      </c>
      <c r="P10" s="113" t="s">
        <v>94</v>
      </c>
      <c r="Q10" s="113" t="s">
        <v>132</v>
      </c>
      <c r="R10" s="113" t="s">
        <v>127</v>
      </c>
      <c r="S10" s="113" t="s">
        <v>133</v>
      </c>
      <c r="T10" s="113" t="s">
        <v>136</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G11*0.248</f>
        <v>0</v>
      </c>
      <c r="I11" s="68"/>
      <c r="J11" s="68"/>
      <c r="K11" s="68"/>
      <c r="L11" s="68"/>
      <c r="M11" s="46"/>
      <c r="N11" s="57">
        <f>IF(M11="2.5型磁気ディスク装置",3.14,IF(M11="3.5型磁気ディスク装置",20.38,0))</f>
        <v>0</v>
      </c>
      <c r="O11" s="46"/>
      <c r="P11" s="46"/>
      <c r="Q11" s="57">
        <f>IF(O11="あり",MIN(130,0.587*P11+30.463),0)</f>
        <v>0</v>
      </c>
      <c r="R11" s="46"/>
      <c r="S11" s="57">
        <f>R11*0.0543</f>
        <v>0</v>
      </c>
      <c r="T11" s="57">
        <f>ROUND(31.33+H11+N11+Q11+S11,1)</f>
        <v>31.3</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G12*0.248</f>
        <v>0</v>
      </c>
      <c r="I12" s="70"/>
      <c r="J12" s="70"/>
      <c r="K12" s="70"/>
      <c r="L12" s="70"/>
      <c r="M12" s="47"/>
      <c r="N12" s="58">
        <f t="shared" ref="N12:N22" si="6">IF(M12="2.5型磁気ディスク装置",3.14,IF(M12="3.5型磁気ディスク装置",20.38,0))</f>
        <v>0</v>
      </c>
      <c r="O12" s="47"/>
      <c r="P12" s="47"/>
      <c r="Q12" s="58">
        <f t="shared" ref="Q12:Q22" si="7">IF(O12="あり",MIN(130,0.587*P12+30.463),0)</f>
        <v>0</v>
      </c>
      <c r="R12" s="47"/>
      <c r="S12" s="58">
        <f t="shared" ref="S12:S22" si="8">R12*0.0543</f>
        <v>0</v>
      </c>
      <c r="T12" s="58">
        <f t="shared" ref="T12:T22" si="9">ROUND(31.33+H12+N12+Q12+S12,1)</f>
        <v>31.3</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70"/>
      <c r="J13" s="70"/>
      <c r="K13" s="70"/>
      <c r="L13" s="70"/>
      <c r="M13" s="47"/>
      <c r="N13" s="58">
        <f t="shared" si="6"/>
        <v>0</v>
      </c>
      <c r="O13" s="47"/>
      <c r="P13" s="47"/>
      <c r="Q13" s="58">
        <f t="shared" si="7"/>
        <v>0</v>
      </c>
      <c r="R13" s="47"/>
      <c r="S13" s="58">
        <f t="shared" si="8"/>
        <v>0</v>
      </c>
      <c r="T13" s="58">
        <f t="shared" si="9"/>
        <v>31.3</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70"/>
      <c r="J14" s="70"/>
      <c r="K14" s="70"/>
      <c r="L14" s="70"/>
      <c r="M14" s="47"/>
      <c r="N14" s="58">
        <f t="shared" si="6"/>
        <v>0</v>
      </c>
      <c r="O14" s="47"/>
      <c r="P14" s="47"/>
      <c r="Q14" s="58">
        <f t="shared" si="7"/>
        <v>0</v>
      </c>
      <c r="R14" s="47"/>
      <c r="S14" s="58">
        <f t="shared" si="8"/>
        <v>0</v>
      </c>
      <c r="T14" s="58">
        <f t="shared" si="9"/>
        <v>31.3</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70"/>
      <c r="J15" s="70"/>
      <c r="K15" s="70"/>
      <c r="L15" s="70"/>
      <c r="M15" s="47"/>
      <c r="N15" s="58">
        <f t="shared" si="6"/>
        <v>0</v>
      </c>
      <c r="O15" s="47"/>
      <c r="P15" s="47"/>
      <c r="Q15" s="58">
        <f t="shared" si="7"/>
        <v>0</v>
      </c>
      <c r="R15" s="47"/>
      <c r="S15" s="58">
        <f t="shared" si="8"/>
        <v>0</v>
      </c>
      <c r="T15" s="58">
        <f t="shared" si="9"/>
        <v>31.3</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70"/>
      <c r="J16" s="70"/>
      <c r="K16" s="70"/>
      <c r="L16" s="70"/>
      <c r="M16" s="47"/>
      <c r="N16" s="58">
        <f t="shared" si="6"/>
        <v>0</v>
      </c>
      <c r="O16" s="47"/>
      <c r="P16" s="47"/>
      <c r="Q16" s="58">
        <f t="shared" si="7"/>
        <v>0</v>
      </c>
      <c r="R16" s="47"/>
      <c r="S16" s="58">
        <f t="shared" si="8"/>
        <v>0</v>
      </c>
      <c r="T16" s="58">
        <f t="shared" si="9"/>
        <v>31.3</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70"/>
      <c r="J17" s="70"/>
      <c r="K17" s="70"/>
      <c r="L17" s="70"/>
      <c r="M17" s="47"/>
      <c r="N17" s="58">
        <f t="shared" si="6"/>
        <v>0</v>
      </c>
      <c r="O17" s="47"/>
      <c r="P17" s="47"/>
      <c r="Q17" s="58">
        <f t="shared" si="7"/>
        <v>0</v>
      </c>
      <c r="R17" s="47"/>
      <c r="S17" s="58">
        <f t="shared" si="8"/>
        <v>0</v>
      </c>
      <c r="T17" s="58">
        <f t="shared" si="9"/>
        <v>31.3</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70"/>
      <c r="J18" s="70"/>
      <c r="K18" s="70"/>
      <c r="L18" s="70"/>
      <c r="M18" s="47"/>
      <c r="N18" s="58">
        <f t="shared" si="6"/>
        <v>0</v>
      </c>
      <c r="O18" s="47"/>
      <c r="P18" s="47"/>
      <c r="Q18" s="58">
        <f t="shared" si="7"/>
        <v>0</v>
      </c>
      <c r="R18" s="47"/>
      <c r="S18" s="58">
        <f t="shared" si="8"/>
        <v>0</v>
      </c>
      <c r="T18" s="58">
        <f t="shared" si="9"/>
        <v>31.3</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70"/>
      <c r="J19" s="70"/>
      <c r="K19" s="70"/>
      <c r="L19" s="70"/>
      <c r="M19" s="47"/>
      <c r="N19" s="58">
        <f t="shared" si="6"/>
        <v>0</v>
      </c>
      <c r="O19" s="47"/>
      <c r="P19" s="47"/>
      <c r="Q19" s="58">
        <f t="shared" si="7"/>
        <v>0</v>
      </c>
      <c r="R19" s="47"/>
      <c r="S19" s="58">
        <f t="shared" si="8"/>
        <v>0</v>
      </c>
      <c r="T19" s="58">
        <f t="shared" si="9"/>
        <v>31.3</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70"/>
      <c r="J20" s="70"/>
      <c r="K20" s="70"/>
      <c r="L20" s="70"/>
      <c r="M20" s="47"/>
      <c r="N20" s="58">
        <f t="shared" si="6"/>
        <v>0</v>
      </c>
      <c r="O20" s="47"/>
      <c r="P20" s="47"/>
      <c r="Q20" s="58">
        <f t="shared" si="7"/>
        <v>0</v>
      </c>
      <c r="R20" s="47"/>
      <c r="S20" s="58">
        <f t="shared" si="8"/>
        <v>0</v>
      </c>
      <c r="T20" s="58">
        <f t="shared" si="9"/>
        <v>31.3</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70"/>
      <c r="J21" s="70"/>
      <c r="K21" s="70"/>
      <c r="L21" s="70"/>
      <c r="M21" s="47"/>
      <c r="N21" s="58">
        <f t="shared" si="6"/>
        <v>0</v>
      </c>
      <c r="O21" s="47"/>
      <c r="P21" s="47"/>
      <c r="Q21" s="58">
        <f t="shared" si="7"/>
        <v>0</v>
      </c>
      <c r="R21" s="47"/>
      <c r="S21" s="58">
        <f t="shared" si="8"/>
        <v>0</v>
      </c>
      <c r="T21" s="58">
        <f t="shared" si="9"/>
        <v>31.3</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71"/>
      <c r="J22" s="71"/>
      <c r="K22" s="71"/>
      <c r="L22" s="71"/>
      <c r="M22" s="48"/>
      <c r="N22" s="69">
        <f t="shared" si="6"/>
        <v>0</v>
      </c>
      <c r="O22" s="48"/>
      <c r="P22" s="48"/>
      <c r="Q22" s="69">
        <f t="shared" si="7"/>
        <v>0</v>
      </c>
      <c r="R22" s="48"/>
      <c r="S22" s="69">
        <f t="shared" si="8"/>
        <v>0</v>
      </c>
      <c r="T22" s="69">
        <f t="shared" si="9"/>
        <v>31.3</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S23:S24"/>
    <mergeCell ref="T23:T24"/>
    <mergeCell ref="F23:F24"/>
    <mergeCell ref="L23:L24"/>
    <mergeCell ref="M23:M24"/>
    <mergeCell ref="N23:N24"/>
    <mergeCell ref="P23:P24"/>
    <mergeCell ref="Q23:Q24"/>
    <mergeCell ref="R23:R24"/>
    <mergeCell ref="O23:O24"/>
    <mergeCell ref="K23:K24"/>
    <mergeCell ref="D23:D24"/>
    <mergeCell ref="G23:G24"/>
    <mergeCell ref="H23:H24"/>
    <mergeCell ref="I23:I24"/>
    <mergeCell ref="J23:J24"/>
  </mergeCells>
  <phoneticPr fontId="8"/>
  <dataValidations count="3">
    <dataValidation type="list" allowBlank="1" showInputMessage="1" showErrorMessage="1" sqref="F11:F22" xr:uid="{096C4559-C6C6-4241-8C19-71A127719CBE}">
      <formula1>"該当, 非該当"</formula1>
    </dataValidation>
    <dataValidation type="list" allowBlank="1" showInputMessage="1" showErrorMessage="1" sqref="M11:M22" xr:uid="{161594B6-7B24-4B77-B299-779927955692}">
      <formula1>"2.5型磁気ディスク装置,3.5型磁気ディスク装置,なし"</formula1>
    </dataValidation>
    <dataValidation type="list" allowBlank="1" showInputMessage="1" showErrorMessage="1" sqref="O11:O22" xr:uid="{C0D4A043-32A7-40D2-8E7D-9A3B944F5672}">
      <formula1>"あり,なし"</formula1>
    </dataValidation>
  </dataValidations>
  <pageMargins left="0.7" right="0.7" top="0.75" bottom="0.75" header="0.3" footer="0.3"/>
  <pageSetup paperSize="9" scale="1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6F472-C069-464D-893A-F5652B2CDA66}">
  <dimension ref="B1:AF36"/>
  <sheetViews>
    <sheetView view="pageBreakPreview" zoomScaleNormal="85" zoomScaleSheetLayoutView="100" workbookViewId="0"/>
  </sheetViews>
  <sheetFormatPr defaultRowHeight="13.5" x14ac:dyDescent="0.15"/>
  <cols>
    <col min="1" max="1" width="5.625" style="2" customWidth="1"/>
    <col min="2"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103</v>
      </c>
      <c r="C6" s="38" t="s">
        <v>66</v>
      </c>
      <c r="H6" s="30"/>
      <c r="I6" s="30"/>
      <c r="J6" s="30"/>
      <c r="K6" s="30"/>
      <c r="L6" s="30"/>
      <c r="M6" s="30"/>
      <c r="N6" s="30"/>
      <c r="O6" s="30"/>
      <c r="P6" s="30"/>
      <c r="Q6" s="30"/>
      <c r="R6" s="30"/>
      <c r="S6" s="30"/>
      <c r="T6" s="38"/>
    </row>
    <row r="7" spans="2:24" s="1" customFormat="1" ht="15" customHeight="1" x14ac:dyDescent="0.15">
      <c r="B7" s="30"/>
      <c r="C7" s="30" t="s">
        <v>114</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130</v>
      </c>
      <c r="I10" s="113" t="s">
        <v>90</v>
      </c>
      <c r="J10" s="113" t="s">
        <v>123</v>
      </c>
      <c r="K10" s="113" t="s">
        <v>91</v>
      </c>
      <c r="L10" s="113" t="s">
        <v>131</v>
      </c>
      <c r="M10" s="113" t="s">
        <v>92</v>
      </c>
      <c r="N10" s="113" t="s">
        <v>125</v>
      </c>
      <c r="O10" s="113" t="s">
        <v>93</v>
      </c>
      <c r="P10" s="113" t="s">
        <v>94</v>
      </c>
      <c r="Q10" s="113" t="s">
        <v>132</v>
      </c>
      <c r="R10" s="113" t="s">
        <v>127</v>
      </c>
      <c r="S10" s="113" t="s">
        <v>133</v>
      </c>
      <c r="T10" s="113" t="s">
        <v>135</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G11*0.248</f>
        <v>0</v>
      </c>
      <c r="I11" s="68"/>
      <c r="J11" s="68"/>
      <c r="K11" s="68"/>
      <c r="L11" s="68"/>
      <c r="M11" s="46"/>
      <c r="N11" s="57">
        <f>IF(M11="2.5型磁気ディスク装置",3.14,IF(M11="3.5型磁気ディスク装置",20.38,0))</f>
        <v>0</v>
      </c>
      <c r="O11" s="46"/>
      <c r="P11" s="46"/>
      <c r="Q11" s="57">
        <f>IF(O11="あり",MIN(130,0.587*P11+30.463),0)</f>
        <v>0</v>
      </c>
      <c r="R11" s="46"/>
      <c r="S11" s="57">
        <f>R11*0.0543</f>
        <v>0</v>
      </c>
      <c r="T11" s="57">
        <f>ROUND(28.45+H11+N11+Q11+S11,1)</f>
        <v>28.5</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G12*0.248</f>
        <v>0</v>
      </c>
      <c r="I12" s="70"/>
      <c r="J12" s="70"/>
      <c r="K12" s="70"/>
      <c r="L12" s="70"/>
      <c r="M12" s="47"/>
      <c r="N12" s="58">
        <f t="shared" ref="N12:N22" si="6">IF(M12="2.5型磁気ディスク装置",3.14,IF(M12="3.5型磁気ディスク装置",20.38,0))</f>
        <v>0</v>
      </c>
      <c r="O12" s="47"/>
      <c r="P12" s="47"/>
      <c r="Q12" s="58">
        <f t="shared" ref="Q12:Q22" si="7">IF(O12="あり",MIN(130,0.587*P12+30.463),0)</f>
        <v>0</v>
      </c>
      <c r="R12" s="47"/>
      <c r="S12" s="58">
        <f t="shared" ref="S12:S22" si="8">R12*0.0543</f>
        <v>0</v>
      </c>
      <c r="T12" s="58">
        <f t="shared" ref="T12:T22" si="9">ROUND(28.45+H12+N12+Q12+S12,1)</f>
        <v>28.5</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70"/>
      <c r="J13" s="70"/>
      <c r="K13" s="70"/>
      <c r="L13" s="70"/>
      <c r="M13" s="47"/>
      <c r="N13" s="58">
        <f t="shared" si="6"/>
        <v>0</v>
      </c>
      <c r="O13" s="47"/>
      <c r="P13" s="47"/>
      <c r="Q13" s="58">
        <f t="shared" si="7"/>
        <v>0</v>
      </c>
      <c r="R13" s="47"/>
      <c r="S13" s="58">
        <f t="shared" si="8"/>
        <v>0</v>
      </c>
      <c r="T13" s="58">
        <f t="shared" si="9"/>
        <v>28.5</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70"/>
      <c r="J14" s="70"/>
      <c r="K14" s="70"/>
      <c r="L14" s="70"/>
      <c r="M14" s="47"/>
      <c r="N14" s="58">
        <f t="shared" si="6"/>
        <v>0</v>
      </c>
      <c r="O14" s="47"/>
      <c r="P14" s="47"/>
      <c r="Q14" s="58">
        <f t="shared" si="7"/>
        <v>0</v>
      </c>
      <c r="R14" s="47"/>
      <c r="S14" s="58">
        <f t="shared" si="8"/>
        <v>0</v>
      </c>
      <c r="T14" s="58">
        <f t="shared" si="9"/>
        <v>28.5</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70"/>
      <c r="J15" s="70"/>
      <c r="K15" s="70"/>
      <c r="L15" s="70"/>
      <c r="M15" s="47"/>
      <c r="N15" s="58">
        <f t="shared" si="6"/>
        <v>0</v>
      </c>
      <c r="O15" s="47"/>
      <c r="P15" s="47"/>
      <c r="Q15" s="58">
        <f t="shared" si="7"/>
        <v>0</v>
      </c>
      <c r="R15" s="47"/>
      <c r="S15" s="58">
        <f t="shared" si="8"/>
        <v>0</v>
      </c>
      <c r="T15" s="58">
        <f t="shared" si="9"/>
        <v>28.5</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70"/>
      <c r="J16" s="70"/>
      <c r="K16" s="70"/>
      <c r="L16" s="70"/>
      <c r="M16" s="47"/>
      <c r="N16" s="58">
        <f t="shared" si="6"/>
        <v>0</v>
      </c>
      <c r="O16" s="47"/>
      <c r="P16" s="47"/>
      <c r="Q16" s="58">
        <f t="shared" si="7"/>
        <v>0</v>
      </c>
      <c r="R16" s="47"/>
      <c r="S16" s="58">
        <f t="shared" si="8"/>
        <v>0</v>
      </c>
      <c r="T16" s="58">
        <f t="shared" si="9"/>
        <v>28.5</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70"/>
      <c r="J17" s="70"/>
      <c r="K17" s="70"/>
      <c r="L17" s="70"/>
      <c r="M17" s="47"/>
      <c r="N17" s="58">
        <f t="shared" si="6"/>
        <v>0</v>
      </c>
      <c r="O17" s="47"/>
      <c r="P17" s="47"/>
      <c r="Q17" s="58">
        <f t="shared" si="7"/>
        <v>0</v>
      </c>
      <c r="R17" s="47"/>
      <c r="S17" s="58">
        <f t="shared" si="8"/>
        <v>0</v>
      </c>
      <c r="T17" s="58">
        <f t="shared" si="9"/>
        <v>28.5</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70"/>
      <c r="J18" s="70"/>
      <c r="K18" s="70"/>
      <c r="L18" s="70"/>
      <c r="M18" s="47"/>
      <c r="N18" s="58">
        <f t="shared" si="6"/>
        <v>0</v>
      </c>
      <c r="O18" s="47"/>
      <c r="P18" s="47"/>
      <c r="Q18" s="58">
        <f t="shared" si="7"/>
        <v>0</v>
      </c>
      <c r="R18" s="47"/>
      <c r="S18" s="58">
        <f t="shared" si="8"/>
        <v>0</v>
      </c>
      <c r="T18" s="58">
        <f t="shared" si="9"/>
        <v>28.5</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70"/>
      <c r="J19" s="70"/>
      <c r="K19" s="70"/>
      <c r="L19" s="70"/>
      <c r="M19" s="47"/>
      <c r="N19" s="58">
        <f t="shared" si="6"/>
        <v>0</v>
      </c>
      <c r="O19" s="47"/>
      <c r="P19" s="47"/>
      <c r="Q19" s="58">
        <f t="shared" si="7"/>
        <v>0</v>
      </c>
      <c r="R19" s="47"/>
      <c r="S19" s="58">
        <f t="shared" si="8"/>
        <v>0</v>
      </c>
      <c r="T19" s="58">
        <f t="shared" si="9"/>
        <v>28.5</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70"/>
      <c r="J20" s="70"/>
      <c r="K20" s="70"/>
      <c r="L20" s="70"/>
      <c r="M20" s="47"/>
      <c r="N20" s="58">
        <f t="shared" si="6"/>
        <v>0</v>
      </c>
      <c r="O20" s="47"/>
      <c r="P20" s="47"/>
      <c r="Q20" s="58">
        <f t="shared" si="7"/>
        <v>0</v>
      </c>
      <c r="R20" s="47"/>
      <c r="S20" s="58">
        <f t="shared" si="8"/>
        <v>0</v>
      </c>
      <c r="T20" s="58">
        <f t="shared" si="9"/>
        <v>28.5</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70"/>
      <c r="J21" s="70"/>
      <c r="K21" s="70"/>
      <c r="L21" s="70"/>
      <c r="M21" s="47"/>
      <c r="N21" s="58">
        <f t="shared" si="6"/>
        <v>0</v>
      </c>
      <c r="O21" s="47"/>
      <c r="P21" s="47"/>
      <c r="Q21" s="58">
        <f t="shared" si="7"/>
        <v>0</v>
      </c>
      <c r="R21" s="47"/>
      <c r="S21" s="58">
        <f t="shared" si="8"/>
        <v>0</v>
      </c>
      <c r="T21" s="58">
        <f t="shared" si="9"/>
        <v>28.5</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71"/>
      <c r="J22" s="71"/>
      <c r="K22" s="71"/>
      <c r="L22" s="71"/>
      <c r="M22" s="48"/>
      <c r="N22" s="69">
        <f t="shared" si="6"/>
        <v>0</v>
      </c>
      <c r="O22" s="48"/>
      <c r="P22" s="48"/>
      <c r="Q22" s="69">
        <f t="shared" si="7"/>
        <v>0</v>
      </c>
      <c r="R22" s="48"/>
      <c r="S22" s="69">
        <f t="shared" si="8"/>
        <v>0</v>
      </c>
      <c r="T22" s="69">
        <f t="shared" si="9"/>
        <v>28.5</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S23:S24"/>
    <mergeCell ref="T23:T24"/>
    <mergeCell ref="F23:F24"/>
    <mergeCell ref="L23:L24"/>
    <mergeCell ref="M23:M24"/>
    <mergeCell ref="N23:N24"/>
    <mergeCell ref="P23:P24"/>
    <mergeCell ref="Q23:Q24"/>
    <mergeCell ref="R23:R24"/>
    <mergeCell ref="O23:O24"/>
    <mergeCell ref="K23:K24"/>
    <mergeCell ref="D23:D24"/>
    <mergeCell ref="G23:G24"/>
    <mergeCell ref="H23:H24"/>
    <mergeCell ref="I23:I24"/>
    <mergeCell ref="J23:J24"/>
  </mergeCells>
  <phoneticPr fontId="8"/>
  <dataValidations count="3">
    <dataValidation type="list" allowBlank="1" showInputMessage="1" showErrorMessage="1" sqref="M11:M22" xr:uid="{62943B52-795F-40B7-BA98-295E97315CE9}">
      <formula1>"2.5型磁気ディスク装置,3.5型磁気ディスク装置,なし"</formula1>
    </dataValidation>
    <dataValidation type="list" allowBlank="1" showInputMessage="1" showErrorMessage="1" sqref="F11:F22" xr:uid="{89A2225B-9C8A-4ED1-A133-B8267213ED25}">
      <formula1>"該当, 非該当"</formula1>
    </dataValidation>
    <dataValidation type="list" allowBlank="1" showInputMessage="1" showErrorMessage="1" sqref="O11:O22" xr:uid="{9CDCD4FC-C0E4-432F-8BE7-BED2B4ED2DB7}">
      <formula1>"あり,なし"</formula1>
    </dataValidation>
  </dataValidations>
  <pageMargins left="0.7" right="0.7" top="0.75" bottom="0.75" header="0.3" footer="0.3"/>
  <pageSetup paperSize="9" scale="1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174AD-72A6-4A11-92DD-A2BED3AF1982}">
  <dimension ref="B1:AF36"/>
  <sheetViews>
    <sheetView view="pageBreakPreview" zoomScaleNormal="85" zoomScaleSheetLayoutView="100" workbookViewId="0"/>
  </sheetViews>
  <sheetFormatPr defaultRowHeight="13.5" x14ac:dyDescent="0.15"/>
  <cols>
    <col min="1" max="1" width="5.625" style="2" customWidth="1"/>
    <col min="2"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104</v>
      </c>
      <c r="C6" s="38" t="s">
        <v>66</v>
      </c>
      <c r="H6" s="30"/>
      <c r="I6" s="30"/>
      <c r="J6" s="30"/>
      <c r="K6" s="30"/>
      <c r="L6" s="30"/>
      <c r="M6" s="30"/>
      <c r="N6" s="30"/>
      <c r="O6" s="30"/>
      <c r="P6" s="30"/>
      <c r="Q6" s="30"/>
      <c r="R6" s="30"/>
      <c r="S6" s="30"/>
      <c r="T6" s="38"/>
    </row>
    <row r="7" spans="2:24" s="1" customFormat="1" ht="15" customHeight="1" x14ac:dyDescent="0.15">
      <c r="B7" s="30"/>
      <c r="C7" s="30" t="s">
        <v>113</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130</v>
      </c>
      <c r="I10" s="113" t="s">
        <v>90</v>
      </c>
      <c r="J10" s="113" t="s">
        <v>123</v>
      </c>
      <c r="K10" s="113" t="s">
        <v>91</v>
      </c>
      <c r="L10" s="113" t="s">
        <v>131</v>
      </c>
      <c r="M10" s="113" t="s">
        <v>92</v>
      </c>
      <c r="N10" s="113" t="s">
        <v>125</v>
      </c>
      <c r="O10" s="113" t="s">
        <v>93</v>
      </c>
      <c r="P10" s="113" t="s">
        <v>94</v>
      </c>
      <c r="Q10" s="113" t="s">
        <v>132</v>
      </c>
      <c r="R10" s="113" t="s">
        <v>127</v>
      </c>
      <c r="S10" s="113" t="s">
        <v>133</v>
      </c>
      <c r="T10" s="113" t="s">
        <v>134</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G11*0.248</f>
        <v>0</v>
      </c>
      <c r="I11" s="68"/>
      <c r="J11" s="68"/>
      <c r="K11" s="68"/>
      <c r="L11" s="68"/>
      <c r="M11" s="46"/>
      <c r="N11" s="57">
        <f>IF(M11="2.5型磁気ディスク装置",3.14,IF(M11="3.5型磁気ディスク装置",20.38,0))</f>
        <v>0</v>
      </c>
      <c r="O11" s="46"/>
      <c r="P11" s="46"/>
      <c r="Q11" s="57">
        <f>IF(O11="あり",MIN(130,0.587*P11+30.463),0)</f>
        <v>0</v>
      </c>
      <c r="R11" s="46"/>
      <c r="S11" s="57">
        <f>R11*0.0543</f>
        <v>0</v>
      </c>
      <c r="T11" s="57">
        <f>ROUND(40.47+H11+N11+Q11+S11,1)</f>
        <v>40.5</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G12*0.248</f>
        <v>0</v>
      </c>
      <c r="I12" s="70"/>
      <c r="J12" s="70"/>
      <c r="K12" s="70"/>
      <c r="L12" s="70"/>
      <c r="M12" s="47"/>
      <c r="N12" s="58">
        <f t="shared" ref="N12:N22" si="6">IF(M12="2.5型磁気ディスク装置",3.14,IF(M12="3.5型磁気ディスク装置",20.38,0))</f>
        <v>0</v>
      </c>
      <c r="O12" s="47"/>
      <c r="P12" s="47"/>
      <c r="Q12" s="58">
        <f t="shared" ref="Q12:Q22" si="7">IF(O12="あり",MIN(130,0.587*P12+30.463),0)</f>
        <v>0</v>
      </c>
      <c r="R12" s="47"/>
      <c r="S12" s="58">
        <f t="shared" ref="S12:S22" si="8">R12*0.0543</f>
        <v>0</v>
      </c>
      <c r="T12" s="58">
        <f t="shared" ref="T12:T22" si="9">ROUND(40.47+H12+N12+Q12+S12,1)</f>
        <v>40.5</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70"/>
      <c r="J13" s="70"/>
      <c r="K13" s="70"/>
      <c r="L13" s="70"/>
      <c r="M13" s="47"/>
      <c r="N13" s="58">
        <f t="shared" si="6"/>
        <v>0</v>
      </c>
      <c r="O13" s="47"/>
      <c r="P13" s="47"/>
      <c r="Q13" s="58">
        <f t="shared" si="7"/>
        <v>0</v>
      </c>
      <c r="R13" s="47"/>
      <c r="S13" s="58">
        <f t="shared" si="8"/>
        <v>0</v>
      </c>
      <c r="T13" s="58">
        <f t="shared" si="9"/>
        <v>40.5</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70"/>
      <c r="J14" s="70"/>
      <c r="K14" s="70"/>
      <c r="L14" s="70"/>
      <c r="M14" s="47"/>
      <c r="N14" s="58">
        <f t="shared" si="6"/>
        <v>0</v>
      </c>
      <c r="O14" s="47"/>
      <c r="P14" s="47"/>
      <c r="Q14" s="58">
        <f t="shared" si="7"/>
        <v>0</v>
      </c>
      <c r="R14" s="47"/>
      <c r="S14" s="58">
        <f t="shared" si="8"/>
        <v>0</v>
      </c>
      <c r="T14" s="58">
        <f t="shared" si="9"/>
        <v>40.5</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70"/>
      <c r="J15" s="70"/>
      <c r="K15" s="70"/>
      <c r="L15" s="70"/>
      <c r="M15" s="47"/>
      <c r="N15" s="58">
        <f t="shared" si="6"/>
        <v>0</v>
      </c>
      <c r="O15" s="47"/>
      <c r="P15" s="47"/>
      <c r="Q15" s="58">
        <f t="shared" si="7"/>
        <v>0</v>
      </c>
      <c r="R15" s="47"/>
      <c r="S15" s="58">
        <f t="shared" si="8"/>
        <v>0</v>
      </c>
      <c r="T15" s="58">
        <f t="shared" si="9"/>
        <v>40.5</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70"/>
      <c r="J16" s="70"/>
      <c r="K16" s="70"/>
      <c r="L16" s="70"/>
      <c r="M16" s="47"/>
      <c r="N16" s="58">
        <f t="shared" si="6"/>
        <v>0</v>
      </c>
      <c r="O16" s="47"/>
      <c r="P16" s="47"/>
      <c r="Q16" s="58">
        <f t="shared" si="7"/>
        <v>0</v>
      </c>
      <c r="R16" s="47"/>
      <c r="S16" s="58">
        <f t="shared" si="8"/>
        <v>0</v>
      </c>
      <c r="T16" s="58">
        <f t="shared" si="9"/>
        <v>40.5</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70"/>
      <c r="J17" s="70"/>
      <c r="K17" s="70"/>
      <c r="L17" s="70"/>
      <c r="M17" s="47"/>
      <c r="N17" s="58">
        <f t="shared" si="6"/>
        <v>0</v>
      </c>
      <c r="O17" s="47"/>
      <c r="P17" s="47"/>
      <c r="Q17" s="58">
        <f t="shared" si="7"/>
        <v>0</v>
      </c>
      <c r="R17" s="47"/>
      <c r="S17" s="58">
        <f t="shared" si="8"/>
        <v>0</v>
      </c>
      <c r="T17" s="58">
        <f t="shared" si="9"/>
        <v>40.5</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70"/>
      <c r="J18" s="70"/>
      <c r="K18" s="70"/>
      <c r="L18" s="70"/>
      <c r="M18" s="47"/>
      <c r="N18" s="58">
        <f t="shared" si="6"/>
        <v>0</v>
      </c>
      <c r="O18" s="47"/>
      <c r="P18" s="47"/>
      <c r="Q18" s="58">
        <f t="shared" si="7"/>
        <v>0</v>
      </c>
      <c r="R18" s="47"/>
      <c r="S18" s="58">
        <f t="shared" si="8"/>
        <v>0</v>
      </c>
      <c r="T18" s="58">
        <f t="shared" si="9"/>
        <v>40.5</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70"/>
      <c r="J19" s="70"/>
      <c r="K19" s="70"/>
      <c r="L19" s="70"/>
      <c r="M19" s="47"/>
      <c r="N19" s="58">
        <f t="shared" si="6"/>
        <v>0</v>
      </c>
      <c r="O19" s="47"/>
      <c r="P19" s="47"/>
      <c r="Q19" s="58">
        <f t="shared" si="7"/>
        <v>0</v>
      </c>
      <c r="R19" s="47"/>
      <c r="S19" s="58">
        <f t="shared" si="8"/>
        <v>0</v>
      </c>
      <c r="T19" s="58">
        <f t="shared" si="9"/>
        <v>40.5</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70"/>
      <c r="J20" s="70"/>
      <c r="K20" s="70"/>
      <c r="L20" s="70"/>
      <c r="M20" s="47"/>
      <c r="N20" s="58">
        <f t="shared" si="6"/>
        <v>0</v>
      </c>
      <c r="O20" s="47"/>
      <c r="P20" s="47"/>
      <c r="Q20" s="58">
        <f t="shared" si="7"/>
        <v>0</v>
      </c>
      <c r="R20" s="47"/>
      <c r="S20" s="58">
        <f t="shared" si="8"/>
        <v>0</v>
      </c>
      <c r="T20" s="58">
        <f t="shared" si="9"/>
        <v>40.5</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70"/>
      <c r="J21" s="70"/>
      <c r="K21" s="70"/>
      <c r="L21" s="70"/>
      <c r="M21" s="47"/>
      <c r="N21" s="58">
        <f t="shared" si="6"/>
        <v>0</v>
      </c>
      <c r="O21" s="47"/>
      <c r="P21" s="47"/>
      <c r="Q21" s="58">
        <f t="shared" si="7"/>
        <v>0</v>
      </c>
      <c r="R21" s="47"/>
      <c r="S21" s="58">
        <f t="shared" si="8"/>
        <v>0</v>
      </c>
      <c r="T21" s="58">
        <f t="shared" si="9"/>
        <v>40.5</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71"/>
      <c r="J22" s="71"/>
      <c r="K22" s="71"/>
      <c r="L22" s="71"/>
      <c r="M22" s="48"/>
      <c r="N22" s="69">
        <f t="shared" si="6"/>
        <v>0</v>
      </c>
      <c r="O22" s="48"/>
      <c r="P22" s="48"/>
      <c r="Q22" s="69">
        <f t="shared" si="7"/>
        <v>0</v>
      </c>
      <c r="R22" s="48"/>
      <c r="S22" s="69">
        <f t="shared" si="8"/>
        <v>0</v>
      </c>
      <c r="T22" s="69">
        <f t="shared" si="9"/>
        <v>40.5</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S23:S24"/>
    <mergeCell ref="T23:T24"/>
    <mergeCell ref="F23:F24"/>
    <mergeCell ref="L23:L24"/>
    <mergeCell ref="M23:M24"/>
    <mergeCell ref="N23:N24"/>
    <mergeCell ref="P23:P24"/>
    <mergeCell ref="Q23:Q24"/>
    <mergeCell ref="R23:R24"/>
    <mergeCell ref="O23:O24"/>
    <mergeCell ref="K23:K24"/>
    <mergeCell ref="D23:D24"/>
    <mergeCell ref="G23:G24"/>
    <mergeCell ref="H23:H24"/>
    <mergeCell ref="I23:I24"/>
    <mergeCell ref="J23:J24"/>
  </mergeCells>
  <phoneticPr fontId="8"/>
  <dataValidations count="3">
    <dataValidation type="list" allowBlank="1" showInputMessage="1" showErrorMessage="1" sqref="F11:F22" xr:uid="{1224DE68-596B-49C7-8ECF-2675C1BC7E60}">
      <formula1>"該当, 非該当"</formula1>
    </dataValidation>
    <dataValidation type="list" allowBlank="1" showInputMessage="1" showErrorMessage="1" sqref="M11:M22" xr:uid="{558213A5-B5C3-474A-8644-8EBFC03037E6}">
      <formula1>"2.5型磁気ディスク装置,3.5型磁気ディスク装置,なし"</formula1>
    </dataValidation>
    <dataValidation type="list" allowBlank="1" showInputMessage="1" showErrorMessage="1" sqref="O11:O22" xr:uid="{3CF049B9-C815-46E8-836E-268758E2A082}">
      <formula1>"あり,なし"</formula1>
    </dataValidation>
  </dataValidations>
  <pageMargins left="0.7" right="0.7" top="0.75" bottom="0.75" header="0.3" footer="0.3"/>
  <pageSetup paperSize="9" scale="1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150A4-BDD6-4DF7-AE64-098F250C1C43}">
  <dimension ref="B2:AL33"/>
  <sheetViews>
    <sheetView showGridLines="0" view="pageBreakPreview" zoomScaleNormal="100" zoomScaleSheetLayoutView="100" workbookViewId="0">
      <selection activeCell="N42" sqref="N42"/>
    </sheetView>
  </sheetViews>
  <sheetFormatPr defaultRowHeight="13.5" x14ac:dyDescent="0.15"/>
  <cols>
    <col min="1" max="39" width="2.25" customWidth="1"/>
  </cols>
  <sheetData>
    <row r="2" spans="2:38" ht="14.25" thickBot="1" x14ac:dyDescent="0.2">
      <c r="AF2" s="172" t="s">
        <v>62</v>
      </c>
      <c r="AG2" s="172"/>
      <c r="AH2" s="172"/>
      <c r="AI2" s="172"/>
      <c r="AJ2" s="172"/>
      <c r="AK2" s="172"/>
      <c r="AL2" s="172"/>
    </row>
    <row r="3" spans="2:38" ht="13.5" customHeight="1" x14ac:dyDescent="0.15">
      <c r="B3" s="173" t="s">
        <v>34</v>
      </c>
      <c r="C3" s="174"/>
      <c r="D3" s="174"/>
      <c r="E3" s="174"/>
      <c r="F3" s="174"/>
      <c r="G3" s="174"/>
      <c r="H3" s="174"/>
      <c r="I3" s="177" t="s">
        <v>35</v>
      </c>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8"/>
    </row>
    <row r="4" spans="2:38" ht="14.25" customHeight="1" thickBot="1" x14ac:dyDescent="0.2">
      <c r="B4" s="175"/>
      <c r="C4" s="176"/>
      <c r="D4" s="176"/>
      <c r="E4" s="176"/>
      <c r="F4" s="176"/>
      <c r="G4" s="176"/>
      <c r="H4" s="176"/>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80"/>
    </row>
    <row r="6" spans="2:38" x14ac:dyDescent="0.15">
      <c r="B6" s="181" t="s">
        <v>150</v>
      </c>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row>
    <row r="7" spans="2:38" x14ac:dyDescent="0.15">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row>
    <row r="8" spans="2:38" x14ac:dyDescent="0.15">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row>
    <row r="10" spans="2:38" ht="13.5" customHeight="1" x14ac:dyDescent="0.15">
      <c r="C10" s="155" t="s">
        <v>43</v>
      </c>
      <c r="D10" s="155"/>
      <c r="E10" s="155"/>
      <c r="F10" s="155"/>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62"/>
    </row>
    <row r="11" spans="2:38" x14ac:dyDescent="0.15">
      <c r="C11" s="155"/>
      <c r="D11" s="155"/>
      <c r="E11" s="155"/>
      <c r="F11" s="155"/>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62"/>
    </row>
    <row r="12" spans="2:38" x14ac:dyDescent="0.1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62"/>
    </row>
    <row r="13" spans="2:38" x14ac:dyDescent="0.15">
      <c r="C13" s="155"/>
      <c r="D13" s="155"/>
      <c r="E13" s="155"/>
      <c r="F13" s="155"/>
      <c r="G13" s="155"/>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62"/>
    </row>
    <row r="14" spans="2:38" x14ac:dyDescent="0.15">
      <c r="C14" s="155"/>
      <c r="D14" s="155"/>
      <c r="E14" s="155"/>
      <c r="F14" s="155"/>
      <c r="G14" s="155"/>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62"/>
    </row>
    <row r="15" spans="2:38" x14ac:dyDescent="0.1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62"/>
    </row>
    <row r="16" spans="2:38" x14ac:dyDescent="0.15">
      <c r="C16" s="155"/>
      <c r="D16" s="155"/>
      <c r="E16" s="155"/>
      <c r="F16" s="155"/>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62"/>
    </row>
    <row r="17" spans="2:38" x14ac:dyDescent="0.15">
      <c r="C17" s="155"/>
      <c r="D17" s="155"/>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62"/>
    </row>
    <row r="18" spans="2:38" x14ac:dyDescent="0.15">
      <c r="C18" s="155"/>
      <c r="D18" s="155"/>
      <c r="E18" s="155"/>
      <c r="F18" s="155"/>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62"/>
    </row>
    <row r="19" spans="2:38" ht="14.25" thickBot="1" x14ac:dyDescent="0.2"/>
    <row r="20" spans="2:38" ht="14.25" thickBot="1" x14ac:dyDescent="0.2">
      <c r="E20" s="172"/>
      <c r="F20" s="172"/>
      <c r="G20" s="172"/>
      <c r="H20" s="172"/>
      <c r="I20" s="172"/>
      <c r="J20" s="172"/>
      <c r="K20" s="172"/>
      <c r="L20" s="200" t="s">
        <v>47</v>
      </c>
      <c r="M20" s="200"/>
      <c r="N20" s="200"/>
      <c r="O20" s="200"/>
      <c r="P20" s="200"/>
      <c r="Q20" s="200"/>
      <c r="R20" s="200"/>
      <c r="S20" s="200"/>
      <c r="T20" s="200" t="s">
        <v>45</v>
      </c>
      <c r="U20" s="200"/>
      <c r="V20" s="200"/>
      <c r="W20" s="200"/>
      <c r="X20" s="200"/>
      <c r="Y20" s="200"/>
      <c r="Z20" s="200"/>
      <c r="AA20" s="200"/>
      <c r="AB20" s="200" t="s">
        <v>46</v>
      </c>
      <c r="AC20" s="200"/>
      <c r="AD20" s="200"/>
      <c r="AE20" s="200"/>
      <c r="AF20" s="200"/>
      <c r="AG20" s="200"/>
      <c r="AH20" s="200"/>
      <c r="AI20" s="200"/>
    </row>
    <row r="21" spans="2:38" x14ac:dyDescent="0.15">
      <c r="E21" s="182" t="s">
        <v>36</v>
      </c>
      <c r="F21" s="183"/>
      <c r="G21" s="183"/>
      <c r="H21" s="183"/>
      <c r="I21" s="183"/>
      <c r="J21" s="183"/>
      <c r="K21" s="184"/>
      <c r="L21" s="185"/>
      <c r="M21" s="186"/>
      <c r="N21" s="186"/>
      <c r="O21" s="186"/>
      <c r="P21" s="186"/>
      <c r="Q21" s="186"/>
      <c r="R21" s="186"/>
      <c r="S21" s="187"/>
      <c r="T21" s="185"/>
      <c r="U21" s="186"/>
      <c r="V21" s="186"/>
      <c r="W21" s="186"/>
      <c r="X21" s="186"/>
      <c r="Y21" s="186"/>
      <c r="Z21" s="186"/>
      <c r="AA21" s="187"/>
      <c r="AB21" s="201" cm="1">
        <f t="array" ref="AB21">SUM(IFERROR(L21:AA21,0))</f>
        <v>0</v>
      </c>
      <c r="AC21" s="201"/>
      <c r="AD21" s="201"/>
      <c r="AE21" s="201"/>
      <c r="AF21" s="201"/>
      <c r="AG21" s="201"/>
      <c r="AH21" s="201"/>
      <c r="AI21" s="201"/>
    </row>
    <row r="22" spans="2:38" ht="14.25" thickBot="1" x14ac:dyDescent="0.2">
      <c r="E22" s="188" t="s">
        <v>37</v>
      </c>
      <c r="F22" s="189"/>
      <c r="G22" s="189"/>
      <c r="H22" s="189"/>
      <c r="I22" s="189"/>
      <c r="J22" s="189"/>
      <c r="K22" s="190"/>
      <c r="L22" s="191"/>
      <c r="M22" s="192"/>
      <c r="N22" s="192"/>
      <c r="O22" s="192"/>
      <c r="P22" s="192"/>
      <c r="Q22" s="192"/>
      <c r="R22" s="192"/>
      <c r="S22" s="193"/>
      <c r="T22" s="191"/>
      <c r="U22" s="192"/>
      <c r="V22" s="192"/>
      <c r="W22" s="192"/>
      <c r="X22" s="192"/>
      <c r="Y22" s="192"/>
      <c r="Z22" s="192"/>
      <c r="AA22" s="193"/>
      <c r="AB22" s="202" cm="1">
        <f t="array" ref="AB22">SUM(IFERROR(L22:AA22,0))</f>
        <v>0</v>
      </c>
      <c r="AC22" s="203"/>
      <c r="AD22" s="203"/>
      <c r="AE22" s="203"/>
      <c r="AF22" s="203"/>
      <c r="AG22" s="203"/>
      <c r="AH22" s="203"/>
      <c r="AI22" s="204"/>
    </row>
    <row r="23" spans="2:38" ht="14.25" thickBot="1" x14ac:dyDescent="0.2">
      <c r="E23" s="194" t="s">
        <v>38</v>
      </c>
      <c r="F23" s="195"/>
      <c r="G23" s="195"/>
      <c r="H23" s="195"/>
      <c r="I23" s="195"/>
      <c r="J23" s="195"/>
      <c r="K23" s="196"/>
      <c r="L23" s="197" cm="1">
        <f t="array" ref="L23">SUM(IFERROR(L21:S22,0))</f>
        <v>0</v>
      </c>
      <c r="M23" s="198"/>
      <c r="N23" s="198"/>
      <c r="O23" s="198"/>
      <c r="P23" s="198"/>
      <c r="Q23" s="198"/>
      <c r="R23" s="198"/>
      <c r="S23" s="199"/>
      <c r="T23" s="197" cm="1">
        <f t="array" ref="T23">SUM(IFERROR(T21:AA22,0))</f>
        <v>0</v>
      </c>
      <c r="U23" s="198"/>
      <c r="V23" s="198"/>
      <c r="W23" s="198"/>
      <c r="X23" s="198"/>
      <c r="Y23" s="198"/>
      <c r="Z23" s="198"/>
      <c r="AA23" s="199"/>
      <c r="AB23" s="197" cm="1">
        <f t="array" ref="AB23">SUM(IFERROR(L23:AA23,0))</f>
        <v>0</v>
      </c>
      <c r="AC23" s="198"/>
      <c r="AD23" s="198"/>
      <c r="AE23" s="198"/>
      <c r="AF23" s="198"/>
      <c r="AG23" s="198"/>
      <c r="AH23" s="198"/>
      <c r="AI23" s="199"/>
    </row>
    <row r="24" spans="2:38" x14ac:dyDescent="0.15">
      <c r="C24" s="155" t="s">
        <v>44</v>
      </c>
      <c r="D24" s="155"/>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row>
    <row r="25" spans="2:38" x14ac:dyDescent="0.15">
      <c r="C25" s="155"/>
      <c r="D25" s="155"/>
      <c r="E25" s="155"/>
      <c r="F25" s="155"/>
      <c r="G25" s="155"/>
      <c r="H25" s="155"/>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row>
    <row r="26" spans="2:38" x14ac:dyDescent="0.15">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row>
    <row r="28" spans="2:38" x14ac:dyDescent="0.15">
      <c r="B28" t="s">
        <v>39</v>
      </c>
    </row>
    <row r="30" spans="2:38" ht="14.25" customHeight="1" x14ac:dyDescent="0.15">
      <c r="B30" s="162" t="str">
        <f>IF(AND(L21="",L22="",T21="",T22=""),"上記の空欄に生産量又は輸入量をご記入下さい。",IF(AB23&lt;200,"生産量及び輸入量の計が２００台未満のため、これで調査終了です。送付文書に記載された提出先に本調査票を返送ください。
なお、エネルギー消費効率に関する表示の状況の報告は不要です。",IF(T23=0,"クライアント型電子計算機の出荷台数が０台のため、これで調査終了です。送付文書に記載された提出先に本調査票をご提出下さい。
なお、エネルギー消費効率に関する表示の状況の報告は不要です。","生産量及び輸入量の計が２００台以上でクライアント型電子計算機の出荷が存在するため、「別紙　調査票２」へ進んで下さい。
また、エネルギー消費効率に関する表示の状況については、該当する電子計算機に関し、表示事項が記載されたカタログ（電子媒体を含む）等を別途提出してください。")))</f>
        <v>上記の空欄に生産量又は輸入量をご記入下さい。</v>
      </c>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4"/>
    </row>
    <row r="31" spans="2:38" ht="14.25" customHeight="1" x14ac:dyDescent="0.15">
      <c r="B31" s="165"/>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7"/>
    </row>
    <row r="32" spans="2:38" x14ac:dyDescent="0.15">
      <c r="B32" s="165"/>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7"/>
    </row>
    <row r="33" spans="2:38" x14ac:dyDescent="0.15">
      <c r="B33" s="169"/>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1"/>
    </row>
  </sheetData>
  <mergeCells count="23">
    <mergeCell ref="AB22:AI22"/>
    <mergeCell ref="AB23:AI23"/>
    <mergeCell ref="L20:S20"/>
    <mergeCell ref="T20:AA20"/>
    <mergeCell ref="T21:AA21"/>
    <mergeCell ref="T22:AA22"/>
    <mergeCell ref="T23:AA23"/>
    <mergeCell ref="B30:AL33"/>
    <mergeCell ref="AF2:AL2"/>
    <mergeCell ref="B3:H4"/>
    <mergeCell ref="I3:AL4"/>
    <mergeCell ref="B6:AL8"/>
    <mergeCell ref="E21:K21"/>
    <mergeCell ref="L21:S21"/>
    <mergeCell ref="C10:AK18"/>
    <mergeCell ref="E20:K20"/>
    <mergeCell ref="E22:K22"/>
    <mergeCell ref="L22:S22"/>
    <mergeCell ref="E23:K23"/>
    <mergeCell ref="L23:S23"/>
    <mergeCell ref="C24:AL26"/>
    <mergeCell ref="AB20:AI20"/>
    <mergeCell ref="AB21:AI21"/>
  </mergeCells>
  <phoneticPr fontId="8"/>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66B95-C458-4146-8CEB-6C0CBB8F8894}">
  <dimension ref="B1:L32"/>
  <sheetViews>
    <sheetView view="pageBreakPreview" zoomScaleNormal="100" zoomScaleSheetLayoutView="100" workbookViewId="0">
      <selection activeCell="H26" sqref="H26"/>
    </sheetView>
  </sheetViews>
  <sheetFormatPr defaultRowHeight="13.5" x14ac:dyDescent="0.15"/>
  <cols>
    <col min="1" max="1" width="3.75" customWidth="1"/>
    <col min="2" max="2" width="17" customWidth="1"/>
    <col min="3" max="3" width="12.25" customWidth="1"/>
    <col min="4" max="4" width="17.375" customWidth="1"/>
    <col min="5" max="5" width="15.75" customWidth="1"/>
    <col min="6" max="6" width="26.625" customWidth="1"/>
    <col min="7" max="7" width="14.125" customWidth="1"/>
    <col min="8" max="8" width="16.25" customWidth="1"/>
    <col min="9" max="9" width="17" customWidth="1"/>
    <col min="10" max="11" width="17.125" customWidth="1"/>
    <col min="12" max="12" width="17.125" style="80" customWidth="1"/>
  </cols>
  <sheetData>
    <row r="1" spans="2:12" ht="15" thickTop="1" thickBot="1" x14ac:dyDescent="0.2">
      <c r="B1" s="63" t="s">
        <v>53</v>
      </c>
      <c r="C1" s="215" t="s">
        <v>54</v>
      </c>
      <c r="D1" s="216"/>
      <c r="E1" s="217"/>
      <c r="F1" s="64"/>
      <c r="G1" s="64"/>
      <c r="H1" s="22"/>
      <c r="K1" s="86" t="s">
        <v>63</v>
      </c>
    </row>
    <row r="2" spans="2:12" ht="14.25" thickTop="1" x14ac:dyDescent="0.15">
      <c r="B2" s="65"/>
      <c r="C2" s="66"/>
      <c r="D2" s="66"/>
      <c r="E2" s="66"/>
      <c r="F2" s="64"/>
      <c r="G2" s="64"/>
      <c r="H2" s="64"/>
      <c r="I2" s="22"/>
    </row>
    <row r="3" spans="2:12" x14ac:dyDescent="0.15">
      <c r="B3" t="s">
        <v>55</v>
      </c>
    </row>
    <row r="5" spans="2:12" x14ac:dyDescent="0.15">
      <c r="B5" s="224" t="s">
        <v>56</v>
      </c>
      <c r="C5" s="224"/>
      <c r="D5" s="224"/>
      <c r="E5" s="224"/>
      <c r="F5" s="224"/>
      <c r="G5" s="224"/>
      <c r="H5" s="222" t="s">
        <v>57</v>
      </c>
      <c r="I5" s="220" t="s">
        <v>58</v>
      </c>
      <c r="J5" s="222" t="s">
        <v>61</v>
      </c>
      <c r="K5" s="220" t="s">
        <v>59</v>
      </c>
      <c r="L5" s="77"/>
    </row>
    <row r="6" spans="2:12" x14ac:dyDescent="0.15">
      <c r="B6" s="125" t="s">
        <v>71</v>
      </c>
      <c r="C6" s="127"/>
      <c r="D6" s="76" t="s">
        <v>72</v>
      </c>
      <c r="E6" s="76" t="s">
        <v>69</v>
      </c>
      <c r="F6" s="76" t="s">
        <v>80</v>
      </c>
      <c r="G6" s="76" t="s">
        <v>60</v>
      </c>
      <c r="H6" s="223"/>
      <c r="I6" s="221"/>
      <c r="J6" s="222"/>
      <c r="K6" s="221"/>
      <c r="L6" s="77"/>
    </row>
    <row r="7" spans="2:12" x14ac:dyDescent="0.15">
      <c r="B7" s="205" t="s">
        <v>73</v>
      </c>
      <c r="C7" s="206"/>
      <c r="D7" s="218" t="s">
        <v>74</v>
      </c>
      <c r="E7" s="67" t="s">
        <v>81</v>
      </c>
      <c r="F7" s="67" t="s">
        <v>79</v>
      </c>
      <c r="G7" s="67">
        <v>10</v>
      </c>
      <c r="H7" s="105">
        <f>調査票２_区分10!B32</f>
        <v>0</v>
      </c>
      <c r="I7" s="67" t="e">
        <f>調査票２_区分10!D32</f>
        <v>#DIV/0!</v>
      </c>
      <c r="J7" s="67" t="e">
        <f>調査票２_区分10!H32</f>
        <v>#DIV/0!</v>
      </c>
      <c r="K7" s="106" t="str">
        <f>IF(H7=0,"-",IF(I7&lt;=J7,"達成","未達成"))</f>
        <v>-</v>
      </c>
      <c r="L7" s="107"/>
    </row>
    <row r="8" spans="2:12" x14ac:dyDescent="0.15">
      <c r="B8" s="207"/>
      <c r="C8" s="208"/>
      <c r="D8" s="219"/>
      <c r="E8" s="67" t="s">
        <v>82</v>
      </c>
      <c r="F8" s="67" t="s">
        <v>79</v>
      </c>
      <c r="G8" s="67">
        <v>11</v>
      </c>
      <c r="H8" s="105">
        <f>調査票２_区分11!B32</f>
        <v>0</v>
      </c>
      <c r="I8" s="105" t="e">
        <f>調査票２_区分11!D32</f>
        <v>#DIV/0!</v>
      </c>
      <c r="J8" s="67" t="e">
        <f>調査票２_区分11!H32</f>
        <v>#DIV/0!</v>
      </c>
      <c r="K8" s="106" t="str">
        <f t="shared" ref="K8:K15" si="0">IF(H8=0,"-",IF(I8&lt;=J8,"達成","未達成"))</f>
        <v>-</v>
      </c>
      <c r="L8" s="107"/>
    </row>
    <row r="9" spans="2:12" x14ac:dyDescent="0.15">
      <c r="B9" s="209"/>
      <c r="C9" s="210"/>
      <c r="D9" s="67" t="s">
        <v>75</v>
      </c>
      <c r="E9" s="67" t="s">
        <v>87</v>
      </c>
      <c r="F9" s="67" t="s">
        <v>79</v>
      </c>
      <c r="G9" s="67">
        <v>12</v>
      </c>
      <c r="H9" s="105">
        <f>調査票２_区分12!B32</f>
        <v>0</v>
      </c>
      <c r="I9" s="105" t="e">
        <f>調査票２_区分12!D32</f>
        <v>#DIV/0!</v>
      </c>
      <c r="J9" s="67" t="e">
        <f>調査票２_区分12!H32</f>
        <v>#DIV/0!</v>
      </c>
      <c r="K9" s="106" t="str">
        <f t="shared" si="0"/>
        <v>-</v>
      </c>
      <c r="L9" s="107"/>
    </row>
    <row r="10" spans="2:12" x14ac:dyDescent="0.15">
      <c r="B10" s="211" t="s">
        <v>76</v>
      </c>
      <c r="C10" s="212" t="s">
        <v>77</v>
      </c>
      <c r="D10" s="67" t="s">
        <v>74</v>
      </c>
      <c r="E10" s="67" t="s">
        <v>79</v>
      </c>
      <c r="F10" s="67" t="s">
        <v>79</v>
      </c>
      <c r="G10" s="67">
        <v>13</v>
      </c>
      <c r="H10" s="105">
        <f>調査票２_区分13!B32</f>
        <v>0</v>
      </c>
      <c r="I10" s="105" t="e">
        <f>調査票２_区分13!D32</f>
        <v>#DIV/0!</v>
      </c>
      <c r="J10" s="67" t="e">
        <f>調査票２_区分13!H32</f>
        <v>#DIV/0!</v>
      </c>
      <c r="K10" s="106" t="str">
        <f t="shared" si="0"/>
        <v>-</v>
      </c>
      <c r="L10" s="107"/>
    </row>
    <row r="11" spans="2:12" x14ac:dyDescent="0.15">
      <c r="B11" s="211"/>
      <c r="C11" s="213"/>
      <c r="D11" s="67" t="s">
        <v>75</v>
      </c>
      <c r="E11" s="67" t="s">
        <v>79</v>
      </c>
      <c r="F11" s="67" t="s">
        <v>79</v>
      </c>
      <c r="G11" s="67">
        <v>14</v>
      </c>
      <c r="H11" s="105">
        <f>調査票２_区分14!B32</f>
        <v>0</v>
      </c>
      <c r="I11" s="105" t="e">
        <f>調査票２_区分14!D32</f>
        <v>#DIV/0!</v>
      </c>
      <c r="J11" s="67" t="e">
        <f>調査票２_区分14!H32</f>
        <v>#DIV/0!</v>
      </c>
      <c r="K11" s="106" t="str">
        <f t="shared" si="0"/>
        <v>-</v>
      </c>
      <c r="L11" s="107"/>
    </row>
    <row r="12" spans="2:12" x14ac:dyDescent="0.15">
      <c r="B12" s="211"/>
      <c r="C12" s="212" t="s">
        <v>78</v>
      </c>
      <c r="D12" s="67" t="s">
        <v>79</v>
      </c>
      <c r="E12" s="67" t="s">
        <v>79</v>
      </c>
      <c r="F12" s="67" t="s">
        <v>83</v>
      </c>
      <c r="G12" s="67">
        <v>15</v>
      </c>
      <c r="H12" s="105">
        <f>調査票２_区分15!B32</f>
        <v>0</v>
      </c>
      <c r="I12" s="105" t="e">
        <f>調査票２_区分15!D32</f>
        <v>#DIV/0!</v>
      </c>
      <c r="J12" s="67" t="e">
        <f>調査票２_区分15!H32</f>
        <v>#DIV/0!</v>
      </c>
      <c r="K12" s="106" t="str">
        <f t="shared" si="0"/>
        <v>-</v>
      </c>
      <c r="L12" s="107"/>
    </row>
    <row r="13" spans="2:12" x14ac:dyDescent="0.15">
      <c r="B13" s="211"/>
      <c r="C13" s="214"/>
      <c r="D13" s="67" t="s">
        <v>79</v>
      </c>
      <c r="E13" s="67" t="s">
        <v>79</v>
      </c>
      <c r="F13" s="67" t="s">
        <v>84</v>
      </c>
      <c r="G13" s="67">
        <v>16</v>
      </c>
      <c r="H13" s="105">
        <f>調査票２_区分16!B32</f>
        <v>0</v>
      </c>
      <c r="I13" s="105" t="e">
        <f>調査票２_区分16!D32</f>
        <v>#DIV/0!</v>
      </c>
      <c r="J13" s="67" t="e">
        <f>調査票２_区分16!H32</f>
        <v>#DIV/0!</v>
      </c>
      <c r="K13" s="106" t="str">
        <f t="shared" si="0"/>
        <v>-</v>
      </c>
      <c r="L13" s="107"/>
    </row>
    <row r="14" spans="2:12" x14ac:dyDescent="0.15">
      <c r="B14" s="211"/>
      <c r="C14" s="214"/>
      <c r="D14" s="67" t="s">
        <v>79</v>
      </c>
      <c r="E14" s="67" t="s">
        <v>79</v>
      </c>
      <c r="F14" s="67" t="s">
        <v>85</v>
      </c>
      <c r="G14" s="67">
        <v>17</v>
      </c>
      <c r="H14" s="105">
        <f>調査票２_区分17!B32</f>
        <v>0</v>
      </c>
      <c r="I14" s="105" t="e">
        <f>調査票２_区分17!D32</f>
        <v>#DIV/0!</v>
      </c>
      <c r="J14" s="67" t="e">
        <f>調査票２_区分17!H32</f>
        <v>#DIV/0!</v>
      </c>
      <c r="K14" s="106" t="str">
        <f t="shared" si="0"/>
        <v>-</v>
      </c>
      <c r="L14" s="107"/>
    </row>
    <row r="15" spans="2:12" x14ac:dyDescent="0.15">
      <c r="B15" s="211"/>
      <c r="C15" s="213"/>
      <c r="D15" s="67" t="s">
        <v>79</v>
      </c>
      <c r="E15" s="67" t="s">
        <v>79</v>
      </c>
      <c r="F15" s="67" t="s">
        <v>86</v>
      </c>
      <c r="G15" s="67">
        <v>18</v>
      </c>
      <c r="H15" s="105">
        <f>調査票２_区分18!B32</f>
        <v>0</v>
      </c>
      <c r="I15" s="105" t="e">
        <f>調査票２_区分18!D32</f>
        <v>#DIV/0!</v>
      </c>
      <c r="J15" s="67" t="e">
        <f>調査票２_区分18!H32</f>
        <v>#DIV/0!</v>
      </c>
      <c r="K15" s="106" t="str">
        <f t="shared" si="0"/>
        <v>-</v>
      </c>
      <c r="L15" s="107"/>
    </row>
    <row r="21" spans="9:11" x14ac:dyDescent="0.15">
      <c r="I21" s="80"/>
      <c r="J21" s="80"/>
      <c r="K21" s="80"/>
    </row>
    <row r="22" spans="9:11" x14ac:dyDescent="0.15">
      <c r="I22" s="80"/>
      <c r="J22" s="80"/>
      <c r="K22" s="80"/>
    </row>
    <row r="23" spans="9:11" x14ac:dyDescent="0.15">
      <c r="I23" s="80"/>
      <c r="J23" s="80"/>
      <c r="K23" s="80"/>
    </row>
    <row r="24" spans="9:11" x14ac:dyDescent="0.15">
      <c r="I24" s="80"/>
      <c r="J24" s="80"/>
      <c r="K24" s="80"/>
    </row>
    <row r="25" spans="9:11" x14ac:dyDescent="0.15">
      <c r="I25" s="80"/>
      <c r="J25" s="80"/>
      <c r="K25" s="80"/>
    </row>
    <row r="26" spans="9:11" x14ac:dyDescent="0.15">
      <c r="I26" s="80"/>
      <c r="J26" s="80"/>
      <c r="K26" s="80"/>
    </row>
    <row r="27" spans="9:11" x14ac:dyDescent="0.15">
      <c r="I27" s="80"/>
      <c r="J27" s="80"/>
      <c r="K27" s="80"/>
    </row>
    <row r="28" spans="9:11" x14ac:dyDescent="0.15">
      <c r="I28" s="80"/>
      <c r="J28" s="80"/>
      <c r="K28" s="80"/>
    </row>
    <row r="29" spans="9:11" x14ac:dyDescent="0.15">
      <c r="I29" s="80"/>
      <c r="J29" s="80"/>
      <c r="K29" s="80"/>
    </row>
    <row r="30" spans="9:11" x14ac:dyDescent="0.15">
      <c r="I30" s="80"/>
      <c r="J30" s="80"/>
      <c r="K30" s="80"/>
    </row>
    <row r="31" spans="9:11" x14ac:dyDescent="0.15">
      <c r="I31" s="80"/>
      <c r="J31" s="80"/>
      <c r="K31" s="80"/>
    </row>
    <row r="32" spans="9:11" x14ac:dyDescent="0.15">
      <c r="I32" s="80"/>
      <c r="J32" s="80"/>
      <c r="K32" s="80"/>
    </row>
  </sheetData>
  <mergeCells count="12">
    <mergeCell ref="I5:I6"/>
    <mergeCell ref="J5:J6"/>
    <mergeCell ref="K5:K6"/>
    <mergeCell ref="H5:H6"/>
    <mergeCell ref="B5:G5"/>
    <mergeCell ref="B7:C9"/>
    <mergeCell ref="B10:B15"/>
    <mergeCell ref="C10:C11"/>
    <mergeCell ref="C12:C15"/>
    <mergeCell ref="C1:E1"/>
    <mergeCell ref="D7:D8"/>
    <mergeCell ref="B6:C6"/>
  </mergeCells>
  <phoneticPr fontId="8"/>
  <pageMargins left="0.7" right="0.7" top="0.75" bottom="0.75" header="0.3" footer="0.3"/>
  <pageSetup paperSize="9" scale="7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9DB0E-85A3-435E-BD02-4044A7CA1B71}">
  <dimension ref="B1:AF36"/>
  <sheetViews>
    <sheetView view="pageBreakPreview" topLeftCell="A11" zoomScaleNormal="85" zoomScaleSheetLayoutView="100" workbookViewId="0">
      <selection activeCell="L11" sqref="L11"/>
    </sheetView>
  </sheetViews>
  <sheetFormatPr defaultRowHeight="13.5" x14ac:dyDescent="0.15"/>
  <cols>
    <col min="1" max="1" width="5.625" style="2" customWidth="1"/>
    <col min="2" max="19" width="31.375" style="2" customWidth="1"/>
    <col min="20" max="20" width="37.5" style="2" customWidth="1"/>
    <col min="21" max="24" width="31.375" style="2" customWidth="1"/>
    <col min="25" max="36" width="25.5" style="2" customWidth="1"/>
    <col min="37" max="16384" width="9" style="2"/>
  </cols>
  <sheetData>
    <row r="1" spans="2:24" s="21" customFormat="1" ht="15" customHeight="1" thickBot="1" x14ac:dyDescent="0.2">
      <c r="G1" s="22"/>
      <c r="H1" s="22"/>
      <c r="I1" s="22"/>
      <c r="K1" s="22"/>
      <c r="M1" s="22"/>
      <c r="O1" s="85"/>
      <c r="S1" s="22"/>
      <c r="X1" s="86" t="s">
        <v>64</v>
      </c>
    </row>
    <row r="2" spans="2:24" s="21" customFormat="1" ht="15" customHeight="1" thickTop="1" thickBot="1" x14ac:dyDescent="0.2">
      <c r="B2" s="23" t="s">
        <v>7</v>
      </c>
      <c r="C2" s="24" t="s">
        <v>8</v>
      </c>
      <c r="D2" s="25"/>
      <c r="E2" s="41"/>
      <c r="O2" s="85"/>
    </row>
    <row r="3" spans="2:24" s="21" customFormat="1" ht="15" customHeight="1" thickTop="1" x14ac:dyDescent="0.15">
      <c r="B3" s="26"/>
      <c r="C3" s="27"/>
      <c r="J3" s="1"/>
      <c r="O3" s="85"/>
    </row>
    <row r="4" spans="2:24" s="28" customFormat="1" ht="15" customHeight="1" x14ac:dyDescent="0.15">
      <c r="B4" s="29" t="s">
        <v>9</v>
      </c>
      <c r="J4" s="1"/>
      <c r="O4" s="92"/>
    </row>
    <row r="5" spans="2:24" s="28" customFormat="1" ht="15" customHeight="1" x14ac:dyDescent="0.15">
      <c r="B5" s="29"/>
      <c r="G5" s="109"/>
      <c r="H5" s="109"/>
      <c r="I5" s="109"/>
      <c r="J5" s="109"/>
      <c r="K5" s="1"/>
      <c r="L5" s="109"/>
      <c r="M5" s="109"/>
      <c r="N5" s="109"/>
      <c r="O5" s="109"/>
      <c r="P5" s="109"/>
      <c r="Q5" s="109"/>
      <c r="R5" s="109"/>
      <c r="S5" s="109"/>
      <c r="T5" s="109"/>
    </row>
    <row r="6" spans="2:24" s="1" customFormat="1" ht="15" customHeight="1" x14ac:dyDescent="0.15">
      <c r="B6" s="39" t="s">
        <v>65</v>
      </c>
      <c r="C6" s="38" t="s">
        <v>66</v>
      </c>
      <c r="H6" s="30"/>
      <c r="I6" s="30"/>
      <c r="J6" s="30"/>
      <c r="K6" s="30"/>
      <c r="L6" s="30"/>
      <c r="M6" s="30"/>
      <c r="N6" s="30"/>
      <c r="O6" s="30"/>
      <c r="P6" s="30"/>
      <c r="Q6" s="30"/>
      <c r="R6" s="30"/>
      <c r="S6" s="30"/>
      <c r="T6" s="38"/>
    </row>
    <row r="7" spans="2:24" s="1" customFormat="1" ht="15" customHeight="1" x14ac:dyDescent="0.15">
      <c r="B7" s="30"/>
      <c r="C7" s="30" t="s">
        <v>112</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122</v>
      </c>
      <c r="I10" s="113" t="s">
        <v>90</v>
      </c>
      <c r="J10" s="113" t="s">
        <v>123</v>
      </c>
      <c r="K10" s="113" t="s">
        <v>91</v>
      </c>
      <c r="L10" s="113" t="s">
        <v>124</v>
      </c>
      <c r="M10" s="113" t="s">
        <v>92</v>
      </c>
      <c r="N10" s="113" t="s">
        <v>125</v>
      </c>
      <c r="O10" s="113" t="s">
        <v>93</v>
      </c>
      <c r="P10" s="113" t="s">
        <v>94</v>
      </c>
      <c r="Q10" s="113" t="s">
        <v>126</v>
      </c>
      <c r="R10" s="113" t="s">
        <v>127</v>
      </c>
      <c r="S10" s="113" t="s">
        <v>128</v>
      </c>
      <c r="T10" s="113" t="s">
        <v>129</v>
      </c>
      <c r="U10" s="113" t="s">
        <v>95</v>
      </c>
      <c r="V10" s="113" t="s">
        <v>14</v>
      </c>
      <c r="W10" s="113" t="s">
        <v>15</v>
      </c>
      <c r="X10" s="49" t="s">
        <v>96</v>
      </c>
    </row>
    <row r="11" spans="2:24" s="18" customFormat="1" ht="15" customHeight="1" x14ac:dyDescent="0.15">
      <c r="B11" s="11"/>
      <c r="C11" s="12"/>
      <c r="D11" s="12"/>
      <c r="E11" s="50">
        <f t="shared" ref="E11:E22" si="0">C11*D11</f>
        <v>0</v>
      </c>
      <c r="F11" s="46"/>
      <c r="G11" s="72"/>
      <c r="H11" s="57">
        <f>G11*0.186</f>
        <v>0</v>
      </c>
      <c r="I11" s="68"/>
      <c r="J11" s="46"/>
      <c r="K11" s="46"/>
      <c r="L11" s="57">
        <f>(8.76*0.3)*((J11/2.54^2)*0.03+K11*0.244)</f>
        <v>0</v>
      </c>
      <c r="M11" s="46"/>
      <c r="N11" s="57">
        <f>IF(OR(M11="2.5型磁気ディスク装置",M11="3.5型磁気ディスク装置"),2.51,0)</f>
        <v>0</v>
      </c>
      <c r="O11" s="46"/>
      <c r="P11" s="68"/>
      <c r="Q11" s="57">
        <f>IF(O11="あり",4.198,0)</f>
        <v>0</v>
      </c>
      <c r="R11" s="68"/>
      <c r="S11" s="68"/>
      <c r="T11" s="57">
        <f>ROUND(5.21+H11+L11+N11+Q11,1)</f>
        <v>5.2</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14"/>
      <c r="D12" s="14"/>
      <c r="E12" s="51">
        <f t="shared" si="0"/>
        <v>0</v>
      </c>
      <c r="F12" s="47"/>
      <c r="G12" s="73"/>
      <c r="H12" s="58">
        <f t="shared" ref="H12:H22" si="5">G12*0.186</f>
        <v>0</v>
      </c>
      <c r="I12" s="70"/>
      <c r="J12" s="47"/>
      <c r="K12" s="47"/>
      <c r="L12" s="58">
        <f t="shared" ref="L12:L22" si="6">(8.76*0.3)*((J12/2.54^2)*0.03+K12*0.244)</f>
        <v>0</v>
      </c>
      <c r="M12" s="47"/>
      <c r="N12" s="58">
        <f t="shared" ref="N12:N22" si="7">IF(OR(M12="2.5型磁気ディスク装置",M12="3.5型磁気ディスク装置"),2.51,0)</f>
        <v>0</v>
      </c>
      <c r="O12" s="47"/>
      <c r="P12" s="70"/>
      <c r="Q12" s="58">
        <f t="shared" ref="Q12:Q22" si="8">IF(O12="あり",4.198,0)</f>
        <v>0</v>
      </c>
      <c r="R12" s="70"/>
      <c r="S12" s="70"/>
      <c r="T12" s="58">
        <f t="shared" ref="T12:T22" si="9">ROUND(5.21+H12+L12+N12+Q12,1)</f>
        <v>5.2</v>
      </c>
      <c r="U12" s="58">
        <f t="shared" si="1"/>
        <v>0</v>
      </c>
      <c r="V12" s="58">
        <f t="shared" si="2"/>
        <v>0</v>
      </c>
      <c r="W12" s="51">
        <f t="shared" si="3"/>
        <v>0</v>
      </c>
      <c r="X12" s="58">
        <f t="shared" si="4"/>
        <v>0</v>
      </c>
    </row>
    <row r="13" spans="2:24" s="18" customFormat="1" ht="15" customHeight="1" x14ac:dyDescent="0.15">
      <c r="B13" s="13"/>
      <c r="C13" s="14"/>
      <c r="D13" s="14"/>
      <c r="E13" s="51">
        <f t="shared" si="0"/>
        <v>0</v>
      </c>
      <c r="F13" s="47"/>
      <c r="G13" s="73"/>
      <c r="H13" s="58">
        <f t="shared" si="5"/>
        <v>0</v>
      </c>
      <c r="I13" s="70"/>
      <c r="J13" s="47"/>
      <c r="K13" s="47"/>
      <c r="L13" s="58">
        <f t="shared" si="6"/>
        <v>0</v>
      </c>
      <c r="M13" s="47"/>
      <c r="N13" s="58">
        <f t="shared" si="7"/>
        <v>0</v>
      </c>
      <c r="O13" s="47"/>
      <c r="P13" s="70"/>
      <c r="Q13" s="58">
        <f t="shared" si="8"/>
        <v>0</v>
      </c>
      <c r="R13" s="70"/>
      <c r="S13" s="70"/>
      <c r="T13" s="58">
        <f t="shared" si="9"/>
        <v>5.2</v>
      </c>
      <c r="U13" s="58">
        <f t="shared" si="1"/>
        <v>0</v>
      </c>
      <c r="V13" s="58">
        <f t="shared" si="2"/>
        <v>0</v>
      </c>
      <c r="W13" s="51">
        <f t="shared" si="3"/>
        <v>0</v>
      </c>
      <c r="X13" s="58">
        <f t="shared" si="4"/>
        <v>0</v>
      </c>
    </row>
    <row r="14" spans="2:24" s="18" customFormat="1" ht="15" customHeight="1" x14ac:dyDescent="0.15">
      <c r="B14" s="13"/>
      <c r="C14" s="14"/>
      <c r="D14" s="14"/>
      <c r="E14" s="51">
        <f t="shared" si="0"/>
        <v>0</v>
      </c>
      <c r="F14" s="47"/>
      <c r="G14" s="73"/>
      <c r="H14" s="58">
        <f t="shared" si="5"/>
        <v>0</v>
      </c>
      <c r="I14" s="70"/>
      <c r="J14" s="47"/>
      <c r="K14" s="47"/>
      <c r="L14" s="58">
        <f t="shared" si="6"/>
        <v>0</v>
      </c>
      <c r="M14" s="47"/>
      <c r="N14" s="58">
        <f t="shared" si="7"/>
        <v>0</v>
      </c>
      <c r="O14" s="47"/>
      <c r="P14" s="70"/>
      <c r="Q14" s="58">
        <f t="shared" si="8"/>
        <v>0</v>
      </c>
      <c r="R14" s="70"/>
      <c r="S14" s="70"/>
      <c r="T14" s="58">
        <f t="shared" si="9"/>
        <v>5.2</v>
      </c>
      <c r="U14" s="58">
        <f t="shared" si="1"/>
        <v>0</v>
      </c>
      <c r="V14" s="58">
        <f t="shared" si="2"/>
        <v>0</v>
      </c>
      <c r="W14" s="51">
        <f t="shared" si="3"/>
        <v>0</v>
      </c>
      <c r="X14" s="58">
        <f t="shared" si="4"/>
        <v>0</v>
      </c>
    </row>
    <row r="15" spans="2:24" s="18" customFormat="1" ht="15" customHeight="1" x14ac:dyDescent="0.15">
      <c r="B15" s="13"/>
      <c r="C15" s="14"/>
      <c r="D15" s="14"/>
      <c r="E15" s="51">
        <f t="shared" si="0"/>
        <v>0</v>
      </c>
      <c r="F15" s="47"/>
      <c r="G15" s="73"/>
      <c r="H15" s="58">
        <f t="shared" si="5"/>
        <v>0</v>
      </c>
      <c r="I15" s="70"/>
      <c r="J15" s="47"/>
      <c r="K15" s="47"/>
      <c r="L15" s="58">
        <f t="shared" si="6"/>
        <v>0</v>
      </c>
      <c r="M15" s="47"/>
      <c r="N15" s="58">
        <f t="shared" si="7"/>
        <v>0</v>
      </c>
      <c r="O15" s="47"/>
      <c r="P15" s="70"/>
      <c r="Q15" s="58">
        <f t="shared" si="8"/>
        <v>0</v>
      </c>
      <c r="R15" s="70"/>
      <c r="S15" s="70"/>
      <c r="T15" s="58">
        <f t="shared" si="9"/>
        <v>5.2</v>
      </c>
      <c r="U15" s="58">
        <f t="shared" si="1"/>
        <v>0</v>
      </c>
      <c r="V15" s="58">
        <f t="shared" si="2"/>
        <v>0</v>
      </c>
      <c r="W15" s="51">
        <f t="shared" si="3"/>
        <v>0</v>
      </c>
      <c r="X15" s="58">
        <f t="shared" si="4"/>
        <v>0</v>
      </c>
    </row>
    <row r="16" spans="2:24" s="18" customFormat="1" ht="15" customHeight="1" x14ac:dyDescent="0.15">
      <c r="B16" s="13"/>
      <c r="C16" s="14"/>
      <c r="D16" s="14"/>
      <c r="E16" s="51">
        <f t="shared" si="0"/>
        <v>0</v>
      </c>
      <c r="F16" s="47"/>
      <c r="G16" s="73"/>
      <c r="H16" s="58">
        <f t="shared" si="5"/>
        <v>0</v>
      </c>
      <c r="I16" s="70"/>
      <c r="J16" s="47"/>
      <c r="K16" s="47"/>
      <c r="L16" s="58">
        <f t="shared" si="6"/>
        <v>0</v>
      </c>
      <c r="M16" s="47"/>
      <c r="N16" s="58">
        <f t="shared" si="7"/>
        <v>0</v>
      </c>
      <c r="O16" s="47"/>
      <c r="P16" s="70"/>
      <c r="Q16" s="58">
        <f t="shared" si="8"/>
        <v>0</v>
      </c>
      <c r="R16" s="70"/>
      <c r="S16" s="70"/>
      <c r="T16" s="58">
        <f t="shared" si="9"/>
        <v>5.2</v>
      </c>
      <c r="U16" s="58">
        <f t="shared" si="1"/>
        <v>0</v>
      </c>
      <c r="V16" s="58">
        <f t="shared" si="2"/>
        <v>0</v>
      </c>
      <c r="W16" s="51">
        <f t="shared" si="3"/>
        <v>0</v>
      </c>
      <c r="X16" s="58">
        <f t="shared" si="4"/>
        <v>0</v>
      </c>
    </row>
    <row r="17" spans="2:32" s="18" customFormat="1" ht="15" customHeight="1" x14ac:dyDescent="0.15">
      <c r="B17" s="13"/>
      <c r="C17" s="14"/>
      <c r="D17" s="14"/>
      <c r="E17" s="51">
        <f t="shared" si="0"/>
        <v>0</v>
      </c>
      <c r="F17" s="47"/>
      <c r="G17" s="73"/>
      <c r="H17" s="58">
        <f t="shared" si="5"/>
        <v>0</v>
      </c>
      <c r="I17" s="70"/>
      <c r="J17" s="47"/>
      <c r="K17" s="47"/>
      <c r="L17" s="58">
        <f t="shared" si="6"/>
        <v>0</v>
      </c>
      <c r="M17" s="47"/>
      <c r="N17" s="58">
        <f t="shared" si="7"/>
        <v>0</v>
      </c>
      <c r="O17" s="47"/>
      <c r="P17" s="70"/>
      <c r="Q17" s="58">
        <f t="shared" si="8"/>
        <v>0</v>
      </c>
      <c r="R17" s="70"/>
      <c r="S17" s="70"/>
      <c r="T17" s="58">
        <f t="shared" si="9"/>
        <v>5.2</v>
      </c>
      <c r="U17" s="58">
        <f t="shared" si="1"/>
        <v>0</v>
      </c>
      <c r="V17" s="58">
        <f t="shared" si="2"/>
        <v>0</v>
      </c>
      <c r="W17" s="51">
        <f t="shared" si="3"/>
        <v>0</v>
      </c>
      <c r="X17" s="58">
        <f t="shared" si="4"/>
        <v>0</v>
      </c>
    </row>
    <row r="18" spans="2:32" s="18" customFormat="1" ht="15" customHeight="1" x14ac:dyDescent="0.15">
      <c r="B18" s="13"/>
      <c r="C18" s="14"/>
      <c r="D18" s="14"/>
      <c r="E18" s="51">
        <f t="shared" si="0"/>
        <v>0</v>
      </c>
      <c r="F18" s="47"/>
      <c r="G18" s="73"/>
      <c r="H18" s="58">
        <f t="shared" si="5"/>
        <v>0</v>
      </c>
      <c r="I18" s="70"/>
      <c r="J18" s="47"/>
      <c r="K18" s="47"/>
      <c r="L18" s="58">
        <f t="shared" si="6"/>
        <v>0</v>
      </c>
      <c r="M18" s="47"/>
      <c r="N18" s="58">
        <f t="shared" si="7"/>
        <v>0</v>
      </c>
      <c r="O18" s="47"/>
      <c r="P18" s="70"/>
      <c r="Q18" s="58">
        <f t="shared" si="8"/>
        <v>0</v>
      </c>
      <c r="R18" s="70"/>
      <c r="S18" s="70"/>
      <c r="T18" s="58">
        <f t="shared" si="9"/>
        <v>5.2</v>
      </c>
      <c r="U18" s="58">
        <f t="shared" si="1"/>
        <v>0</v>
      </c>
      <c r="V18" s="58">
        <f t="shared" si="2"/>
        <v>0</v>
      </c>
      <c r="W18" s="51">
        <f t="shared" si="3"/>
        <v>0</v>
      </c>
      <c r="X18" s="58">
        <f t="shared" si="4"/>
        <v>0</v>
      </c>
    </row>
    <row r="19" spans="2:32" s="18" customFormat="1" ht="15" customHeight="1" x14ac:dyDescent="0.15">
      <c r="B19" s="13"/>
      <c r="C19" s="14"/>
      <c r="D19" s="14"/>
      <c r="E19" s="51">
        <f t="shared" si="0"/>
        <v>0</v>
      </c>
      <c r="F19" s="47"/>
      <c r="G19" s="73"/>
      <c r="H19" s="58">
        <f t="shared" si="5"/>
        <v>0</v>
      </c>
      <c r="I19" s="70"/>
      <c r="J19" s="47"/>
      <c r="K19" s="47"/>
      <c r="L19" s="58">
        <f t="shared" si="6"/>
        <v>0</v>
      </c>
      <c r="M19" s="47"/>
      <c r="N19" s="58">
        <f t="shared" si="7"/>
        <v>0</v>
      </c>
      <c r="O19" s="47"/>
      <c r="P19" s="70"/>
      <c r="Q19" s="58">
        <f t="shared" si="8"/>
        <v>0</v>
      </c>
      <c r="R19" s="70"/>
      <c r="S19" s="70"/>
      <c r="T19" s="58">
        <f t="shared" si="9"/>
        <v>5.2</v>
      </c>
      <c r="U19" s="58">
        <f t="shared" si="1"/>
        <v>0</v>
      </c>
      <c r="V19" s="58">
        <f t="shared" si="2"/>
        <v>0</v>
      </c>
      <c r="W19" s="51">
        <f t="shared" si="3"/>
        <v>0</v>
      </c>
      <c r="X19" s="58">
        <f t="shared" si="4"/>
        <v>0</v>
      </c>
    </row>
    <row r="20" spans="2:32" s="18" customFormat="1" ht="15" customHeight="1" x14ac:dyDescent="0.15">
      <c r="B20" s="13"/>
      <c r="C20" s="14"/>
      <c r="D20" s="14"/>
      <c r="E20" s="51">
        <f t="shared" si="0"/>
        <v>0</v>
      </c>
      <c r="F20" s="47"/>
      <c r="G20" s="73"/>
      <c r="H20" s="58">
        <f t="shared" si="5"/>
        <v>0</v>
      </c>
      <c r="I20" s="70"/>
      <c r="J20" s="47"/>
      <c r="K20" s="47"/>
      <c r="L20" s="58">
        <f t="shared" si="6"/>
        <v>0</v>
      </c>
      <c r="M20" s="47"/>
      <c r="N20" s="58">
        <f t="shared" si="7"/>
        <v>0</v>
      </c>
      <c r="O20" s="47"/>
      <c r="P20" s="70"/>
      <c r="Q20" s="58">
        <f t="shared" si="8"/>
        <v>0</v>
      </c>
      <c r="R20" s="70"/>
      <c r="S20" s="70"/>
      <c r="T20" s="58">
        <f t="shared" si="9"/>
        <v>5.2</v>
      </c>
      <c r="U20" s="58">
        <f t="shared" si="1"/>
        <v>0</v>
      </c>
      <c r="V20" s="58">
        <f t="shared" si="2"/>
        <v>0</v>
      </c>
      <c r="W20" s="51">
        <f t="shared" si="3"/>
        <v>0</v>
      </c>
      <c r="X20" s="58">
        <f t="shared" si="4"/>
        <v>0</v>
      </c>
    </row>
    <row r="21" spans="2:32" s="18" customFormat="1" ht="15" customHeight="1" x14ac:dyDescent="0.15">
      <c r="B21" s="13"/>
      <c r="C21" s="14"/>
      <c r="D21" s="14"/>
      <c r="E21" s="51">
        <f t="shared" si="0"/>
        <v>0</v>
      </c>
      <c r="F21" s="47"/>
      <c r="G21" s="73"/>
      <c r="H21" s="58">
        <f t="shared" si="5"/>
        <v>0</v>
      </c>
      <c r="I21" s="70"/>
      <c r="J21" s="47"/>
      <c r="K21" s="47"/>
      <c r="L21" s="58">
        <f t="shared" si="6"/>
        <v>0</v>
      </c>
      <c r="M21" s="47"/>
      <c r="N21" s="58">
        <f t="shared" si="7"/>
        <v>0</v>
      </c>
      <c r="O21" s="47"/>
      <c r="P21" s="70"/>
      <c r="Q21" s="58">
        <f t="shared" si="8"/>
        <v>0</v>
      </c>
      <c r="R21" s="70"/>
      <c r="S21" s="70"/>
      <c r="T21" s="58">
        <f t="shared" si="9"/>
        <v>5.2</v>
      </c>
      <c r="U21" s="58">
        <f t="shared" si="1"/>
        <v>0</v>
      </c>
      <c r="V21" s="58">
        <f t="shared" si="2"/>
        <v>0</v>
      </c>
      <c r="W21" s="51">
        <f t="shared" si="3"/>
        <v>0</v>
      </c>
      <c r="X21" s="58">
        <f t="shared" si="4"/>
        <v>0</v>
      </c>
    </row>
    <row r="22" spans="2:32" s="18" customFormat="1" ht="15" customHeight="1" thickBot="1" x14ac:dyDescent="0.2">
      <c r="B22" s="15"/>
      <c r="C22" s="16"/>
      <c r="D22" s="17"/>
      <c r="E22" s="52">
        <f t="shared" si="0"/>
        <v>0</v>
      </c>
      <c r="F22" s="48"/>
      <c r="G22" s="74"/>
      <c r="H22" s="69">
        <f t="shared" si="5"/>
        <v>0</v>
      </c>
      <c r="I22" s="71"/>
      <c r="J22" s="48"/>
      <c r="K22" s="48"/>
      <c r="L22" s="69">
        <f t="shared" si="6"/>
        <v>0</v>
      </c>
      <c r="M22" s="48"/>
      <c r="N22" s="69">
        <f t="shared" si="7"/>
        <v>0</v>
      </c>
      <c r="O22" s="48"/>
      <c r="P22" s="71"/>
      <c r="Q22" s="69">
        <f t="shared" si="8"/>
        <v>0</v>
      </c>
      <c r="R22" s="71"/>
      <c r="S22" s="71"/>
      <c r="T22" s="69">
        <f t="shared" si="9"/>
        <v>5.2</v>
      </c>
      <c r="U22" s="69">
        <f t="shared" si="1"/>
        <v>0</v>
      </c>
      <c r="V22" s="59">
        <f t="shared" si="2"/>
        <v>0</v>
      </c>
      <c r="W22" s="52">
        <f t="shared" si="3"/>
        <v>0</v>
      </c>
      <c r="X22" s="69">
        <f t="shared" si="4"/>
        <v>0</v>
      </c>
    </row>
    <row r="23" spans="2:32" ht="15" customHeight="1" thickTop="1" x14ac:dyDescent="0.15">
      <c r="B23" s="31" t="s">
        <v>1</v>
      </c>
      <c r="C23" s="33"/>
      <c r="D23" s="227"/>
      <c r="E23" s="53"/>
      <c r="F23" s="225"/>
      <c r="G23" s="227"/>
      <c r="H23" s="225"/>
      <c r="I23" s="225"/>
      <c r="J23" s="225"/>
      <c r="K23" s="225"/>
      <c r="L23" s="225"/>
      <c r="M23" s="225"/>
      <c r="N23" s="225"/>
      <c r="O23" s="225"/>
      <c r="P23" s="225"/>
      <c r="Q23" s="225"/>
      <c r="R23" s="225"/>
      <c r="S23" s="225"/>
      <c r="T23" s="225"/>
      <c r="U23" s="53"/>
      <c r="V23" s="53" t="s">
        <v>105</v>
      </c>
      <c r="W23" s="53" t="s">
        <v>70</v>
      </c>
      <c r="X23" s="53" t="s">
        <v>106</v>
      </c>
    </row>
    <row r="24" spans="2:32" ht="15" customHeight="1" thickBot="1" x14ac:dyDescent="0.2">
      <c r="B24" s="32"/>
      <c r="C24" s="34">
        <f>SUM(C11:C22)</f>
        <v>0</v>
      </c>
      <c r="D24" s="228"/>
      <c r="E24" s="54">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21"/>
      <c r="H30" s="21"/>
      <c r="I30" s="21"/>
      <c r="J30" s="5"/>
      <c r="K30" s="5"/>
      <c r="L30" s="5"/>
      <c r="M30" s="5"/>
      <c r="N30" s="5"/>
      <c r="O30" s="5"/>
      <c r="P30" s="5"/>
      <c r="Q30" s="5"/>
      <c r="R30" s="5"/>
      <c r="S30" s="5"/>
      <c r="T30" s="5"/>
      <c r="U30" s="5"/>
      <c r="V30" s="5"/>
      <c r="W30" s="5"/>
      <c r="X30" s="5"/>
      <c r="Y30" s="5"/>
      <c r="Z30" s="5"/>
    </row>
    <row r="31" spans="2:32" ht="57.75" customHeight="1" thickBot="1" x14ac:dyDescent="0.2">
      <c r="B31" s="42" t="s">
        <v>107</v>
      </c>
      <c r="C31" s="43" t="s">
        <v>108</v>
      </c>
      <c r="D31" s="44"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36" t="s">
        <v>10</v>
      </c>
    </row>
    <row r="35" spans="2:2" ht="15" customHeight="1" x14ac:dyDescent="0.15">
      <c r="B35" s="115" t="s">
        <v>144</v>
      </c>
    </row>
    <row r="36" spans="2:2" ht="15" customHeight="1" x14ac:dyDescent="0.15">
      <c r="B36" s="37" t="s">
        <v>11</v>
      </c>
    </row>
  </sheetData>
  <mergeCells count="16">
    <mergeCell ref="Q23:Q24"/>
    <mergeCell ref="R23:R24"/>
    <mergeCell ref="S23:S24"/>
    <mergeCell ref="T23:T24"/>
    <mergeCell ref="D23:D24"/>
    <mergeCell ref="J23:J24"/>
    <mergeCell ref="K23:K24"/>
    <mergeCell ref="L23:L24"/>
    <mergeCell ref="P23:P24"/>
    <mergeCell ref="O23:O24"/>
    <mergeCell ref="F23:F24"/>
    <mergeCell ref="I23:I24"/>
    <mergeCell ref="M23:M24"/>
    <mergeCell ref="N23:N24"/>
    <mergeCell ref="G23:G24"/>
    <mergeCell ref="H23:H24"/>
  </mergeCells>
  <phoneticPr fontId="8"/>
  <dataValidations count="3">
    <dataValidation type="list" allowBlank="1" showInputMessage="1" showErrorMessage="1" sqref="F11:F22" xr:uid="{B6085ACA-2AE0-4ECA-B7C9-652E2C11E82A}">
      <formula1>"該当, 非該当"</formula1>
    </dataValidation>
    <dataValidation type="list" allowBlank="1" showInputMessage="1" showErrorMessage="1" sqref="M11:M22" xr:uid="{267D35AA-A7DC-4110-92F8-264F7C73B6AC}">
      <formula1>"2.5型磁気ディスク装置,3.5型磁気ディスク装置,なし"</formula1>
    </dataValidation>
    <dataValidation type="list" allowBlank="1" showInputMessage="1" showErrorMessage="1" sqref="O11:O22" xr:uid="{18015D3B-4FED-423A-ACE7-D631B180946C}">
      <formula1>"あり,なし"</formula1>
    </dataValidation>
  </dataValidations>
  <pageMargins left="0.7" right="0.7" top="0.75" bottom="0.75" header="0.3" footer="0.3"/>
  <pageSetup paperSize="9" scale="1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D0F0D-6492-4506-A561-601BFFCE1B56}">
  <dimension ref="B1:AF36"/>
  <sheetViews>
    <sheetView view="pageBreakPreview" topLeftCell="A9" zoomScaleNormal="85" zoomScaleSheetLayoutView="100" workbookViewId="0">
      <selection activeCell="L11" sqref="L11:L22"/>
    </sheetView>
  </sheetViews>
  <sheetFormatPr defaultRowHeight="13.5" x14ac:dyDescent="0.15"/>
  <cols>
    <col min="1" max="1" width="5.625" style="2" customWidth="1"/>
    <col min="2"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97</v>
      </c>
      <c r="C6" s="38" t="s">
        <v>66</v>
      </c>
      <c r="H6" s="30"/>
      <c r="I6" s="30"/>
      <c r="J6" s="30"/>
      <c r="K6" s="30"/>
      <c r="L6" s="30"/>
      <c r="M6" s="30"/>
      <c r="N6" s="30"/>
      <c r="O6" s="30"/>
      <c r="P6" s="30"/>
      <c r="Q6" s="30"/>
      <c r="R6" s="30"/>
      <c r="S6" s="30"/>
      <c r="T6" s="38"/>
    </row>
    <row r="7" spans="2:24" s="1" customFormat="1" ht="15" customHeight="1" x14ac:dyDescent="0.15">
      <c r="B7" s="30"/>
      <c r="C7" s="30" t="s">
        <v>120</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122</v>
      </c>
      <c r="I10" s="113" t="s">
        <v>90</v>
      </c>
      <c r="J10" s="113" t="s">
        <v>123</v>
      </c>
      <c r="K10" s="113" t="s">
        <v>91</v>
      </c>
      <c r="L10" s="113" t="s">
        <v>124</v>
      </c>
      <c r="M10" s="113" t="s">
        <v>92</v>
      </c>
      <c r="N10" s="113" t="s">
        <v>125</v>
      </c>
      <c r="O10" s="113" t="s">
        <v>93</v>
      </c>
      <c r="P10" s="113" t="s">
        <v>94</v>
      </c>
      <c r="Q10" s="113" t="s">
        <v>126</v>
      </c>
      <c r="R10" s="113" t="s">
        <v>127</v>
      </c>
      <c r="S10" s="113" t="s">
        <v>128</v>
      </c>
      <c r="T10" s="113" t="s">
        <v>142</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G11*0.186</f>
        <v>0</v>
      </c>
      <c r="I11" s="68"/>
      <c r="J11" s="46"/>
      <c r="K11" s="46"/>
      <c r="L11" s="57">
        <f>(8.76*0.3)*((J11/2.54^2)*0.03+K11*0.244)</f>
        <v>0</v>
      </c>
      <c r="M11" s="46"/>
      <c r="N11" s="57">
        <f>IF(OR(M11="2.5型磁気ディスク装置",M11="3.5型磁気ディスク装置"),2.51,0)</f>
        <v>0</v>
      </c>
      <c r="O11" s="46"/>
      <c r="P11" s="68"/>
      <c r="Q11" s="57">
        <f>IF(O11="あり",4.198,0)</f>
        <v>0</v>
      </c>
      <c r="R11" s="68"/>
      <c r="S11" s="68"/>
      <c r="T11" s="57">
        <f>ROUND(7.75+H11+L11+N11+Q11,1)</f>
        <v>7.8</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G12*0.186</f>
        <v>0</v>
      </c>
      <c r="I12" s="70"/>
      <c r="J12" s="47"/>
      <c r="K12" s="47"/>
      <c r="L12" s="58">
        <f t="shared" ref="L12:L22" si="6">(8.76*0.3)*((J12/2.54^2)*0.03+K12*0.244)</f>
        <v>0</v>
      </c>
      <c r="M12" s="47"/>
      <c r="N12" s="58">
        <f t="shared" ref="N12:N22" si="7">IF(OR(M12="2.5型磁気ディスク装置",M12="3.5型磁気ディスク装置"),2.51,0)</f>
        <v>0</v>
      </c>
      <c r="O12" s="47"/>
      <c r="P12" s="70"/>
      <c r="Q12" s="58">
        <f t="shared" ref="Q12:Q22" si="8">IF(O12="あり",4.198,0)</f>
        <v>0</v>
      </c>
      <c r="R12" s="70"/>
      <c r="S12" s="70"/>
      <c r="T12" s="58">
        <f t="shared" ref="T12:T22" si="9">ROUND(7.75+H12+L12+N12+Q12,1)</f>
        <v>7.8</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70"/>
      <c r="J13" s="47"/>
      <c r="K13" s="47"/>
      <c r="L13" s="58">
        <f t="shared" si="6"/>
        <v>0</v>
      </c>
      <c r="M13" s="47"/>
      <c r="N13" s="58">
        <f t="shared" si="7"/>
        <v>0</v>
      </c>
      <c r="O13" s="47"/>
      <c r="P13" s="70"/>
      <c r="Q13" s="58">
        <f t="shared" si="8"/>
        <v>0</v>
      </c>
      <c r="R13" s="70"/>
      <c r="S13" s="70"/>
      <c r="T13" s="58">
        <f t="shared" si="9"/>
        <v>7.8</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70"/>
      <c r="J14" s="47"/>
      <c r="K14" s="47"/>
      <c r="L14" s="58">
        <f t="shared" si="6"/>
        <v>0</v>
      </c>
      <c r="M14" s="47"/>
      <c r="N14" s="58">
        <f t="shared" si="7"/>
        <v>0</v>
      </c>
      <c r="O14" s="47"/>
      <c r="P14" s="70"/>
      <c r="Q14" s="58">
        <f t="shared" si="8"/>
        <v>0</v>
      </c>
      <c r="R14" s="70"/>
      <c r="S14" s="70"/>
      <c r="T14" s="58">
        <f t="shared" si="9"/>
        <v>7.8</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70"/>
      <c r="J15" s="47"/>
      <c r="K15" s="47"/>
      <c r="L15" s="58">
        <f t="shared" si="6"/>
        <v>0</v>
      </c>
      <c r="M15" s="47"/>
      <c r="N15" s="58">
        <f t="shared" si="7"/>
        <v>0</v>
      </c>
      <c r="O15" s="47"/>
      <c r="P15" s="70"/>
      <c r="Q15" s="58">
        <f t="shared" si="8"/>
        <v>0</v>
      </c>
      <c r="R15" s="70"/>
      <c r="S15" s="70"/>
      <c r="T15" s="58">
        <f t="shared" si="9"/>
        <v>7.8</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70"/>
      <c r="J16" s="47"/>
      <c r="K16" s="47"/>
      <c r="L16" s="58">
        <f t="shared" si="6"/>
        <v>0</v>
      </c>
      <c r="M16" s="47"/>
      <c r="N16" s="58">
        <f t="shared" si="7"/>
        <v>0</v>
      </c>
      <c r="O16" s="47"/>
      <c r="P16" s="70"/>
      <c r="Q16" s="58">
        <f t="shared" si="8"/>
        <v>0</v>
      </c>
      <c r="R16" s="70"/>
      <c r="S16" s="70"/>
      <c r="T16" s="58">
        <f t="shared" si="9"/>
        <v>7.8</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70"/>
      <c r="J17" s="47"/>
      <c r="K17" s="47"/>
      <c r="L17" s="58">
        <f t="shared" si="6"/>
        <v>0</v>
      </c>
      <c r="M17" s="47"/>
      <c r="N17" s="58">
        <f t="shared" si="7"/>
        <v>0</v>
      </c>
      <c r="O17" s="47"/>
      <c r="P17" s="70"/>
      <c r="Q17" s="58">
        <f t="shared" si="8"/>
        <v>0</v>
      </c>
      <c r="R17" s="70"/>
      <c r="S17" s="70"/>
      <c r="T17" s="58">
        <f t="shared" si="9"/>
        <v>7.8</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70"/>
      <c r="J18" s="47"/>
      <c r="K18" s="47"/>
      <c r="L18" s="58">
        <f t="shared" si="6"/>
        <v>0</v>
      </c>
      <c r="M18" s="47"/>
      <c r="N18" s="58">
        <f t="shared" si="7"/>
        <v>0</v>
      </c>
      <c r="O18" s="47"/>
      <c r="P18" s="70"/>
      <c r="Q18" s="58">
        <f t="shared" si="8"/>
        <v>0</v>
      </c>
      <c r="R18" s="70"/>
      <c r="S18" s="70"/>
      <c r="T18" s="58">
        <f t="shared" si="9"/>
        <v>7.8</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70"/>
      <c r="J19" s="47"/>
      <c r="K19" s="47"/>
      <c r="L19" s="58">
        <f t="shared" si="6"/>
        <v>0</v>
      </c>
      <c r="M19" s="47"/>
      <c r="N19" s="58">
        <f t="shared" si="7"/>
        <v>0</v>
      </c>
      <c r="O19" s="47"/>
      <c r="P19" s="70"/>
      <c r="Q19" s="58">
        <f t="shared" si="8"/>
        <v>0</v>
      </c>
      <c r="R19" s="70"/>
      <c r="S19" s="70"/>
      <c r="T19" s="58">
        <f t="shared" si="9"/>
        <v>7.8</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70"/>
      <c r="J20" s="47"/>
      <c r="K20" s="47"/>
      <c r="L20" s="58">
        <f t="shared" si="6"/>
        <v>0</v>
      </c>
      <c r="M20" s="47"/>
      <c r="N20" s="58">
        <f t="shared" si="7"/>
        <v>0</v>
      </c>
      <c r="O20" s="47"/>
      <c r="P20" s="70"/>
      <c r="Q20" s="58">
        <f t="shared" si="8"/>
        <v>0</v>
      </c>
      <c r="R20" s="70"/>
      <c r="S20" s="70"/>
      <c r="T20" s="58">
        <f t="shared" si="9"/>
        <v>7.8</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70"/>
      <c r="J21" s="47"/>
      <c r="K21" s="47"/>
      <c r="L21" s="58">
        <f t="shared" si="6"/>
        <v>0</v>
      </c>
      <c r="M21" s="47"/>
      <c r="N21" s="58">
        <f t="shared" si="7"/>
        <v>0</v>
      </c>
      <c r="O21" s="47"/>
      <c r="P21" s="70"/>
      <c r="Q21" s="58">
        <f t="shared" si="8"/>
        <v>0</v>
      </c>
      <c r="R21" s="70"/>
      <c r="S21" s="70"/>
      <c r="T21" s="58">
        <f t="shared" si="9"/>
        <v>7.8</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71"/>
      <c r="J22" s="48"/>
      <c r="K22" s="48"/>
      <c r="L22" s="69">
        <f t="shared" si="6"/>
        <v>0</v>
      </c>
      <c r="M22" s="48"/>
      <c r="N22" s="69">
        <f t="shared" si="7"/>
        <v>0</v>
      </c>
      <c r="O22" s="48"/>
      <c r="P22" s="71"/>
      <c r="Q22" s="69">
        <f t="shared" si="8"/>
        <v>0</v>
      </c>
      <c r="R22" s="71"/>
      <c r="S22" s="71"/>
      <c r="T22" s="69">
        <f t="shared" si="9"/>
        <v>7.8</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T23:T24"/>
    <mergeCell ref="F23:F24"/>
    <mergeCell ref="I23:I24"/>
    <mergeCell ref="M23:M24"/>
    <mergeCell ref="N23:N24"/>
    <mergeCell ref="P23:P24"/>
    <mergeCell ref="Q23:Q24"/>
    <mergeCell ref="R23:R24"/>
    <mergeCell ref="S23:S24"/>
    <mergeCell ref="L23:L24"/>
    <mergeCell ref="O23:O24"/>
    <mergeCell ref="D23:D24"/>
    <mergeCell ref="G23:G24"/>
    <mergeCell ref="H23:H24"/>
    <mergeCell ref="J23:J24"/>
    <mergeCell ref="K23:K24"/>
  </mergeCells>
  <phoneticPr fontId="8"/>
  <dataValidations count="3">
    <dataValidation type="list" allowBlank="1" showInputMessage="1" showErrorMessage="1" sqref="M11:M22" xr:uid="{8EBEC8FF-BF4D-4ED7-A293-6E756519230F}">
      <formula1>"2.5型磁気ディスク装置,3.5型磁気ディスク装置,なし"</formula1>
    </dataValidation>
    <dataValidation type="list" allowBlank="1" showInputMessage="1" showErrorMessage="1" sqref="F11:F22" xr:uid="{8C925676-24E2-426F-9405-A4F3BD107D72}">
      <formula1>"該当, 非該当"</formula1>
    </dataValidation>
    <dataValidation type="list" allowBlank="1" showInputMessage="1" showErrorMessage="1" sqref="O11:O22" xr:uid="{59B6896A-9731-49C6-9B56-D0D6DDFD5F5B}">
      <formula1>"あり,なし"</formula1>
    </dataValidation>
  </dataValidations>
  <pageMargins left="0.7" right="0.7" top="0.75" bottom="0.75" header="0.3" footer="0.3"/>
  <pageSetup paperSize="9" scale="1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63735-62E6-42AC-B630-9678737007C7}">
  <dimension ref="B1:AF36"/>
  <sheetViews>
    <sheetView view="pageBreakPreview" zoomScaleNormal="85" zoomScaleSheetLayoutView="100" workbookViewId="0">
      <selection activeCell="L11" sqref="L11:L22"/>
    </sheetView>
  </sheetViews>
  <sheetFormatPr defaultRowHeight="13.5" x14ac:dyDescent="0.15"/>
  <cols>
    <col min="1" max="1" width="5.625" style="2" customWidth="1"/>
    <col min="2"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98</v>
      </c>
      <c r="C6" s="38" t="s">
        <v>66</v>
      </c>
      <c r="H6" s="30"/>
      <c r="I6" s="30"/>
      <c r="J6" s="30"/>
      <c r="K6" s="30"/>
      <c r="L6" s="30"/>
      <c r="M6" s="30"/>
      <c r="N6" s="30"/>
      <c r="O6" s="30"/>
      <c r="P6" s="30"/>
      <c r="Q6" s="30"/>
      <c r="R6" s="30"/>
      <c r="S6" s="30"/>
      <c r="T6" s="38"/>
    </row>
    <row r="7" spans="2:24" s="1" customFormat="1" ht="15" customHeight="1" x14ac:dyDescent="0.15">
      <c r="B7" s="30"/>
      <c r="C7" s="30" t="s">
        <v>119</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122</v>
      </c>
      <c r="I10" s="113" t="s">
        <v>90</v>
      </c>
      <c r="J10" s="113" t="s">
        <v>123</v>
      </c>
      <c r="K10" s="113" t="s">
        <v>91</v>
      </c>
      <c r="L10" s="113" t="s">
        <v>124</v>
      </c>
      <c r="M10" s="113" t="s">
        <v>92</v>
      </c>
      <c r="N10" s="113" t="s">
        <v>125</v>
      </c>
      <c r="O10" s="113" t="s">
        <v>93</v>
      </c>
      <c r="P10" s="113" t="s">
        <v>94</v>
      </c>
      <c r="Q10" s="113" t="s">
        <v>126</v>
      </c>
      <c r="R10" s="113" t="s">
        <v>127</v>
      </c>
      <c r="S10" s="113" t="s">
        <v>128</v>
      </c>
      <c r="T10" s="113" t="s">
        <v>141</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G11*0.186</f>
        <v>0</v>
      </c>
      <c r="I11" s="68"/>
      <c r="J11" s="46"/>
      <c r="K11" s="46"/>
      <c r="L11" s="57">
        <f>(8.76*0.3)*((J11/2.54^2)*0.03+K11*0.244)</f>
        <v>0</v>
      </c>
      <c r="M11" s="46"/>
      <c r="N11" s="57">
        <f>IF(OR(M11="2.5型磁気ディスク装置",M11="3.5型磁気ディスク装置"),2.51,0)</f>
        <v>0</v>
      </c>
      <c r="O11" s="46"/>
      <c r="P11" s="68"/>
      <c r="Q11" s="57">
        <f>IF(O11="あり",4.198,0)</f>
        <v>0</v>
      </c>
      <c r="R11" s="68"/>
      <c r="S11" s="68"/>
      <c r="T11" s="57">
        <f>ROUND(11.34+H11+L11+N11+Q11,1)</f>
        <v>11.3</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G12*0.186</f>
        <v>0</v>
      </c>
      <c r="I12" s="70"/>
      <c r="J12" s="47"/>
      <c r="K12" s="47"/>
      <c r="L12" s="58">
        <f t="shared" ref="L12:L22" si="6">(8.76*0.3)*((J12/2.54^2)*0.03+K12*0.244)</f>
        <v>0</v>
      </c>
      <c r="M12" s="47"/>
      <c r="N12" s="58">
        <f t="shared" ref="N12:N22" si="7">IF(OR(M12="2.5型磁気ディスク装置",M12="3.5型磁気ディスク装置"),2.51,0)</f>
        <v>0</v>
      </c>
      <c r="O12" s="47"/>
      <c r="P12" s="70"/>
      <c r="Q12" s="58">
        <f t="shared" ref="Q12:Q22" si="8">IF(O12="あり",4.198,0)</f>
        <v>0</v>
      </c>
      <c r="R12" s="70"/>
      <c r="S12" s="70"/>
      <c r="T12" s="58">
        <f t="shared" ref="T12:T22" si="9">ROUND(11.34+H12+L12+N12+Q12,1)</f>
        <v>11.3</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70"/>
      <c r="J13" s="47"/>
      <c r="K13" s="47"/>
      <c r="L13" s="58">
        <f t="shared" si="6"/>
        <v>0</v>
      </c>
      <c r="M13" s="47"/>
      <c r="N13" s="58">
        <f t="shared" si="7"/>
        <v>0</v>
      </c>
      <c r="O13" s="47"/>
      <c r="P13" s="70"/>
      <c r="Q13" s="58">
        <f t="shared" si="8"/>
        <v>0</v>
      </c>
      <c r="R13" s="70"/>
      <c r="S13" s="70"/>
      <c r="T13" s="58">
        <f t="shared" si="9"/>
        <v>11.3</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70"/>
      <c r="J14" s="47"/>
      <c r="K14" s="47"/>
      <c r="L14" s="58">
        <f t="shared" si="6"/>
        <v>0</v>
      </c>
      <c r="M14" s="47"/>
      <c r="N14" s="58">
        <f t="shared" si="7"/>
        <v>0</v>
      </c>
      <c r="O14" s="47"/>
      <c r="P14" s="70"/>
      <c r="Q14" s="58">
        <f t="shared" si="8"/>
        <v>0</v>
      </c>
      <c r="R14" s="70"/>
      <c r="S14" s="70"/>
      <c r="T14" s="58">
        <f t="shared" si="9"/>
        <v>11.3</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70"/>
      <c r="J15" s="47"/>
      <c r="K15" s="47"/>
      <c r="L15" s="58">
        <f t="shared" si="6"/>
        <v>0</v>
      </c>
      <c r="M15" s="47"/>
      <c r="N15" s="58">
        <f t="shared" si="7"/>
        <v>0</v>
      </c>
      <c r="O15" s="47"/>
      <c r="P15" s="70"/>
      <c r="Q15" s="58">
        <f t="shared" si="8"/>
        <v>0</v>
      </c>
      <c r="R15" s="70"/>
      <c r="S15" s="70"/>
      <c r="T15" s="58">
        <f t="shared" si="9"/>
        <v>11.3</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70"/>
      <c r="J16" s="47"/>
      <c r="K16" s="47"/>
      <c r="L16" s="58">
        <f t="shared" si="6"/>
        <v>0</v>
      </c>
      <c r="M16" s="47"/>
      <c r="N16" s="58">
        <f t="shared" si="7"/>
        <v>0</v>
      </c>
      <c r="O16" s="47"/>
      <c r="P16" s="70"/>
      <c r="Q16" s="58">
        <f t="shared" si="8"/>
        <v>0</v>
      </c>
      <c r="R16" s="70"/>
      <c r="S16" s="70"/>
      <c r="T16" s="58">
        <f t="shared" si="9"/>
        <v>11.3</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70"/>
      <c r="J17" s="47"/>
      <c r="K17" s="47"/>
      <c r="L17" s="58">
        <f t="shared" si="6"/>
        <v>0</v>
      </c>
      <c r="M17" s="47"/>
      <c r="N17" s="58">
        <f t="shared" si="7"/>
        <v>0</v>
      </c>
      <c r="O17" s="47"/>
      <c r="P17" s="70"/>
      <c r="Q17" s="58">
        <f t="shared" si="8"/>
        <v>0</v>
      </c>
      <c r="R17" s="70"/>
      <c r="S17" s="70"/>
      <c r="T17" s="58">
        <f t="shared" si="9"/>
        <v>11.3</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70"/>
      <c r="J18" s="47"/>
      <c r="K18" s="47"/>
      <c r="L18" s="58">
        <f t="shared" si="6"/>
        <v>0</v>
      </c>
      <c r="M18" s="47"/>
      <c r="N18" s="58">
        <f t="shared" si="7"/>
        <v>0</v>
      </c>
      <c r="O18" s="47"/>
      <c r="P18" s="70"/>
      <c r="Q18" s="58">
        <f t="shared" si="8"/>
        <v>0</v>
      </c>
      <c r="R18" s="70"/>
      <c r="S18" s="70"/>
      <c r="T18" s="58">
        <f t="shared" si="9"/>
        <v>11.3</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70"/>
      <c r="J19" s="47"/>
      <c r="K19" s="47"/>
      <c r="L19" s="58">
        <f t="shared" si="6"/>
        <v>0</v>
      </c>
      <c r="M19" s="47"/>
      <c r="N19" s="58">
        <f t="shared" si="7"/>
        <v>0</v>
      </c>
      <c r="O19" s="47"/>
      <c r="P19" s="70"/>
      <c r="Q19" s="58">
        <f t="shared" si="8"/>
        <v>0</v>
      </c>
      <c r="R19" s="70"/>
      <c r="S19" s="70"/>
      <c r="T19" s="58">
        <f t="shared" si="9"/>
        <v>11.3</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70"/>
      <c r="J20" s="47"/>
      <c r="K20" s="47"/>
      <c r="L20" s="58">
        <f t="shared" si="6"/>
        <v>0</v>
      </c>
      <c r="M20" s="47"/>
      <c r="N20" s="58">
        <f t="shared" si="7"/>
        <v>0</v>
      </c>
      <c r="O20" s="47"/>
      <c r="P20" s="70"/>
      <c r="Q20" s="58">
        <f t="shared" si="8"/>
        <v>0</v>
      </c>
      <c r="R20" s="70"/>
      <c r="S20" s="70"/>
      <c r="T20" s="58">
        <f t="shared" si="9"/>
        <v>11.3</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70"/>
      <c r="J21" s="47"/>
      <c r="K21" s="47"/>
      <c r="L21" s="58">
        <f t="shared" si="6"/>
        <v>0</v>
      </c>
      <c r="M21" s="47"/>
      <c r="N21" s="58">
        <f t="shared" si="7"/>
        <v>0</v>
      </c>
      <c r="O21" s="47"/>
      <c r="P21" s="70"/>
      <c r="Q21" s="58">
        <f t="shared" si="8"/>
        <v>0</v>
      </c>
      <c r="R21" s="70"/>
      <c r="S21" s="70"/>
      <c r="T21" s="58">
        <f t="shared" si="9"/>
        <v>11.3</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71"/>
      <c r="J22" s="48"/>
      <c r="K22" s="48"/>
      <c r="L22" s="69">
        <f t="shared" si="6"/>
        <v>0</v>
      </c>
      <c r="M22" s="48"/>
      <c r="N22" s="69">
        <f t="shared" si="7"/>
        <v>0</v>
      </c>
      <c r="O22" s="48"/>
      <c r="P22" s="71"/>
      <c r="Q22" s="69">
        <f t="shared" si="8"/>
        <v>0</v>
      </c>
      <c r="R22" s="71"/>
      <c r="S22" s="71"/>
      <c r="T22" s="69">
        <f t="shared" si="9"/>
        <v>11.3</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T23:T24"/>
    <mergeCell ref="F23:F24"/>
    <mergeCell ref="I23:I24"/>
    <mergeCell ref="M23:M24"/>
    <mergeCell ref="N23:N24"/>
    <mergeCell ref="P23:P24"/>
    <mergeCell ref="Q23:Q24"/>
    <mergeCell ref="R23:R24"/>
    <mergeCell ref="S23:S24"/>
    <mergeCell ref="L23:L24"/>
    <mergeCell ref="O23:O24"/>
    <mergeCell ref="D23:D24"/>
    <mergeCell ref="G23:G24"/>
    <mergeCell ref="H23:H24"/>
    <mergeCell ref="J23:J24"/>
    <mergeCell ref="K23:K24"/>
  </mergeCells>
  <phoneticPr fontId="8"/>
  <dataValidations count="3">
    <dataValidation type="list" allowBlank="1" showInputMessage="1" showErrorMessage="1" sqref="F11:F22" xr:uid="{74D793F0-47DC-4F22-90F7-7EFD76D9428B}">
      <formula1>"該当, 非該当"</formula1>
    </dataValidation>
    <dataValidation type="list" allowBlank="1" showInputMessage="1" showErrorMessage="1" sqref="M11:M22" xr:uid="{FC530AD7-D2B0-4BD2-B60F-EABE647077FA}">
      <formula1>"2.5型磁気ディスク装置,3.5型磁気ディスク装置,なし"</formula1>
    </dataValidation>
    <dataValidation type="list" allowBlank="1" showInputMessage="1" showErrorMessage="1" sqref="O11:O22" xr:uid="{A3AD2B0F-3118-41D6-A231-533797809AA9}">
      <formula1>"あり,なし"</formula1>
    </dataValidation>
  </dataValidations>
  <pageMargins left="0.7" right="0.7" top="0.75" bottom="0.75" header="0.3" footer="0.3"/>
  <pageSetup paperSize="9" scale="1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576DF-8DEB-4EC3-9139-AAA1738E9981}">
  <dimension ref="B1:AF36"/>
  <sheetViews>
    <sheetView view="pageBreakPreview" zoomScaleNormal="85" zoomScaleSheetLayoutView="100" workbookViewId="0">
      <selection activeCell="L11" sqref="L11:L22"/>
    </sheetView>
  </sheetViews>
  <sheetFormatPr defaultRowHeight="13.5" x14ac:dyDescent="0.15"/>
  <cols>
    <col min="1" max="1" width="5.625" style="2" customWidth="1"/>
    <col min="2" max="11" width="31.375" style="2" customWidth="1"/>
    <col min="12" max="12" width="69.25" style="2" bestFit="1" customWidth="1"/>
    <col min="13"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99</v>
      </c>
      <c r="C6" s="38" t="s">
        <v>66</v>
      </c>
      <c r="H6" s="30"/>
      <c r="I6" s="30"/>
      <c r="J6" s="30"/>
      <c r="K6" s="30"/>
      <c r="L6" s="30"/>
      <c r="M6" s="30"/>
      <c r="N6" s="30"/>
      <c r="O6" s="30"/>
      <c r="P6" s="30"/>
      <c r="Q6" s="30"/>
      <c r="R6" s="30"/>
      <c r="S6" s="30"/>
      <c r="T6" s="38"/>
    </row>
    <row r="7" spans="2:24" s="1" customFormat="1" ht="15" customHeight="1" x14ac:dyDescent="0.15">
      <c r="B7" s="30"/>
      <c r="C7" s="30" t="s">
        <v>118</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130</v>
      </c>
      <c r="I10" s="113" t="s">
        <v>90</v>
      </c>
      <c r="J10" s="113" t="s">
        <v>123</v>
      </c>
      <c r="K10" s="113" t="s">
        <v>91</v>
      </c>
      <c r="L10" s="113" t="s">
        <v>138</v>
      </c>
      <c r="M10" s="113" t="s">
        <v>92</v>
      </c>
      <c r="N10" s="113" t="s">
        <v>125</v>
      </c>
      <c r="O10" s="113" t="s">
        <v>93</v>
      </c>
      <c r="P10" s="113" t="s">
        <v>94</v>
      </c>
      <c r="Q10" s="113" t="s">
        <v>132</v>
      </c>
      <c r="R10" s="113" t="s">
        <v>127</v>
      </c>
      <c r="S10" s="113" t="s">
        <v>128</v>
      </c>
      <c r="T10" s="113" t="s">
        <v>140</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G11*0.248</f>
        <v>0</v>
      </c>
      <c r="I11" s="46"/>
      <c r="J11" s="46"/>
      <c r="K11" s="46"/>
      <c r="L11" s="57">
        <f>IF(I11="17.4型未満",(8.76*0.35)*((J11/2.54^2)*0.03+K11*0.244),(8.76*0.35)*((J11/2.54^2)*0.0393))</f>
        <v>0</v>
      </c>
      <c r="M11" s="46"/>
      <c r="N11" s="57">
        <f>IF(M11="2.5型磁気ディスク装置",3.14,IF(M11="3.5型磁気ディスク装置",20.38,0))</f>
        <v>0</v>
      </c>
      <c r="O11" s="46"/>
      <c r="P11" s="46"/>
      <c r="Q11" s="57">
        <f>IF(O11="あり",MIN(130,0.587*P11+30.463),0)</f>
        <v>0</v>
      </c>
      <c r="R11" s="68"/>
      <c r="S11" s="68"/>
      <c r="T11" s="57">
        <f>ROUND(39.87+H11+L11+N11+Q11,1)</f>
        <v>39.9</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G12*0.248</f>
        <v>0</v>
      </c>
      <c r="I12" s="47"/>
      <c r="J12" s="47"/>
      <c r="K12" s="47"/>
      <c r="L12" s="58">
        <f t="shared" ref="L12:L22" si="6">IF(I12="17.4型未満",(8.76*0.35)*((J12/2.54^2)*0.03+K12*0.244),(8.76*0.35)*((J12/2.54^2)*0.0393))</f>
        <v>0</v>
      </c>
      <c r="M12" s="47"/>
      <c r="N12" s="58">
        <f t="shared" ref="N12:N22" si="7">IF(M12="2.5型磁気ディスク装置",3.14,IF(M12="3.5型磁気ディスク装置",20.38,0))</f>
        <v>0</v>
      </c>
      <c r="O12" s="47"/>
      <c r="P12" s="47"/>
      <c r="Q12" s="58">
        <f t="shared" ref="Q12:Q22" si="8">IF(O12="あり",MIN(130,0.587*P12+30.463),0)</f>
        <v>0</v>
      </c>
      <c r="R12" s="70"/>
      <c r="S12" s="70"/>
      <c r="T12" s="58">
        <f t="shared" ref="T12:T22" si="9">ROUND(39.87+H12+L12+N12+Q12,1)</f>
        <v>39.9</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47"/>
      <c r="J13" s="47"/>
      <c r="K13" s="47"/>
      <c r="L13" s="58">
        <f t="shared" si="6"/>
        <v>0</v>
      </c>
      <c r="M13" s="47"/>
      <c r="N13" s="58">
        <f t="shared" si="7"/>
        <v>0</v>
      </c>
      <c r="O13" s="47"/>
      <c r="P13" s="47"/>
      <c r="Q13" s="58">
        <f t="shared" si="8"/>
        <v>0</v>
      </c>
      <c r="R13" s="70"/>
      <c r="S13" s="70"/>
      <c r="T13" s="58">
        <f t="shared" si="9"/>
        <v>39.9</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47"/>
      <c r="J14" s="47"/>
      <c r="K14" s="47"/>
      <c r="L14" s="58">
        <f t="shared" si="6"/>
        <v>0</v>
      </c>
      <c r="M14" s="47"/>
      <c r="N14" s="58">
        <f t="shared" si="7"/>
        <v>0</v>
      </c>
      <c r="O14" s="47"/>
      <c r="P14" s="47"/>
      <c r="Q14" s="58">
        <f t="shared" si="8"/>
        <v>0</v>
      </c>
      <c r="R14" s="70"/>
      <c r="S14" s="70"/>
      <c r="T14" s="58">
        <f t="shared" si="9"/>
        <v>39.9</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47"/>
      <c r="J15" s="47"/>
      <c r="K15" s="47"/>
      <c r="L15" s="58">
        <f t="shared" si="6"/>
        <v>0</v>
      </c>
      <c r="M15" s="47"/>
      <c r="N15" s="58">
        <f t="shared" si="7"/>
        <v>0</v>
      </c>
      <c r="O15" s="47"/>
      <c r="P15" s="47"/>
      <c r="Q15" s="58">
        <f t="shared" si="8"/>
        <v>0</v>
      </c>
      <c r="R15" s="70"/>
      <c r="S15" s="70"/>
      <c r="T15" s="58">
        <f t="shared" si="9"/>
        <v>39.9</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47"/>
      <c r="J16" s="47"/>
      <c r="K16" s="47"/>
      <c r="L16" s="58">
        <f t="shared" si="6"/>
        <v>0</v>
      </c>
      <c r="M16" s="47"/>
      <c r="N16" s="58">
        <f t="shared" si="7"/>
        <v>0</v>
      </c>
      <c r="O16" s="47"/>
      <c r="P16" s="47"/>
      <c r="Q16" s="58">
        <f t="shared" si="8"/>
        <v>0</v>
      </c>
      <c r="R16" s="70"/>
      <c r="S16" s="70"/>
      <c r="T16" s="58">
        <f t="shared" si="9"/>
        <v>39.9</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47"/>
      <c r="J17" s="47"/>
      <c r="K17" s="47"/>
      <c r="L17" s="58">
        <f t="shared" si="6"/>
        <v>0</v>
      </c>
      <c r="M17" s="47"/>
      <c r="N17" s="58">
        <f t="shared" si="7"/>
        <v>0</v>
      </c>
      <c r="O17" s="47"/>
      <c r="P17" s="47"/>
      <c r="Q17" s="58">
        <f t="shared" si="8"/>
        <v>0</v>
      </c>
      <c r="R17" s="70"/>
      <c r="S17" s="70"/>
      <c r="T17" s="58">
        <f t="shared" si="9"/>
        <v>39.9</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47"/>
      <c r="J18" s="47"/>
      <c r="K18" s="47"/>
      <c r="L18" s="58">
        <f t="shared" si="6"/>
        <v>0</v>
      </c>
      <c r="M18" s="47"/>
      <c r="N18" s="58">
        <f t="shared" si="7"/>
        <v>0</v>
      </c>
      <c r="O18" s="47"/>
      <c r="P18" s="47"/>
      <c r="Q18" s="58">
        <f t="shared" si="8"/>
        <v>0</v>
      </c>
      <c r="R18" s="70"/>
      <c r="S18" s="70"/>
      <c r="T18" s="58">
        <f t="shared" si="9"/>
        <v>39.9</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47"/>
      <c r="J19" s="47"/>
      <c r="K19" s="47"/>
      <c r="L19" s="58">
        <f t="shared" si="6"/>
        <v>0</v>
      </c>
      <c r="M19" s="47"/>
      <c r="N19" s="58">
        <f t="shared" si="7"/>
        <v>0</v>
      </c>
      <c r="O19" s="47"/>
      <c r="P19" s="47"/>
      <c r="Q19" s="58">
        <f t="shared" si="8"/>
        <v>0</v>
      </c>
      <c r="R19" s="70"/>
      <c r="S19" s="70"/>
      <c r="T19" s="58">
        <f t="shared" si="9"/>
        <v>39.9</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47"/>
      <c r="J20" s="47"/>
      <c r="K20" s="47"/>
      <c r="L20" s="58">
        <f t="shared" si="6"/>
        <v>0</v>
      </c>
      <c r="M20" s="47"/>
      <c r="N20" s="58">
        <f t="shared" si="7"/>
        <v>0</v>
      </c>
      <c r="O20" s="47"/>
      <c r="P20" s="47"/>
      <c r="Q20" s="58">
        <f t="shared" si="8"/>
        <v>0</v>
      </c>
      <c r="R20" s="70"/>
      <c r="S20" s="70"/>
      <c r="T20" s="58">
        <f t="shared" si="9"/>
        <v>39.9</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47"/>
      <c r="J21" s="47"/>
      <c r="K21" s="47"/>
      <c r="L21" s="58">
        <f t="shared" si="6"/>
        <v>0</v>
      </c>
      <c r="M21" s="47"/>
      <c r="N21" s="58">
        <f t="shared" si="7"/>
        <v>0</v>
      </c>
      <c r="O21" s="47"/>
      <c r="P21" s="47"/>
      <c r="Q21" s="58">
        <f t="shared" si="8"/>
        <v>0</v>
      </c>
      <c r="R21" s="70"/>
      <c r="S21" s="70"/>
      <c r="T21" s="58">
        <f t="shared" si="9"/>
        <v>39.9</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48"/>
      <c r="J22" s="48"/>
      <c r="K22" s="48"/>
      <c r="L22" s="69">
        <f t="shared" si="6"/>
        <v>0</v>
      </c>
      <c r="M22" s="48"/>
      <c r="N22" s="69">
        <f t="shared" si="7"/>
        <v>0</v>
      </c>
      <c r="O22" s="48"/>
      <c r="P22" s="48"/>
      <c r="Q22" s="69">
        <f t="shared" si="8"/>
        <v>0</v>
      </c>
      <c r="R22" s="71"/>
      <c r="S22" s="71"/>
      <c r="T22" s="69">
        <f t="shared" si="9"/>
        <v>39.9</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T23:T24"/>
    <mergeCell ref="F23:F24"/>
    <mergeCell ref="I23:I24"/>
    <mergeCell ref="M23:M24"/>
    <mergeCell ref="N23:N24"/>
    <mergeCell ref="P23:P24"/>
    <mergeCell ref="Q23:Q24"/>
    <mergeCell ref="R23:R24"/>
    <mergeCell ref="S23:S24"/>
    <mergeCell ref="L23:L24"/>
    <mergeCell ref="O23:O24"/>
    <mergeCell ref="D23:D24"/>
    <mergeCell ref="G23:G24"/>
    <mergeCell ref="H23:H24"/>
    <mergeCell ref="J23:J24"/>
    <mergeCell ref="K23:K24"/>
  </mergeCells>
  <phoneticPr fontId="8"/>
  <dataValidations count="4">
    <dataValidation type="list" allowBlank="1" showInputMessage="1" showErrorMessage="1" sqref="M11:M22" xr:uid="{53606D27-952D-4B50-ACC6-E1786573CDD2}">
      <formula1>"2.5型磁気ディスク装置,3.5型磁気ディスク装置,なし"</formula1>
    </dataValidation>
    <dataValidation type="list" allowBlank="1" showInputMessage="1" showErrorMessage="1" sqref="F11:F22" xr:uid="{11264528-C270-45C4-AB7E-C93B4BFFC350}">
      <formula1>"該当, 非該当"</formula1>
    </dataValidation>
    <dataValidation type="list" allowBlank="1" showInputMessage="1" showErrorMessage="1" sqref="I11:I22" xr:uid="{85F29BF2-F5CB-450D-AC8E-B27F640F81C8}">
      <formula1>"17.4型未満,17.4型以上"</formula1>
    </dataValidation>
    <dataValidation type="list" allowBlank="1" showInputMessage="1" showErrorMessage="1" sqref="O11:O22" xr:uid="{D95715CD-FC5C-4C3E-B436-52711F2BB036}">
      <formula1>"あり,なし"</formula1>
    </dataValidation>
  </dataValidations>
  <pageMargins left="0.7" right="0.7" top="0.75" bottom="0.75" header="0.3" footer="0.3"/>
  <pageSetup paperSize="9" scale="1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D365C-3B10-4D6F-847F-F19A63A0B23D}">
  <dimension ref="B1:AF36"/>
  <sheetViews>
    <sheetView view="pageBreakPreview" zoomScaleNormal="85" zoomScaleSheetLayoutView="100" workbookViewId="0">
      <selection activeCell="L20" sqref="L20"/>
    </sheetView>
  </sheetViews>
  <sheetFormatPr defaultRowHeight="13.5" x14ac:dyDescent="0.15"/>
  <cols>
    <col min="1" max="1" width="5.625" style="2" customWidth="1"/>
    <col min="2" max="11" width="31.375" style="2" customWidth="1"/>
    <col min="12" max="12" width="69.25" style="2" bestFit="1" customWidth="1"/>
    <col min="13"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100</v>
      </c>
      <c r="C6" s="38" t="s">
        <v>66</v>
      </c>
      <c r="H6" s="30"/>
      <c r="I6" s="30"/>
      <c r="J6" s="30"/>
      <c r="K6" s="30"/>
      <c r="L6" s="30"/>
      <c r="M6" s="30"/>
      <c r="N6" s="30"/>
      <c r="O6" s="30"/>
      <c r="P6" s="30"/>
      <c r="Q6" s="30"/>
      <c r="R6" s="30"/>
      <c r="S6" s="30"/>
      <c r="T6" s="38"/>
    </row>
    <row r="7" spans="2:24" s="1" customFormat="1" ht="15" customHeight="1" x14ac:dyDescent="0.15">
      <c r="B7" s="30"/>
      <c r="C7" s="30" t="s">
        <v>117</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130</v>
      </c>
      <c r="I10" s="113" t="s">
        <v>90</v>
      </c>
      <c r="J10" s="113" t="s">
        <v>123</v>
      </c>
      <c r="K10" s="113" t="s">
        <v>91</v>
      </c>
      <c r="L10" s="113" t="s">
        <v>138</v>
      </c>
      <c r="M10" s="113" t="s">
        <v>92</v>
      </c>
      <c r="N10" s="113" t="s">
        <v>125</v>
      </c>
      <c r="O10" s="113" t="s">
        <v>93</v>
      </c>
      <c r="P10" s="113" t="s">
        <v>94</v>
      </c>
      <c r="Q10" s="113" t="s">
        <v>132</v>
      </c>
      <c r="R10" s="113" t="s">
        <v>127</v>
      </c>
      <c r="S10" s="113" t="s">
        <v>128</v>
      </c>
      <c r="T10" s="113" t="s">
        <v>139</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G11*0.248</f>
        <v>0</v>
      </c>
      <c r="I11" s="46"/>
      <c r="J11" s="46"/>
      <c r="K11" s="46"/>
      <c r="L11" s="57">
        <f>IF(I11="17.4型未満",(8.76*0.35)*((J11/2.54^2)*0.03+K11*0.244),(8.76*0.35)*((J11/2.54^2)*0.0393))</f>
        <v>0</v>
      </c>
      <c r="M11" s="46"/>
      <c r="N11" s="57">
        <f>IF(M11="2.5型磁気ディスク装置",3.14,IF(M11="3.5型磁気ディスク装置",20.38,0))</f>
        <v>0</v>
      </c>
      <c r="O11" s="46"/>
      <c r="P11" s="46"/>
      <c r="Q11" s="57">
        <f>IF(O11="あり",MIN(130,0.587*P11+30.463),0)</f>
        <v>0</v>
      </c>
      <c r="R11" s="68"/>
      <c r="S11" s="68"/>
      <c r="T11" s="57">
        <f>ROUND(53.32+H11+L11+N11+Q11,1)</f>
        <v>53.3</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G12*0.248</f>
        <v>0</v>
      </c>
      <c r="I12" s="47"/>
      <c r="J12" s="47"/>
      <c r="K12" s="47"/>
      <c r="L12" s="58">
        <f t="shared" ref="L12:L22" si="6">IF(I12="17.4型未満",(8.76*0.35)*((J12/2.54^2)*0.03+K12*0.244),(8.76*0.35)*((J12/2.54^2)*0.0393))</f>
        <v>0</v>
      </c>
      <c r="M12" s="47"/>
      <c r="N12" s="58">
        <f t="shared" ref="N12:N22" si="7">IF(M12="2.5型磁気ディスク装置",3.14,IF(M12="3.5型磁気ディスク装置",20.38,0))</f>
        <v>0</v>
      </c>
      <c r="O12" s="47"/>
      <c r="P12" s="47"/>
      <c r="Q12" s="58">
        <f t="shared" ref="Q12:Q22" si="8">IF(O12="あり",MIN(130,0.587*P12+30.463),0)</f>
        <v>0</v>
      </c>
      <c r="R12" s="70"/>
      <c r="S12" s="70"/>
      <c r="T12" s="58">
        <f t="shared" ref="T12:T22" si="9">ROUND(53.32+H12+L12+N12+Q12,1)</f>
        <v>53.3</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47"/>
      <c r="J13" s="47"/>
      <c r="K13" s="47"/>
      <c r="L13" s="58">
        <f t="shared" si="6"/>
        <v>0</v>
      </c>
      <c r="M13" s="47"/>
      <c r="N13" s="58">
        <f t="shared" si="7"/>
        <v>0</v>
      </c>
      <c r="O13" s="47"/>
      <c r="P13" s="47"/>
      <c r="Q13" s="58">
        <f t="shared" si="8"/>
        <v>0</v>
      </c>
      <c r="R13" s="70"/>
      <c r="S13" s="70"/>
      <c r="T13" s="58">
        <f t="shared" si="9"/>
        <v>53.3</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47"/>
      <c r="J14" s="47"/>
      <c r="K14" s="47"/>
      <c r="L14" s="58">
        <f t="shared" si="6"/>
        <v>0</v>
      </c>
      <c r="M14" s="47"/>
      <c r="N14" s="58">
        <f t="shared" si="7"/>
        <v>0</v>
      </c>
      <c r="O14" s="47"/>
      <c r="P14" s="47"/>
      <c r="Q14" s="58">
        <f t="shared" si="8"/>
        <v>0</v>
      </c>
      <c r="R14" s="70"/>
      <c r="S14" s="70"/>
      <c r="T14" s="58">
        <f t="shared" si="9"/>
        <v>53.3</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47"/>
      <c r="J15" s="47"/>
      <c r="K15" s="47"/>
      <c r="L15" s="58">
        <f t="shared" si="6"/>
        <v>0</v>
      </c>
      <c r="M15" s="47"/>
      <c r="N15" s="58">
        <f t="shared" si="7"/>
        <v>0</v>
      </c>
      <c r="O15" s="47"/>
      <c r="P15" s="47"/>
      <c r="Q15" s="58">
        <f t="shared" si="8"/>
        <v>0</v>
      </c>
      <c r="R15" s="70"/>
      <c r="S15" s="70"/>
      <c r="T15" s="58">
        <f t="shared" si="9"/>
        <v>53.3</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47"/>
      <c r="J16" s="47"/>
      <c r="K16" s="47"/>
      <c r="L16" s="58">
        <f t="shared" si="6"/>
        <v>0</v>
      </c>
      <c r="M16" s="47"/>
      <c r="N16" s="58">
        <f t="shared" si="7"/>
        <v>0</v>
      </c>
      <c r="O16" s="47"/>
      <c r="P16" s="47"/>
      <c r="Q16" s="58">
        <f t="shared" si="8"/>
        <v>0</v>
      </c>
      <c r="R16" s="70"/>
      <c r="S16" s="70"/>
      <c r="T16" s="58">
        <f t="shared" si="9"/>
        <v>53.3</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47"/>
      <c r="J17" s="47"/>
      <c r="K17" s="47"/>
      <c r="L17" s="58">
        <f t="shared" si="6"/>
        <v>0</v>
      </c>
      <c r="M17" s="47"/>
      <c r="N17" s="58">
        <f t="shared" si="7"/>
        <v>0</v>
      </c>
      <c r="O17" s="47"/>
      <c r="P17" s="47"/>
      <c r="Q17" s="58">
        <f t="shared" si="8"/>
        <v>0</v>
      </c>
      <c r="R17" s="70"/>
      <c r="S17" s="70"/>
      <c r="T17" s="58">
        <f t="shared" si="9"/>
        <v>53.3</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47"/>
      <c r="J18" s="47"/>
      <c r="K18" s="47"/>
      <c r="L18" s="58">
        <f t="shared" si="6"/>
        <v>0</v>
      </c>
      <c r="M18" s="47"/>
      <c r="N18" s="58">
        <f t="shared" si="7"/>
        <v>0</v>
      </c>
      <c r="O18" s="47"/>
      <c r="P18" s="47"/>
      <c r="Q18" s="58">
        <f t="shared" si="8"/>
        <v>0</v>
      </c>
      <c r="R18" s="70"/>
      <c r="S18" s="70"/>
      <c r="T18" s="58">
        <f t="shared" si="9"/>
        <v>53.3</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47"/>
      <c r="J19" s="47"/>
      <c r="K19" s="47"/>
      <c r="L19" s="58">
        <f t="shared" si="6"/>
        <v>0</v>
      </c>
      <c r="M19" s="47"/>
      <c r="N19" s="58">
        <f t="shared" si="7"/>
        <v>0</v>
      </c>
      <c r="O19" s="47"/>
      <c r="P19" s="47"/>
      <c r="Q19" s="58">
        <f t="shared" si="8"/>
        <v>0</v>
      </c>
      <c r="R19" s="70"/>
      <c r="S19" s="70"/>
      <c r="T19" s="58">
        <f t="shared" si="9"/>
        <v>53.3</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47"/>
      <c r="J20" s="47"/>
      <c r="K20" s="47"/>
      <c r="L20" s="58">
        <f t="shared" si="6"/>
        <v>0</v>
      </c>
      <c r="M20" s="47"/>
      <c r="N20" s="58">
        <f t="shared" si="7"/>
        <v>0</v>
      </c>
      <c r="O20" s="47"/>
      <c r="P20" s="47"/>
      <c r="Q20" s="58">
        <f t="shared" si="8"/>
        <v>0</v>
      </c>
      <c r="R20" s="70"/>
      <c r="S20" s="70"/>
      <c r="T20" s="58">
        <f t="shared" si="9"/>
        <v>53.3</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47"/>
      <c r="J21" s="47"/>
      <c r="K21" s="47"/>
      <c r="L21" s="58">
        <f t="shared" si="6"/>
        <v>0</v>
      </c>
      <c r="M21" s="47"/>
      <c r="N21" s="58">
        <f t="shared" si="7"/>
        <v>0</v>
      </c>
      <c r="O21" s="47"/>
      <c r="P21" s="47"/>
      <c r="Q21" s="58">
        <f t="shared" si="8"/>
        <v>0</v>
      </c>
      <c r="R21" s="70"/>
      <c r="S21" s="70"/>
      <c r="T21" s="58">
        <f t="shared" si="9"/>
        <v>53.3</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48"/>
      <c r="J22" s="48"/>
      <c r="K22" s="48"/>
      <c r="L22" s="69">
        <f t="shared" si="6"/>
        <v>0</v>
      </c>
      <c r="M22" s="48"/>
      <c r="N22" s="69">
        <f t="shared" si="7"/>
        <v>0</v>
      </c>
      <c r="O22" s="48"/>
      <c r="P22" s="48"/>
      <c r="Q22" s="69">
        <f t="shared" si="8"/>
        <v>0</v>
      </c>
      <c r="R22" s="71"/>
      <c r="S22" s="71"/>
      <c r="T22" s="69">
        <f t="shared" si="9"/>
        <v>53.3</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S23:S24"/>
    <mergeCell ref="T23:T24"/>
    <mergeCell ref="F23:F24"/>
    <mergeCell ref="L23:L24"/>
    <mergeCell ref="M23:M24"/>
    <mergeCell ref="N23:N24"/>
    <mergeCell ref="P23:P24"/>
    <mergeCell ref="Q23:Q24"/>
    <mergeCell ref="R23:R24"/>
    <mergeCell ref="O23:O24"/>
    <mergeCell ref="K23:K24"/>
    <mergeCell ref="D23:D24"/>
    <mergeCell ref="G23:G24"/>
    <mergeCell ref="H23:H24"/>
    <mergeCell ref="I23:I24"/>
    <mergeCell ref="J23:J24"/>
  </mergeCells>
  <phoneticPr fontId="8"/>
  <dataValidations count="4">
    <dataValidation type="list" allowBlank="1" showInputMessage="1" showErrorMessage="1" sqref="I11:I22" xr:uid="{04108B5F-74D7-4D65-9554-3C3BA4347E52}">
      <formula1>"17.4型未満,17.4型以上"</formula1>
    </dataValidation>
    <dataValidation type="list" allowBlank="1" showInputMessage="1" showErrorMessage="1" sqref="F11:F22" xr:uid="{A5A76D92-B07E-48A9-A92F-0C870B0FF82E}">
      <formula1>"該当, 非該当"</formula1>
    </dataValidation>
    <dataValidation type="list" allowBlank="1" showInputMessage="1" showErrorMessage="1" sqref="M11:M22" xr:uid="{BE92342D-711D-4AF3-AA94-8365E5C8B554}">
      <formula1>"2.5型磁気ディスク装置,3.5型磁気ディスク装置,なし"</formula1>
    </dataValidation>
    <dataValidation type="list" allowBlank="1" showInputMessage="1" showErrorMessage="1" sqref="O11:O22" xr:uid="{CB41A164-2507-4C4F-A74B-0C8F06CDB6FE}">
      <formula1>"あり,なし"</formula1>
    </dataValidation>
  </dataValidations>
  <pageMargins left="0.7" right="0.7" top="0.75" bottom="0.75" header="0.3" footer="0.3"/>
  <pageSetup paperSize="9" scale="17" orientation="landscape" r:id="rId1"/>
  <colBreaks count="1" manualBreakCount="1">
    <brk id="24" max="3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E8E30-A928-4ECF-AC81-84BC5E8F7B67}">
  <dimension ref="B1:AF36"/>
  <sheetViews>
    <sheetView view="pageBreakPreview" zoomScaleNormal="85" zoomScaleSheetLayoutView="100" workbookViewId="0">
      <selection activeCell="L18" sqref="L18"/>
    </sheetView>
  </sheetViews>
  <sheetFormatPr defaultRowHeight="13.5" x14ac:dyDescent="0.15"/>
  <cols>
    <col min="1" max="1" width="5.625" style="2" customWidth="1"/>
    <col min="2" max="19" width="31.375" style="2" customWidth="1"/>
    <col min="20" max="20" width="37.5" style="2" customWidth="1"/>
    <col min="21" max="24" width="31.375" style="2" customWidth="1"/>
    <col min="25" max="36" width="25.5" style="2" customWidth="1"/>
    <col min="37" max="16384" width="9" style="2"/>
  </cols>
  <sheetData>
    <row r="1" spans="2:24" s="85" customFormat="1" ht="15" customHeight="1" thickBot="1" x14ac:dyDescent="0.2">
      <c r="G1" s="86"/>
      <c r="H1" s="86"/>
      <c r="I1" s="86"/>
      <c r="K1" s="86"/>
      <c r="M1" s="86"/>
      <c r="S1" s="86"/>
      <c r="X1" s="86" t="s">
        <v>64</v>
      </c>
    </row>
    <row r="2" spans="2:24" s="85" customFormat="1" ht="15" customHeight="1" thickTop="1" thickBot="1" x14ac:dyDescent="0.2">
      <c r="B2" s="87" t="s">
        <v>7</v>
      </c>
      <c r="C2" s="88" t="s">
        <v>8</v>
      </c>
      <c r="D2" s="89"/>
      <c r="E2" s="41"/>
    </row>
    <row r="3" spans="2:24" s="85" customFormat="1" ht="15" customHeight="1" thickTop="1" x14ac:dyDescent="0.15">
      <c r="B3" s="90"/>
      <c r="C3" s="91"/>
      <c r="J3" s="1"/>
    </row>
    <row r="4" spans="2:24" s="92" customFormat="1" ht="15" customHeight="1" x14ac:dyDescent="0.15">
      <c r="B4" s="93" t="s">
        <v>9</v>
      </c>
      <c r="J4" s="1"/>
    </row>
    <row r="5" spans="2:24" s="92" customFormat="1" ht="15" customHeight="1" x14ac:dyDescent="0.15">
      <c r="B5" s="93"/>
      <c r="G5" s="109"/>
      <c r="H5" s="109"/>
      <c r="I5" s="109"/>
      <c r="J5" s="109"/>
      <c r="K5" s="1"/>
      <c r="L5" s="109"/>
      <c r="M5" s="109"/>
      <c r="N5" s="109"/>
      <c r="O5" s="109"/>
      <c r="P5" s="109"/>
      <c r="Q5" s="109"/>
      <c r="R5" s="109"/>
      <c r="S5" s="109"/>
      <c r="T5" s="109"/>
    </row>
    <row r="6" spans="2:24" s="1" customFormat="1" ht="15" customHeight="1" x14ac:dyDescent="0.15">
      <c r="B6" s="39" t="s">
        <v>101</v>
      </c>
      <c r="C6" s="38" t="s">
        <v>66</v>
      </c>
      <c r="H6" s="30"/>
      <c r="I6" s="30"/>
      <c r="J6" s="30"/>
      <c r="K6" s="30"/>
      <c r="L6" s="30"/>
      <c r="M6" s="30"/>
      <c r="N6" s="30"/>
      <c r="O6" s="30"/>
      <c r="P6" s="30"/>
      <c r="Q6" s="30"/>
      <c r="R6" s="30"/>
      <c r="S6" s="30"/>
      <c r="T6" s="38"/>
    </row>
    <row r="7" spans="2:24" s="1" customFormat="1" ht="15" customHeight="1" x14ac:dyDescent="0.15">
      <c r="B7" s="30"/>
      <c r="C7" s="30" t="s">
        <v>116</v>
      </c>
      <c r="H7" s="30"/>
      <c r="I7" s="30"/>
      <c r="J7" s="30"/>
      <c r="K7" s="30"/>
      <c r="L7" s="30"/>
      <c r="M7" s="30"/>
      <c r="N7" s="30"/>
      <c r="O7" s="30"/>
      <c r="P7" s="30"/>
      <c r="Q7" s="30"/>
      <c r="R7" s="30"/>
      <c r="S7" s="30"/>
      <c r="T7" s="38"/>
    </row>
    <row r="8" spans="2:24" ht="15" customHeight="1" x14ac:dyDescent="0.15">
      <c r="H8" s="30"/>
      <c r="I8" s="30"/>
      <c r="J8" s="30"/>
      <c r="K8" s="30"/>
      <c r="L8" s="30"/>
      <c r="M8" s="30"/>
      <c r="N8" s="30"/>
      <c r="O8" s="30"/>
      <c r="P8" s="30"/>
      <c r="Q8" s="30"/>
      <c r="R8" s="30"/>
      <c r="S8" s="30"/>
      <c r="T8" s="38"/>
    </row>
    <row r="9" spans="2:24" s="75" customFormat="1" ht="18" thickBot="1" x14ac:dyDescent="0.2">
      <c r="B9" s="75" t="s">
        <v>6</v>
      </c>
      <c r="G9" s="110"/>
      <c r="H9" s="110"/>
      <c r="I9" s="110"/>
      <c r="J9" s="110"/>
      <c r="K9" s="110"/>
      <c r="L9" s="110"/>
      <c r="M9" s="110"/>
      <c r="N9" s="110"/>
      <c r="O9" s="110"/>
      <c r="P9" s="110"/>
      <c r="Q9" s="110"/>
      <c r="R9" s="110"/>
      <c r="S9" s="110"/>
      <c r="T9" s="111"/>
    </row>
    <row r="10" spans="2:24" ht="59.25" customHeight="1" thickBot="1" x14ac:dyDescent="0.2">
      <c r="B10" s="40" t="s">
        <v>13</v>
      </c>
      <c r="C10" s="45" t="s">
        <v>0</v>
      </c>
      <c r="D10" s="112" t="s">
        <v>67</v>
      </c>
      <c r="E10" s="113" t="s">
        <v>12</v>
      </c>
      <c r="F10" s="113" t="s">
        <v>89</v>
      </c>
      <c r="G10" s="113" t="s">
        <v>121</v>
      </c>
      <c r="H10" s="113" t="s">
        <v>130</v>
      </c>
      <c r="I10" s="113" t="s">
        <v>90</v>
      </c>
      <c r="J10" s="113" t="s">
        <v>123</v>
      </c>
      <c r="K10" s="113" t="s">
        <v>91</v>
      </c>
      <c r="L10" s="113" t="s">
        <v>131</v>
      </c>
      <c r="M10" s="113" t="s">
        <v>92</v>
      </c>
      <c r="N10" s="113" t="s">
        <v>125</v>
      </c>
      <c r="O10" s="113" t="s">
        <v>93</v>
      </c>
      <c r="P10" s="113" t="s">
        <v>94</v>
      </c>
      <c r="Q10" s="113" t="s">
        <v>132</v>
      </c>
      <c r="R10" s="113" t="s">
        <v>127</v>
      </c>
      <c r="S10" s="113" t="s">
        <v>128</v>
      </c>
      <c r="T10" s="113" t="s">
        <v>137</v>
      </c>
      <c r="U10" s="113" t="s">
        <v>95</v>
      </c>
      <c r="V10" s="113" t="s">
        <v>14</v>
      </c>
      <c r="W10" s="113" t="s">
        <v>15</v>
      </c>
      <c r="X10" s="49" t="s">
        <v>96</v>
      </c>
    </row>
    <row r="11" spans="2:24" s="18" customFormat="1" ht="15" customHeight="1" x14ac:dyDescent="0.15">
      <c r="B11" s="11"/>
      <c r="C11" s="81"/>
      <c r="D11" s="81"/>
      <c r="E11" s="50">
        <f t="shared" ref="E11:E22" si="0">C11*D11</f>
        <v>0</v>
      </c>
      <c r="F11" s="46"/>
      <c r="G11" s="72"/>
      <c r="H11" s="57">
        <f>G11*0.248</f>
        <v>0</v>
      </c>
      <c r="I11" s="68"/>
      <c r="J11" s="68"/>
      <c r="K11" s="68"/>
      <c r="L11" s="68"/>
      <c r="M11" s="46"/>
      <c r="N11" s="57">
        <f>IF(M11="2.5型磁気ディスク装置",3.14,IF(M11="3.5型磁気ディスク装置",20.38,0))</f>
        <v>0</v>
      </c>
      <c r="O11" s="46"/>
      <c r="P11" s="46"/>
      <c r="Q11" s="57">
        <f>IF(O11="あり",MIN(130,0.587*P11+30.463),0)</f>
        <v>0</v>
      </c>
      <c r="R11" s="68"/>
      <c r="S11" s="68"/>
      <c r="T11" s="57">
        <f>ROUND(29.59+H11+N11+Q11,1)</f>
        <v>29.6</v>
      </c>
      <c r="U11" s="57">
        <f t="shared" ref="U11:U22" si="1">C11*T11</f>
        <v>0</v>
      </c>
      <c r="V11" s="57">
        <f t="shared" ref="V11:V22" si="2">IF(F11="該当",0,C11)</f>
        <v>0</v>
      </c>
      <c r="W11" s="50">
        <f t="shared" ref="W11:W22" si="3">V11*D11</f>
        <v>0</v>
      </c>
      <c r="X11" s="57">
        <f t="shared" ref="X11:X22" si="4">V11*T11</f>
        <v>0</v>
      </c>
    </row>
    <row r="12" spans="2:24" s="18" customFormat="1" ht="15" customHeight="1" x14ac:dyDescent="0.15">
      <c r="B12" s="13"/>
      <c r="C12" s="82"/>
      <c r="D12" s="82"/>
      <c r="E12" s="51">
        <f t="shared" si="0"/>
        <v>0</v>
      </c>
      <c r="F12" s="47"/>
      <c r="G12" s="73"/>
      <c r="H12" s="58">
        <f t="shared" ref="H12:H22" si="5">G12*0.248</f>
        <v>0</v>
      </c>
      <c r="I12" s="70"/>
      <c r="J12" s="70"/>
      <c r="K12" s="70"/>
      <c r="L12" s="70"/>
      <c r="M12" s="47"/>
      <c r="N12" s="58">
        <f t="shared" ref="N12:N22" si="6">IF(M12="2.5型磁気ディスク装置",3.14,IF(M12="3.5型磁気ディスク装置",20.38,0))</f>
        <v>0</v>
      </c>
      <c r="O12" s="47"/>
      <c r="P12" s="47"/>
      <c r="Q12" s="58">
        <f t="shared" ref="Q12:Q22" si="7">IF(O12="あり",MIN(130,0.587*P12+30.463),0)</f>
        <v>0</v>
      </c>
      <c r="R12" s="70"/>
      <c r="S12" s="70"/>
      <c r="T12" s="58">
        <f t="shared" ref="T12:T22" si="8">ROUND(29.59+H12+N12+Q12,1)</f>
        <v>29.6</v>
      </c>
      <c r="U12" s="58">
        <f t="shared" si="1"/>
        <v>0</v>
      </c>
      <c r="V12" s="58">
        <f t="shared" si="2"/>
        <v>0</v>
      </c>
      <c r="W12" s="51">
        <f t="shared" si="3"/>
        <v>0</v>
      </c>
      <c r="X12" s="58">
        <f t="shared" si="4"/>
        <v>0</v>
      </c>
    </row>
    <row r="13" spans="2:24" s="18" customFormat="1" ht="15" customHeight="1" x14ac:dyDescent="0.15">
      <c r="B13" s="13"/>
      <c r="C13" s="82"/>
      <c r="D13" s="82"/>
      <c r="E13" s="51">
        <f t="shared" si="0"/>
        <v>0</v>
      </c>
      <c r="F13" s="47"/>
      <c r="G13" s="73"/>
      <c r="H13" s="58">
        <f t="shared" si="5"/>
        <v>0</v>
      </c>
      <c r="I13" s="70"/>
      <c r="J13" s="70"/>
      <c r="K13" s="70"/>
      <c r="L13" s="70"/>
      <c r="M13" s="47"/>
      <c r="N13" s="58">
        <f t="shared" si="6"/>
        <v>0</v>
      </c>
      <c r="O13" s="47"/>
      <c r="P13" s="47"/>
      <c r="Q13" s="58">
        <f t="shared" si="7"/>
        <v>0</v>
      </c>
      <c r="R13" s="70"/>
      <c r="S13" s="70"/>
      <c r="T13" s="58">
        <f t="shared" si="8"/>
        <v>29.6</v>
      </c>
      <c r="U13" s="58">
        <f t="shared" si="1"/>
        <v>0</v>
      </c>
      <c r="V13" s="58">
        <f t="shared" si="2"/>
        <v>0</v>
      </c>
      <c r="W13" s="51">
        <f t="shared" si="3"/>
        <v>0</v>
      </c>
      <c r="X13" s="58">
        <f t="shared" si="4"/>
        <v>0</v>
      </c>
    </row>
    <row r="14" spans="2:24" s="18" customFormat="1" ht="15" customHeight="1" x14ac:dyDescent="0.15">
      <c r="B14" s="13"/>
      <c r="C14" s="82"/>
      <c r="D14" s="82"/>
      <c r="E14" s="51">
        <f t="shared" si="0"/>
        <v>0</v>
      </c>
      <c r="F14" s="47"/>
      <c r="G14" s="73"/>
      <c r="H14" s="58">
        <f t="shared" si="5"/>
        <v>0</v>
      </c>
      <c r="I14" s="70"/>
      <c r="J14" s="70"/>
      <c r="K14" s="70"/>
      <c r="L14" s="70"/>
      <c r="M14" s="47"/>
      <c r="N14" s="58">
        <f t="shared" si="6"/>
        <v>0</v>
      </c>
      <c r="O14" s="47"/>
      <c r="P14" s="47"/>
      <c r="Q14" s="58">
        <f t="shared" si="7"/>
        <v>0</v>
      </c>
      <c r="R14" s="70"/>
      <c r="S14" s="70"/>
      <c r="T14" s="58">
        <f t="shared" si="8"/>
        <v>29.6</v>
      </c>
      <c r="U14" s="58">
        <f t="shared" si="1"/>
        <v>0</v>
      </c>
      <c r="V14" s="58">
        <f t="shared" si="2"/>
        <v>0</v>
      </c>
      <c r="W14" s="51">
        <f t="shared" si="3"/>
        <v>0</v>
      </c>
      <c r="X14" s="58">
        <f t="shared" si="4"/>
        <v>0</v>
      </c>
    </row>
    <row r="15" spans="2:24" s="18" customFormat="1" ht="15" customHeight="1" x14ac:dyDescent="0.15">
      <c r="B15" s="13"/>
      <c r="C15" s="82"/>
      <c r="D15" s="82"/>
      <c r="E15" s="51">
        <f t="shared" si="0"/>
        <v>0</v>
      </c>
      <c r="F15" s="47"/>
      <c r="G15" s="73"/>
      <c r="H15" s="58">
        <f t="shared" si="5"/>
        <v>0</v>
      </c>
      <c r="I15" s="70"/>
      <c r="J15" s="70"/>
      <c r="K15" s="70"/>
      <c r="L15" s="70"/>
      <c r="M15" s="47"/>
      <c r="N15" s="58">
        <f t="shared" si="6"/>
        <v>0</v>
      </c>
      <c r="O15" s="47"/>
      <c r="P15" s="47"/>
      <c r="Q15" s="58">
        <f t="shared" si="7"/>
        <v>0</v>
      </c>
      <c r="R15" s="70"/>
      <c r="S15" s="70"/>
      <c r="T15" s="58">
        <f t="shared" si="8"/>
        <v>29.6</v>
      </c>
      <c r="U15" s="58">
        <f t="shared" si="1"/>
        <v>0</v>
      </c>
      <c r="V15" s="58">
        <f t="shared" si="2"/>
        <v>0</v>
      </c>
      <c r="W15" s="51">
        <f t="shared" si="3"/>
        <v>0</v>
      </c>
      <c r="X15" s="58">
        <f t="shared" si="4"/>
        <v>0</v>
      </c>
    </row>
    <row r="16" spans="2:24" s="18" customFormat="1" ht="15" customHeight="1" x14ac:dyDescent="0.15">
      <c r="B16" s="13"/>
      <c r="C16" s="82"/>
      <c r="D16" s="82"/>
      <c r="E16" s="51">
        <f t="shared" si="0"/>
        <v>0</v>
      </c>
      <c r="F16" s="47"/>
      <c r="G16" s="73"/>
      <c r="H16" s="58">
        <f t="shared" si="5"/>
        <v>0</v>
      </c>
      <c r="I16" s="70"/>
      <c r="J16" s="70"/>
      <c r="K16" s="70"/>
      <c r="L16" s="70"/>
      <c r="M16" s="47"/>
      <c r="N16" s="58">
        <f t="shared" si="6"/>
        <v>0</v>
      </c>
      <c r="O16" s="47"/>
      <c r="P16" s="47"/>
      <c r="Q16" s="58">
        <f t="shared" si="7"/>
        <v>0</v>
      </c>
      <c r="R16" s="70"/>
      <c r="S16" s="70"/>
      <c r="T16" s="58">
        <f t="shared" si="8"/>
        <v>29.6</v>
      </c>
      <c r="U16" s="58">
        <f t="shared" si="1"/>
        <v>0</v>
      </c>
      <c r="V16" s="58">
        <f t="shared" si="2"/>
        <v>0</v>
      </c>
      <c r="W16" s="51">
        <f t="shared" si="3"/>
        <v>0</v>
      </c>
      <c r="X16" s="58">
        <f t="shared" si="4"/>
        <v>0</v>
      </c>
    </row>
    <row r="17" spans="2:32" s="18" customFormat="1" ht="15" customHeight="1" x14ac:dyDescent="0.15">
      <c r="B17" s="13"/>
      <c r="C17" s="82"/>
      <c r="D17" s="82"/>
      <c r="E17" s="51">
        <f t="shared" si="0"/>
        <v>0</v>
      </c>
      <c r="F17" s="47"/>
      <c r="G17" s="73"/>
      <c r="H17" s="58">
        <f t="shared" si="5"/>
        <v>0</v>
      </c>
      <c r="I17" s="70"/>
      <c r="J17" s="70"/>
      <c r="K17" s="70"/>
      <c r="L17" s="70"/>
      <c r="M17" s="47"/>
      <c r="N17" s="58">
        <f t="shared" si="6"/>
        <v>0</v>
      </c>
      <c r="O17" s="47"/>
      <c r="P17" s="47"/>
      <c r="Q17" s="58">
        <f t="shared" si="7"/>
        <v>0</v>
      </c>
      <c r="R17" s="70"/>
      <c r="S17" s="70"/>
      <c r="T17" s="58">
        <f t="shared" si="8"/>
        <v>29.6</v>
      </c>
      <c r="U17" s="58">
        <f t="shared" si="1"/>
        <v>0</v>
      </c>
      <c r="V17" s="58">
        <f t="shared" si="2"/>
        <v>0</v>
      </c>
      <c r="W17" s="51">
        <f t="shared" si="3"/>
        <v>0</v>
      </c>
      <c r="X17" s="58">
        <f t="shared" si="4"/>
        <v>0</v>
      </c>
    </row>
    <row r="18" spans="2:32" s="18" customFormat="1" ht="15" customHeight="1" x14ac:dyDescent="0.15">
      <c r="B18" s="13"/>
      <c r="C18" s="82"/>
      <c r="D18" s="82"/>
      <c r="E18" s="51">
        <f t="shared" si="0"/>
        <v>0</v>
      </c>
      <c r="F18" s="47"/>
      <c r="G18" s="73"/>
      <c r="H18" s="58">
        <f t="shared" si="5"/>
        <v>0</v>
      </c>
      <c r="I18" s="70"/>
      <c r="J18" s="70"/>
      <c r="K18" s="70"/>
      <c r="L18" s="70"/>
      <c r="M18" s="47"/>
      <c r="N18" s="58">
        <f t="shared" si="6"/>
        <v>0</v>
      </c>
      <c r="O18" s="47"/>
      <c r="P18" s="47"/>
      <c r="Q18" s="58">
        <f t="shared" si="7"/>
        <v>0</v>
      </c>
      <c r="R18" s="70"/>
      <c r="S18" s="70"/>
      <c r="T18" s="58">
        <f t="shared" si="8"/>
        <v>29.6</v>
      </c>
      <c r="U18" s="58">
        <f t="shared" si="1"/>
        <v>0</v>
      </c>
      <c r="V18" s="58">
        <f t="shared" si="2"/>
        <v>0</v>
      </c>
      <c r="W18" s="51">
        <f t="shared" si="3"/>
        <v>0</v>
      </c>
      <c r="X18" s="58">
        <f t="shared" si="4"/>
        <v>0</v>
      </c>
    </row>
    <row r="19" spans="2:32" s="18" customFormat="1" ht="15" customHeight="1" x14ac:dyDescent="0.15">
      <c r="B19" s="13"/>
      <c r="C19" s="82"/>
      <c r="D19" s="82"/>
      <c r="E19" s="51">
        <f t="shared" si="0"/>
        <v>0</v>
      </c>
      <c r="F19" s="47"/>
      <c r="G19" s="73"/>
      <c r="H19" s="58">
        <f t="shared" si="5"/>
        <v>0</v>
      </c>
      <c r="I19" s="70"/>
      <c r="J19" s="70"/>
      <c r="K19" s="70"/>
      <c r="L19" s="70"/>
      <c r="M19" s="47"/>
      <c r="N19" s="58">
        <f t="shared" si="6"/>
        <v>0</v>
      </c>
      <c r="O19" s="47"/>
      <c r="P19" s="47"/>
      <c r="Q19" s="58">
        <f t="shared" si="7"/>
        <v>0</v>
      </c>
      <c r="R19" s="70"/>
      <c r="S19" s="70"/>
      <c r="T19" s="58">
        <f t="shared" si="8"/>
        <v>29.6</v>
      </c>
      <c r="U19" s="58">
        <f t="shared" si="1"/>
        <v>0</v>
      </c>
      <c r="V19" s="58">
        <f t="shared" si="2"/>
        <v>0</v>
      </c>
      <c r="W19" s="51">
        <f t="shared" si="3"/>
        <v>0</v>
      </c>
      <c r="X19" s="58">
        <f t="shared" si="4"/>
        <v>0</v>
      </c>
    </row>
    <row r="20" spans="2:32" s="18" customFormat="1" ht="15" customHeight="1" x14ac:dyDescent="0.15">
      <c r="B20" s="13"/>
      <c r="C20" s="82"/>
      <c r="D20" s="82"/>
      <c r="E20" s="51">
        <f t="shared" si="0"/>
        <v>0</v>
      </c>
      <c r="F20" s="47"/>
      <c r="G20" s="73"/>
      <c r="H20" s="58">
        <f t="shared" si="5"/>
        <v>0</v>
      </c>
      <c r="I20" s="70"/>
      <c r="J20" s="70"/>
      <c r="K20" s="70"/>
      <c r="L20" s="70"/>
      <c r="M20" s="47"/>
      <c r="N20" s="58">
        <f t="shared" si="6"/>
        <v>0</v>
      </c>
      <c r="O20" s="47"/>
      <c r="P20" s="47"/>
      <c r="Q20" s="58">
        <f t="shared" si="7"/>
        <v>0</v>
      </c>
      <c r="R20" s="70"/>
      <c r="S20" s="70"/>
      <c r="T20" s="58">
        <f t="shared" si="8"/>
        <v>29.6</v>
      </c>
      <c r="U20" s="58">
        <f t="shared" si="1"/>
        <v>0</v>
      </c>
      <c r="V20" s="58">
        <f t="shared" si="2"/>
        <v>0</v>
      </c>
      <c r="W20" s="51">
        <f t="shared" si="3"/>
        <v>0</v>
      </c>
      <c r="X20" s="58">
        <f t="shared" si="4"/>
        <v>0</v>
      </c>
    </row>
    <row r="21" spans="2:32" s="18" customFormat="1" ht="15" customHeight="1" x14ac:dyDescent="0.15">
      <c r="B21" s="13"/>
      <c r="C21" s="82"/>
      <c r="D21" s="82"/>
      <c r="E21" s="51">
        <f t="shared" si="0"/>
        <v>0</v>
      </c>
      <c r="F21" s="47"/>
      <c r="G21" s="73"/>
      <c r="H21" s="58">
        <f t="shared" si="5"/>
        <v>0</v>
      </c>
      <c r="I21" s="70"/>
      <c r="J21" s="70"/>
      <c r="K21" s="70"/>
      <c r="L21" s="70"/>
      <c r="M21" s="47"/>
      <c r="N21" s="58">
        <f t="shared" si="6"/>
        <v>0</v>
      </c>
      <c r="O21" s="47"/>
      <c r="P21" s="47"/>
      <c r="Q21" s="58">
        <f t="shared" si="7"/>
        <v>0</v>
      </c>
      <c r="R21" s="70"/>
      <c r="S21" s="70"/>
      <c r="T21" s="58">
        <f t="shared" si="8"/>
        <v>29.6</v>
      </c>
      <c r="U21" s="58">
        <f t="shared" si="1"/>
        <v>0</v>
      </c>
      <c r="V21" s="58">
        <f t="shared" si="2"/>
        <v>0</v>
      </c>
      <c r="W21" s="51">
        <f t="shared" si="3"/>
        <v>0</v>
      </c>
      <c r="X21" s="58">
        <f t="shared" si="4"/>
        <v>0</v>
      </c>
    </row>
    <row r="22" spans="2:32" s="18" customFormat="1" ht="15" customHeight="1" thickBot="1" x14ac:dyDescent="0.2">
      <c r="B22" s="15"/>
      <c r="C22" s="83"/>
      <c r="D22" s="84"/>
      <c r="E22" s="52">
        <f t="shared" si="0"/>
        <v>0</v>
      </c>
      <c r="F22" s="48"/>
      <c r="G22" s="74"/>
      <c r="H22" s="69">
        <f t="shared" si="5"/>
        <v>0</v>
      </c>
      <c r="I22" s="71"/>
      <c r="J22" s="71"/>
      <c r="K22" s="71"/>
      <c r="L22" s="71"/>
      <c r="M22" s="48"/>
      <c r="N22" s="69">
        <f t="shared" si="6"/>
        <v>0</v>
      </c>
      <c r="O22" s="48"/>
      <c r="P22" s="48"/>
      <c r="Q22" s="69">
        <f t="shared" si="7"/>
        <v>0</v>
      </c>
      <c r="R22" s="71"/>
      <c r="S22" s="71"/>
      <c r="T22" s="69">
        <f t="shared" si="8"/>
        <v>29.6</v>
      </c>
      <c r="U22" s="69">
        <f t="shared" si="1"/>
        <v>0</v>
      </c>
      <c r="V22" s="59">
        <f t="shared" si="2"/>
        <v>0</v>
      </c>
      <c r="W22" s="52">
        <f t="shared" si="3"/>
        <v>0</v>
      </c>
      <c r="X22" s="69">
        <f t="shared" si="4"/>
        <v>0</v>
      </c>
    </row>
    <row r="23" spans="2:32" ht="15" customHeight="1" thickTop="1" x14ac:dyDescent="0.15">
      <c r="B23" s="94" t="s">
        <v>1</v>
      </c>
      <c r="C23" s="96"/>
      <c r="D23" s="227"/>
      <c r="E23" s="97"/>
      <c r="F23" s="225"/>
      <c r="G23" s="227"/>
      <c r="H23" s="225"/>
      <c r="I23" s="225"/>
      <c r="J23" s="225"/>
      <c r="K23" s="225"/>
      <c r="L23" s="225"/>
      <c r="M23" s="225"/>
      <c r="N23" s="225"/>
      <c r="O23" s="225"/>
      <c r="P23" s="225"/>
      <c r="Q23" s="225"/>
      <c r="R23" s="225"/>
      <c r="S23" s="225"/>
      <c r="T23" s="225"/>
      <c r="U23" s="97"/>
      <c r="V23" s="97" t="s">
        <v>105</v>
      </c>
      <c r="W23" s="97" t="s">
        <v>70</v>
      </c>
      <c r="X23" s="97" t="s">
        <v>106</v>
      </c>
    </row>
    <row r="24" spans="2:32" ht="15" customHeight="1" thickBot="1" x14ac:dyDescent="0.2">
      <c r="B24" s="95"/>
      <c r="C24" s="34">
        <f>SUM(C11:C22)</f>
        <v>0</v>
      </c>
      <c r="D24" s="228"/>
      <c r="E24" s="98">
        <f>SUM(E11:E22)</f>
        <v>0</v>
      </c>
      <c r="F24" s="226"/>
      <c r="G24" s="228"/>
      <c r="H24" s="226"/>
      <c r="I24" s="226"/>
      <c r="J24" s="226"/>
      <c r="K24" s="226"/>
      <c r="L24" s="226"/>
      <c r="M24" s="226"/>
      <c r="N24" s="226"/>
      <c r="O24" s="226"/>
      <c r="P24" s="226"/>
      <c r="Q24" s="226"/>
      <c r="R24" s="226"/>
      <c r="S24" s="226"/>
      <c r="T24" s="226"/>
      <c r="U24" s="34">
        <f>SUM(U11:U22)</f>
        <v>0</v>
      </c>
      <c r="V24" s="34">
        <f>SUM(V11:V22)</f>
        <v>0</v>
      </c>
      <c r="W24" s="34">
        <f>SUM(W11:W22)</f>
        <v>0</v>
      </c>
      <c r="X24" s="34">
        <f>SUM(X11:X22)</f>
        <v>0</v>
      </c>
    </row>
    <row r="25" spans="2:32" ht="15" customHeight="1" x14ac:dyDescent="0.15">
      <c r="B25" s="9" t="s">
        <v>5</v>
      </c>
      <c r="C25" s="7"/>
      <c r="D25" s="7"/>
      <c r="E25" s="7"/>
      <c r="F25" s="8"/>
      <c r="G25" s="8"/>
      <c r="H25" s="7"/>
      <c r="I25" s="7"/>
      <c r="J25" s="7"/>
      <c r="K25" s="7"/>
      <c r="L25" s="7"/>
      <c r="M25" s="7"/>
      <c r="N25" s="7"/>
      <c r="O25" s="7"/>
      <c r="P25" s="7"/>
      <c r="Q25" s="7"/>
      <c r="R25" s="7"/>
      <c r="S25" s="7"/>
      <c r="T25" s="7"/>
      <c r="U25" s="7"/>
      <c r="V25" s="7"/>
      <c r="W25" s="7"/>
      <c r="X25" s="7"/>
      <c r="Y25" s="7"/>
      <c r="Z25" s="7"/>
      <c r="AA25" s="7"/>
      <c r="AB25" s="7"/>
      <c r="AC25" s="7"/>
    </row>
    <row r="26" spans="2:32" s="3" customFormat="1" ht="15" customHeight="1" x14ac:dyDescent="0.15">
      <c r="B26" s="3" t="s">
        <v>68</v>
      </c>
    </row>
    <row r="27" spans="2:32" ht="15" customHeight="1" x14ac:dyDescent="0.1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row>
    <row r="28" spans="2:32" ht="15" customHeight="1" x14ac:dyDescent="0.15">
      <c r="B28" s="4"/>
      <c r="C28" s="5"/>
      <c r="D28" s="5"/>
      <c r="E28" s="5"/>
      <c r="F28" s="4"/>
      <c r="G28" s="4"/>
      <c r="H28" s="5"/>
      <c r="I28" s="5"/>
      <c r="J28" s="5"/>
      <c r="K28" s="5"/>
      <c r="L28" s="5"/>
      <c r="M28" s="5"/>
      <c r="N28" s="5"/>
      <c r="O28" s="5"/>
      <c r="P28" s="5"/>
      <c r="Q28" s="5"/>
      <c r="R28" s="5"/>
      <c r="S28" s="5"/>
      <c r="T28" s="5"/>
      <c r="U28" s="5"/>
      <c r="V28" s="5"/>
      <c r="W28" s="5"/>
      <c r="X28" s="5"/>
      <c r="Y28" s="5"/>
      <c r="Z28" s="5"/>
      <c r="AA28" s="5"/>
      <c r="AB28" s="5"/>
      <c r="AC28" s="5"/>
      <c r="AD28" s="4"/>
      <c r="AE28" s="5"/>
      <c r="AF28" s="5"/>
    </row>
    <row r="29" spans="2:32" s="1" customFormat="1" ht="17.25" x14ac:dyDescent="0.15">
      <c r="B29" s="1" t="s">
        <v>2</v>
      </c>
      <c r="AD29" s="1" t="s">
        <v>3</v>
      </c>
    </row>
    <row r="30" spans="2:32" ht="25.5" customHeight="1" thickBot="1" x14ac:dyDescent="0.2">
      <c r="B30" s="4" t="s">
        <v>4</v>
      </c>
      <c r="C30" s="5"/>
      <c r="D30" s="5"/>
      <c r="E30" s="5"/>
      <c r="F30" s="78" t="s">
        <v>88</v>
      </c>
      <c r="G30" s="85"/>
      <c r="H30" s="85"/>
      <c r="I30" s="85"/>
      <c r="J30" s="5"/>
      <c r="K30" s="5"/>
      <c r="L30" s="5"/>
      <c r="M30" s="5"/>
      <c r="N30" s="5"/>
      <c r="O30" s="5"/>
      <c r="P30" s="5"/>
      <c r="Q30" s="5"/>
      <c r="R30" s="5"/>
      <c r="S30" s="5"/>
      <c r="T30" s="5"/>
      <c r="U30" s="5"/>
      <c r="V30" s="5"/>
      <c r="W30" s="5"/>
      <c r="X30" s="5"/>
      <c r="Y30" s="5"/>
      <c r="Z30" s="5"/>
    </row>
    <row r="31" spans="2:32" ht="57.75" customHeight="1" thickBot="1" x14ac:dyDescent="0.2">
      <c r="B31" s="102" t="s">
        <v>107</v>
      </c>
      <c r="C31" s="101" t="s">
        <v>108</v>
      </c>
      <c r="D31" s="103" t="s">
        <v>109</v>
      </c>
      <c r="E31" s="19"/>
      <c r="F31" s="102" t="s">
        <v>107</v>
      </c>
      <c r="G31" s="101" t="s">
        <v>110</v>
      </c>
      <c r="H31" s="103" t="s">
        <v>111</v>
      </c>
      <c r="I31" s="55"/>
      <c r="J31" s="19"/>
      <c r="K31" s="19"/>
      <c r="L31" s="19"/>
      <c r="M31" s="19"/>
      <c r="N31" s="19"/>
      <c r="O31" s="19"/>
      <c r="P31" s="19"/>
      <c r="Q31" s="19"/>
      <c r="R31" s="19"/>
      <c r="S31" s="19"/>
      <c r="T31" s="19"/>
      <c r="U31" s="19"/>
      <c r="V31" s="19"/>
      <c r="W31" s="19"/>
      <c r="X31" s="19"/>
      <c r="Y31" s="19"/>
      <c r="Z31" s="19"/>
    </row>
    <row r="32" spans="2:32" ht="15" thickTop="1" thickBot="1" x14ac:dyDescent="0.2">
      <c r="B32" s="35">
        <f>V24</f>
        <v>0</v>
      </c>
      <c r="C32" s="56">
        <f>W24</f>
        <v>0</v>
      </c>
      <c r="D32" s="10" t="e">
        <f>C32/B32</f>
        <v>#DIV/0!</v>
      </c>
      <c r="E32" s="20"/>
      <c r="F32" s="104">
        <f>V24</f>
        <v>0</v>
      </c>
      <c r="G32" s="79">
        <f>X24</f>
        <v>0</v>
      </c>
      <c r="H32" s="10" t="e">
        <f>G32/F32</f>
        <v>#DIV/0!</v>
      </c>
      <c r="I32" s="41"/>
      <c r="J32" s="7"/>
      <c r="K32" s="7"/>
      <c r="L32" s="7"/>
      <c r="M32" s="7"/>
      <c r="N32" s="7"/>
      <c r="O32" s="7"/>
      <c r="P32" s="7"/>
      <c r="Q32" s="7"/>
      <c r="R32" s="7"/>
      <c r="S32" s="7"/>
      <c r="T32" s="7"/>
      <c r="U32" s="7"/>
      <c r="V32" s="7"/>
      <c r="W32" s="7"/>
      <c r="X32" s="7"/>
      <c r="Y32" s="7"/>
      <c r="Z32" s="7"/>
    </row>
    <row r="33" spans="2:2" s="6" customFormat="1" ht="24" customHeight="1" x14ac:dyDescent="0.15"/>
    <row r="34" spans="2:2" ht="17.25" x14ac:dyDescent="0.15">
      <c r="B34" s="99" t="s">
        <v>10</v>
      </c>
    </row>
    <row r="35" spans="2:2" ht="15" customHeight="1" x14ac:dyDescent="0.15">
      <c r="B35" s="115" t="s">
        <v>144</v>
      </c>
    </row>
    <row r="36" spans="2:2" ht="15" customHeight="1" x14ac:dyDescent="0.15">
      <c r="B36" s="100" t="s">
        <v>11</v>
      </c>
    </row>
  </sheetData>
  <mergeCells count="16">
    <mergeCell ref="S23:S24"/>
    <mergeCell ref="T23:T24"/>
    <mergeCell ref="F23:F24"/>
    <mergeCell ref="L23:L24"/>
    <mergeCell ref="M23:M24"/>
    <mergeCell ref="N23:N24"/>
    <mergeCell ref="P23:P24"/>
    <mergeCell ref="Q23:Q24"/>
    <mergeCell ref="R23:R24"/>
    <mergeCell ref="O23:O24"/>
    <mergeCell ref="K23:K24"/>
    <mergeCell ref="D23:D24"/>
    <mergeCell ref="G23:G24"/>
    <mergeCell ref="H23:H24"/>
    <mergeCell ref="I23:I24"/>
    <mergeCell ref="J23:J24"/>
  </mergeCells>
  <phoneticPr fontId="8"/>
  <dataValidations count="3">
    <dataValidation type="list" allowBlank="1" showInputMessage="1" showErrorMessage="1" sqref="M11:M22" xr:uid="{3BCA4877-D50A-4A6E-A2D1-37C354C51BA7}">
      <formula1>"2.5型磁気ディスク装置,3.5型磁気ディスク装置,なし"</formula1>
    </dataValidation>
    <dataValidation type="list" allowBlank="1" showInputMessage="1" showErrorMessage="1" sqref="F11:F22" xr:uid="{7FD0D158-483C-483E-9969-84A1D2E872E5}">
      <formula1>"該当, 非該当"</formula1>
    </dataValidation>
    <dataValidation type="list" allowBlank="1" showInputMessage="1" showErrorMessage="1" sqref="O11:O22" xr:uid="{F61F1A92-E71E-49F2-858C-5C5B1A8C5919}">
      <formula1>"あり,なし"</formula1>
    </dataValidation>
  </dataValidations>
  <pageMargins left="0.7" right="0.7" top="0.75" bottom="0.75" header="0.3" footer="0.3"/>
  <pageSetup paperSize="9" scale="1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報告書表紙</vt:lpstr>
      <vt:lpstr>調査票１</vt:lpstr>
      <vt:lpstr>調査票２_目次</vt:lpstr>
      <vt:lpstr>調査票２_区分10</vt:lpstr>
      <vt:lpstr>調査票２_区分11</vt:lpstr>
      <vt:lpstr>調査票２_区分12</vt:lpstr>
      <vt:lpstr>調査票２_区分13</vt:lpstr>
      <vt:lpstr>調査票２_区分14</vt:lpstr>
      <vt:lpstr>調査票２_区分15</vt:lpstr>
      <vt:lpstr>調査票２_区分16</vt:lpstr>
      <vt:lpstr>調査票２_区分17</vt:lpstr>
      <vt:lpstr>調査票２_区分18</vt:lpstr>
      <vt:lpstr>調査票１!Print_Area</vt:lpstr>
      <vt:lpstr>調査票２_区分10!Print_Area</vt:lpstr>
      <vt:lpstr>調査票２_区分11!Print_Area</vt:lpstr>
      <vt:lpstr>調査票２_区分12!Print_Area</vt:lpstr>
      <vt:lpstr>調査票２_区分13!Print_Area</vt:lpstr>
      <vt:lpstr>調査票２_区分14!Print_Area</vt:lpstr>
      <vt:lpstr>調査票２_区分15!Print_Area</vt:lpstr>
      <vt:lpstr>調査票２_区分16!Print_Area</vt:lpstr>
      <vt:lpstr>調査票２_区分17!Print_Area</vt:lpstr>
      <vt:lpstr>調査票２_区分18!Print_Area</vt:lpstr>
      <vt:lpstr>調査票２_目次!Print_Area</vt:lpstr>
      <vt:lpstr>報告書表紙!Print_Area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2026-03-31T06:49:40Z</dcterms:created>
  <dcterms:modified xsi:type="dcterms:W3CDTF">2026-03-31T06:49:45Z</dcterms:modified>
</cp:coreProperties>
</file>