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05 民生Ｇ\99_高効率給湯器\★★★賃貸集合住宅\R6補正\★その他（会計手続き等以外はここ！）\06_補助対象機器リスト\"/>
    </mc:Choice>
  </mc:AlternateContent>
  <xr:revisionPtr revIDLastSave="0" documentId="13_ncr:1_{D4450B90-E0B3-4CBF-8B2F-596252158A81}" xr6:coauthVersionLast="47" xr6:coauthVersionMax="47" xr10:uidLastSave="{00000000-0000-0000-0000-000000000000}"/>
  <bookViews>
    <workbookView xWindow="-120" yWindow="-120" windowWidth="29040" windowHeight="15840" xr2:uid="{7A954823-C5B0-41AB-B7CA-F708EF89ED04}"/>
  </bookViews>
  <sheets>
    <sheet name="20250303更新版" sheetId="4" r:id="rId1"/>
    <sheet name="ルール" sheetId="2" state="hidden" r:id="rId2"/>
  </sheets>
  <externalReferences>
    <externalReference r:id="rId3"/>
  </externalReferences>
  <definedNames>
    <definedName name="_xlnm._FilterDatabase" localSheetId="0" hidden="1">'20250303更新版'!$A$8:$X$176</definedName>
    <definedName name="_xlnm.Print_Area" localSheetId="0">'20250303更新版'!$A$1:$X$176</definedName>
    <definedName name="_xlnm.Print_Titles" localSheetId="0">'20250303更新版'!$1:$8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4" l="1"/>
  <c r="F162" i="4"/>
  <c r="X12" i="4"/>
  <c r="L90" i="4"/>
  <c r="L89" i="4"/>
  <c r="X90" i="4"/>
  <c r="F90" i="4"/>
  <c r="X89" i="4"/>
  <c r="F89" i="4"/>
  <c r="L69" i="4"/>
  <c r="L68" i="4"/>
  <c r="X69" i="4"/>
  <c r="F69" i="4"/>
  <c r="X68" i="4"/>
  <c r="F68" i="4"/>
  <c r="L48" i="4"/>
  <c r="L47" i="4"/>
  <c r="L25" i="4"/>
  <c r="L12" i="4"/>
  <c r="X48" i="4"/>
  <c r="F48" i="4"/>
  <c r="X47" i="4"/>
  <c r="F47" i="4"/>
  <c r="F11" i="4"/>
  <c r="X25" i="4"/>
  <c r="F25" i="4"/>
  <c r="X151" i="4"/>
  <c r="L151" i="4"/>
  <c r="F151" i="4"/>
  <c r="X41" i="4"/>
  <c r="L41" i="4"/>
  <c r="F41" i="4"/>
  <c r="F40" i="4"/>
  <c r="L40" i="4"/>
  <c r="X40" i="4"/>
  <c r="F165" i="4"/>
  <c r="F120" i="4" l="1"/>
  <c r="F121" i="4"/>
  <c r="F122" i="4"/>
  <c r="X120" i="4"/>
  <c r="X121" i="4"/>
  <c r="X122" i="4"/>
  <c r="L120" i="4"/>
  <c r="L121" i="4"/>
  <c r="L122" i="4"/>
  <c r="F99" i="4"/>
  <c r="X99" i="4"/>
  <c r="L99" i="4"/>
  <c r="X82" i="4"/>
  <c r="X83" i="4"/>
  <c r="F82" i="4"/>
  <c r="F83" i="4"/>
  <c r="L82" i="4"/>
  <c r="L83" i="4"/>
  <c r="F76" i="4"/>
  <c r="F77" i="4"/>
  <c r="X76" i="4"/>
  <c r="X77" i="4"/>
  <c r="L76" i="4"/>
  <c r="L77" i="4"/>
  <c r="X58" i="4"/>
  <c r="X59" i="4"/>
  <c r="L58" i="4"/>
  <c r="L59" i="4"/>
  <c r="F58" i="4"/>
  <c r="F59" i="4"/>
  <c r="X52" i="4"/>
  <c r="X53" i="4"/>
  <c r="L52" i="4"/>
  <c r="L53" i="4"/>
  <c r="F52" i="4"/>
  <c r="F53" i="4"/>
  <c r="F39" i="4"/>
  <c r="X39" i="4"/>
  <c r="L39" i="4"/>
  <c r="X156" i="4" l="1"/>
  <c r="L156" i="4"/>
  <c r="F156" i="4"/>
  <c r="F109" i="4"/>
  <c r="F110" i="4"/>
  <c r="F111" i="4"/>
  <c r="F112" i="4"/>
  <c r="X109" i="4"/>
  <c r="X110" i="4"/>
  <c r="X111" i="4"/>
  <c r="X112" i="4"/>
  <c r="L109" i="4"/>
  <c r="L110" i="4"/>
  <c r="L111" i="4"/>
  <c r="L112" i="4"/>
  <c r="F86" i="4"/>
  <c r="F87" i="4"/>
  <c r="F88" i="4"/>
  <c r="L86" i="4"/>
  <c r="L87" i="4"/>
  <c r="L88" i="4"/>
  <c r="X86" i="4"/>
  <c r="X87" i="4"/>
  <c r="X88" i="4"/>
  <c r="F79" i="4"/>
  <c r="L79" i="4"/>
  <c r="X79" i="4"/>
  <c r="F64" i="4"/>
  <c r="F65" i="4"/>
  <c r="F66" i="4"/>
  <c r="F67" i="4"/>
  <c r="X64" i="4"/>
  <c r="X65" i="4"/>
  <c r="X66" i="4"/>
  <c r="X67" i="4"/>
  <c r="L64" i="4"/>
  <c r="L65" i="4"/>
  <c r="L66" i="4"/>
  <c r="L67" i="4"/>
  <c r="F55" i="4"/>
  <c r="X55" i="4"/>
  <c r="L55" i="4"/>
  <c r="L44" i="4"/>
  <c r="L45" i="4"/>
  <c r="L46" i="4"/>
  <c r="X44" i="4"/>
  <c r="X45" i="4"/>
  <c r="X46" i="4"/>
  <c r="F44" i="4"/>
  <c r="F45" i="4"/>
  <c r="F46" i="4"/>
  <c r="X11" i="4" l="1"/>
  <c r="L11" i="4"/>
  <c r="X132" i="4"/>
  <c r="L132" i="4"/>
  <c r="F132" i="4"/>
  <c r="X129" i="4"/>
  <c r="X130" i="4"/>
  <c r="L129" i="4"/>
  <c r="L130" i="4"/>
  <c r="F129" i="4"/>
  <c r="F130" i="4"/>
  <c r="X116" i="4" l="1"/>
  <c r="X117" i="4"/>
  <c r="L116" i="4"/>
  <c r="L117" i="4"/>
  <c r="F116" i="4"/>
  <c r="F117" i="4"/>
  <c r="X94" i="4" l="1"/>
  <c r="X95" i="4"/>
  <c r="X96" i="4"/>
  <c r="X97" i="4"/>
  <c r="L94" i="4"/>
  <c r="L95" i="4"/>
  <c r="L96" i="4"/>
  <c r="L97" i="4"/>
  <c r="F94" i="4"/>
  <c r="F95" i="4"/>
  <c r="F96" i="4"/>
  <c r="F97" i="4"/>
  <c r="L73" i="4"/>
  <c r="X73" i="4"/>
  <c r="X74" i="4"/>
  <c r="L74" i="4"/>
  <c r="F73" i="4"/>
  <c r="F74" i="4"/>
  <c r="X172" i="4" l="1"/>
  <c r="X173" i="4"/>
  <c r="L172" i="4"/>
  <c r="L173" i="4"/>
  <c r="F172" i="4"/>
  <c r="F173" i="4"/>
  <c r="X176" i="4" l="1"/>
  <c r="L176" i="4"/>
  <c r="F176" i="4"/>
  <c r="X175" i="4"/>
  <c r="L175" i="4"/>
  <c r="F175" i="4"/>
  <c r="X174" i="4"/>
  <c r="L174" i="4"/>
  <c r="F174" i="4"/>
  <c r="X171" i="4"/>
  <c r="L171" i="4"/>
  <c r="F171" i="4"/>
  <c r="X170" i="4"/>
  <c r="L170" i="4"/>
  <c r="F170" i="4"/>
  <c r="X169" i="4"/>
  <c r="L169" i="4"/>
  <c r="F169" i="4"/>
  <c r="X168" i="4"/>
  <c r="L168" i="4"/>
  <c r="F168" i="4"/>
  <c r="X167" i="4"/>
  <c r="L167" i="4"/>
  <c r="F167" i="4"/>
  <c r="X166" i="4"/>
  <c r="L166" i="4"/>
  <c r="F166" i="4"/>
  <c r="X165" i="4"/>
  <c r="L165" i="4"/>
  <c r="X164" i="4"/>
  <c r="L164" i="4"/>
  <c r="F164" i="4"/>
  <c r="X163" i="4"/>
  <c r="L163" i="4"/>
  <c r="F163" i="4"/>
  <c r="X162" i="4"/>
  <c r="L162" i="4"/>
  <c r="X161" i="4"/>
  <c r="L161" i="4"/>
  <c r="F161" i="4"/>
  <c r="X160" i="4"/>
  <c r="L160" i="4"/>
  <c r="F160" i="4"/>
  <c r="X159" i="4"/>
  <c r="L159" i="4"/>
  <c r="F159" i="4"/>
  <c r="X158" i="4"/>
  <c r="L158" i="4"/>
  <c r="F158" i="4"/>
  <c r="X157" i="4"/>
  <c r="L157" i="4"/>
  <c r="F157" i="4"/>
  <c r="X155" i="4"/>
  <c r="L155" i="4"/>
  <c r="F155" i="4"/>
  <c r="X154" i="4"/>
  <c r="L154" i="4"/>
  <c r="F154" i="4"/>
  <c r="X153" i="4"/>
  <c r="L153" i="4"/>
  <c r="F153" i="4"/>
  <c r="X152" i="4"/>
  <c r="L152" i="4"/>
  <c r="F152" i="4"/>
  <c r="X150" i="4"/>
  <c r="L150" i="4"/>
  <c r="F150" i="4"/>
  <c r="X149" i="4"/>
  <c r="L149" i="4"/>
  <c r="F149" i="4"/>
  <c r="X148" i="4"/>
  <c r="L148" i="4"/>
  <c r="F148" i="4"/>
  <c r="X147" i="4"/>
  <c r="L147" i="4"/>
  <c r="F147" i="4"/>
  <c r="X146" i="4"/>
  <c r="L146" i="4"/>
  <c r="F146" i="4"/>
  <c r="X145" i="4"/>
  <c r="L145" i="4"/>
  <c r="F145" i="4"/>
  <c r="X144" i="4"/>
  <c r="L144" i="4"/>
  <c r="F144" i="4"/>
  <c r="X143" i="4"/>
  <c r="L143" i="4"/>
  <c r="F143" i="4"/>
  <c r="X142" i="4"/>
  <c r="L142" i="4"/>
  <c r="F142" i="4"/>
  <c r="X141" i="4"/>
  <c r="L141" i="4"/>
  <c r="F141" i="4"/>
  <c r="X140" i="4"/>
  <c r="L140" i="4"/>
  <c r="F140" i="4"/>
  <c r="X139" i="4"/>
  <c r="L139" i="4"/>
  <c r="F139" i="4"/>
  <c r="X138" i="4"/>
  <c r="L138" i="4"/>
  <c r="F138" i="4"/>
  <c r="X137" i="4"/>
  <c r="L137" i="4"/>
  <c r="F137" i="4"/>
  <c r="X136" i="4"/>
  <c r="L136" i="4"/>
  <c r="F136" i="4"/>
  <c r="X135" i="4"/>
  <c r="L135" i="4"/>
  <c r="F135" i="4"/>
  <c r="X134" i="4"/>
  <c r="L134" i="4"/>
  <c r="F134" i="4"/>
  <c r="X133" i="4"/>
  <c r="L133" i="4"/>
  <c r="F133" i="4"/>
  <c r="X131" i="4"/>
  <c r="L131" i="4"/>
  <c r="F131" i="4"/>
  <c r="X128" i="4"/>
  <c r="L128" i="4"/>
  <c r="F128" i="4"/>
  <c r="X127" i="4"/>
  <c r="L127" i="4"/>
  <c r="F127" i="4"/>
  <c r="X126" i="4"/>
  <c r="L126" i="4"/>
  <c r="F126" i="4"/>
  <c r="X125" i="4"/>
  <c r="L125" i="4"/>
  <c r="F125" i="4"/>
  <c r="X124" i="4"/>
  <c r="L124" i="4"/>
  <c r="F124" i="4"/>
  <c r="X123" i="4"/>
  <c r="L123" i="4"/>
  <c r="F123" i="4"/>
  <c r="X119" i="4"/>
  <c r="L119" i="4"/>
  <c r="F119" i="4"/>
  <c r="X118" i="4"/>
  <c r="L118" i="4"/>
  <c r="F118" i="4"/>
  <c r="X115" i="4"/>
  <c r="L115" i="4"/>
  <c r="F115" i="4"/>
  <c r="X114" i="4"/>
  <c r="L114" i="4"/>
  <c r="F114" i="4"/>
  <c r="X113" i="4"/>
  <c r="L113" i="4"/>
  <c r="F113" i="4"/>
  <c r="X108" i="4"/>
  <c r="L108" i="4"/>
  <c r="F108" i="4"/>
  <c r="X107" i="4"/>
  <c r="L107" i="4"/>
  <c r="F107" i="4"/>
  <c r="X106" i="4"/>
  <c r="L106" i="4"/>
  <c r="F106" i="4"/>
  <c r="X105" i="4"/>
  <c r="L105" i="4"/>
  <c r="F105" i="4"/>
  <c r="X104" i="4"/>
  <c r="L104" i="4"/>
  <c r="F104" i="4"/>
  <c r="X103" i="4"/>
  <c r="L103" i="4"/>
  <c r="F103" i="4"/>
  <c r="X102" i="4"/>
  <c r="L102" i="4"/>
  <c r="F102" i="4"/>
  <c r="X101" i="4"/>
  <c r="L101" i="4"/>
  <c r="F101" i="4"/>
  <c r="X100" i="4"/>
  <c r="L100" i="4"/>
  <c r="F100" i="4"/>
  <c r="X98" i="4"/>
  <c r="L98" i="4"/>
  <c r="F98" i="4"/>
  <c r="X93" i="4"/>
  <c r="L93" i="4"/>
  <c r="F93" i="4"/>
  <c r="X92" i="4"/>
  <c r="L92" i="4"/>
  <c r="F92" i="4"/>
  <c r="X91" i="4"/>
  <c r="L91" i="4"/>
  <c r="F91" i="4"/>
  <c r="X85" i="4"/>
  <c r="L85" i="4"/>
  <c r="F85" i="4"/>
  <c r="X84" i="4"/>
  <c r="L84" i="4"/>
  <c r="F84" i="4"/>
  <c r="X81" i="4"/>
  <c r="L81" i="4"/>
  <c r="F81" i="4"/>
  <c r="X80" i="4"/>
  <c r="L80" i="4"/>
  <c r="F80" i="4"/>
  <c r="X78" i="4"/>
  <c r="L78" i="4"/>
  <c r="F78" i="4"/>
  <c r="X75" i="4"/>
  <c r="L75" i="4"/>
  <c r="F75" i="4"/>
  <c r="X72" i="4"/>
  <c r="L72" i="4"/>
  <c r="F72" i="4"/>
  <c r="X71" i="4"/>
  <c r="L71" i="4"/>
  <c r="F71" i="4"/>
  <c r="X70" i="4"/>
  <c r="L70" i="4"/>
  <c r="F70" i="4"/>
  <c r="X63" i="4"/>
  <c r="L63" i="4"/>
  <c r="F63" i="4"/>
  <c r="X62" i="4"/>
  <c r="L62" i="4"/>
  <c r="F62" i="4"/>
  <c r="X61" i="4"/>
  <c r="L61" i="4"/>
  <c r="F61" i="4"/>
  <c r="X60" i="4"/>
  <c r="L60" i="4"/>
  <c r="F60" i="4"/>
  <c r="X57" i="4"/>
  <c r="L57" i="4"/>
  <c r="F57" i="4"/>
  <c r="X56" i="4"/>
  <c r="L56" i="4"/>
  <c r="F56" i="4"/>
  <c r="X54" i="4"/>
  <c r="L54" i="4"/>
  <c r="F54" i="4"/>
  <c r="X51" i="4"/>
  <c r="L51" i="4"/>
  <c r="F51" i="4"/>
  <c r="X50" i="4"/>
  <c r="L50" i="4"/>
  <c r="F50" i="4"/>
  <c r="X49" i="4"/>
  <c r="L49" i="4"/>
  <c r="F49" i="4"/>
  <c r="X43" i="4"/>
  <c r="L43" i="4"/>
  <c r="F43" i="4"/>
  <c r="X42" i="4"/>
  <c r="L42" i="4"/>
  <c r="F42" i="4"/>
  <c r="X38" i="4"/>
  <c r="L38" i="4"/>
  <c r="F38" i="4"/>
  <c r="X37" i="4"/>
  <c r="L37" i="4"/>
  <c r="F37" i="4"/>
  <c r="X36" i="4"/>
  <c r="L36" i="4"/>
  <c r="F36" i="4"/>
  <c r="X35" i="4"/>
  <c r="L35" i="4"/>
  <c r="F35" i="4"/>
  <c r="X34" i="4"/>
  <c r="L34" i="4"/>
  <c r="F34" i="4"/>
  <c r="X33" i="4"/>
  <c r="L33" i="4"/>
  <c r="F33" i="4"/>
  <c r="X32" i="4"/>
  <c r="L32" i="4"/>
  <c r="F32" i="4"/>
  <c r="X31" i="4"/>
  <c r="L31" i="4"/>
  <c r="F31" i="4"/>
  <c r="X30" i="4"/>
  <c r="L30" i="4"/>
  <c r="F30" i="4"/>
  <c r="X29" i="4"/>
  <c r="L29" i="4"/>
  <c r="F29" i="4"/>
  <c r="X28" i="4"/>
  <c r="L28" i="4"/>
  <c r="F28" i="4"/>
  <c r="X27" i="4"/>
  <c r="L27" i="4"/>
  <c r="F27" i="4"/>
  <c r="X26" i="4"/>
  <c r="L26" i="4"/>
  <c r="F26" i="4"/>
  <c r="X24" i="4"/>
  <c r="L24" i="4"/>
  <c r="F24" i="4"/>
  <c r="X23" i="4"/>
  <c r="L23" i="4"/>
  <c r="F23" i="4"/>
  <c r="X22" i="4"/>
  <c r="L22" i="4"/>
  <c r="F22" i="4"/>
  <c r="X21" i="4"/>
  <c r="L21" i="4"/>
  <c r="F21" i="4"/>
  <c r="X20" i="4"/>
  <c r="L20" i="4"/>
  <c r="F20" i="4"/>
  <c r="X19" i="4"/>
  <c r="L19" i="4"/>
  <c r="F19" i="4"/>
  <c r="X18" i="4"/>
  <c r="L18" i="4"/>
  <c r="F18" i="4"/>
  <c r="X17" i="4"/>
  <c r="L17" i="4"/>
  <c r="F17" i="4"/>
  <c r="X16" i="4"/>
  <c r="L16" i="4"/>
  <c r="F16" i="4"/>
  <c r="X15" i="4"/>
  <c r="L15" i="4"/>
  <c r="F15" i="4"/>
  <c r="X14" i="4"/>
  <c r="L14" i="4"/>
  <c r="F14" i="4"/>
  <c r="X13" i="4"/>
  <c r="L13" i="4"/>
  <c r="F13" i="4"/>
  <c r="X10" i="4"/>
  <c r="L10" i="4"/>
  <c r="F10" i="4"/>
  <c r="X9" i="4"/>
  <c r="L9" i="4"/>
  <c r="F9" i="4"/>
</calcChain>
</file>

<file path=xl/sharedStrings.xml><?xml version="1.0" encoding="utf-8"?>
<sst xmlns="http://schemas.openxmlformats.org/spreadsheetml/2006/main" count="1399" uniqueCount="282">
  <si>
    <t>型番</t>
    <rPh sb="0" eb="2">
      <t>カタバン</t>
    </rPh>
    <phoneticPr fontId="3"/>
  </si>
  <si>
    <t>種類</t>
    <rPh sb="0" eb="2">
      <t>シュルイ</t>
    </rPh>
    <phoneticPr fontId="3"/>
  </si>
  <si>
    <t>追焚可否</t>
    <rPh sb="0" eb="1">
      <t>オ</t>
    </rPh>
    <rPh sb="1" eb="2">
      <t>ダ</t>
    </rPh>
    <rPh sb="2" eb="4">
      <t>カヒ</t>
    </rPh>
    <phoneticPr fontId="3"/>
  </si>
  <si>
    <t>給湯単能機</t>
    <rPh sb="0" eb="2">
      <t>キュウトウ</t>
    </rPh>
    <rPh sb="2" eb="3">
      <t>タン</t>
    </rPh>
    <rPh sb="3" eb="5">
      <t>ノウキ</t>
    </rPh>
    <phoneticPr fontId="3"/>
  </si>
  <si>
    <t>RF</t>
    <phoneticPr fontId="3"/>
  </si>
  <si>
    <t>給排気・設置</t>
    <rPh sb="0" eb="3">
      <t>キュウハイキ</t>
    </rPh>
    <rPh sb="4" eb="6">
      <t>セッチ</t>
    </rPh>
    <phoneticPr fontId="3"/>
  </si>
  <si>
    <t>号数</t>
    <rPh sb="0" eb="2">
      <t>ゴウスウ</t>
    </rPh>
    <phoneticPr fontId="3"/>
  </si>
  <si>
    <t>W寸</t>
    <rPh sb="1" eb="2">
      <t>スン</t>
    </rPh>
    <phoneticPr fontId="3"/>
  </si>
  <si>
    <t>ノーリツ</t>
    <phoneticPr fontId="3"/>
  </si>
  <si>
    <t>リンナイ</t>
    <phoneticPr fontId="3"/>
  </si>
  <si>
    <t>パロマ</t>
    <phoneticPr fontId="3"/>
  </si>
  <si>
    <t>パーパス</t>
    <phoneticPr fontId="3"/>
  </si>
  <si>
    <t>ハウステック</t>
    <phoneticPr fontId="3"/>
  </si>
  <si>
    <t>長府製作所</t>
    <rPh sb="0" eb="2">
      <t>チョウフ</t>
    </rPh>
    <rPh sb="2" eb="5">
      <t>セイサクジョ</t>
    </rPh>
    <phoneticPr fontId="3"/>
  </si>
  <si>
    <t>定格</t>
    <rPh sb="0" eb="2">
      <t>テイカク</t>
    </rPh>
    <phoneticPr fontId="3"/>
  </si>
  <si>
    <t>モード</t>
    <phoneticPr fontId="3"/>
  </si>
  <si>
    <t>なし</t>
    <phoneticPr fontId="3"/>
  </si>
  <si>
    <t>ふろ給湯器</t>
    <rPh sb="2" eb="5">
      <t>キュウトウキ</t>
    </rPh>
    <phoneticPr fontId="3"/>
  </si>
  <si>
    <t>あり</t>
    <phoneticPr fontId="3"/>
  </si>
  <si>
    <t>給湯暖房機</t>
    <rPh sb="0" eb="2">
      <t>キュウトウ</t>
    </rPh>
    <rPh sb="2" eb="5">
      <t>ダンボウキ</t>
    </rPh>
    <phoneticPr fontId="3"/>
  </si>
  <si>
    <t>16号</t>
    <rPh sb="2" eb="3">
      <t>ゴウ</t>
    </rPh>
    <phoneticPr fontId="3"/>
  </si>
  <si>
    <t>350mm</t>
    <phoneticPr fontId="3"/>
  </si>
  <si>
    <t>小売価格</t>
    <rPh sb="0" eb="2">
      <t>コウリ</t>
    </rPh>
    <rPh sb="2" eb="4">
      <t>カカク</t>
    </rPh>
    <phoneticPr fontId="3"/>
  </si>
  <si>
    <t>○</t>
  </si>
  <si>
    <t>○</t>
    <phoneticPr fontId="3"/>
  </si>
  <si>
    <t>250mm</t>
    <phoneticPr fontId="3"/>
  </si>
  <si>
    <t>20号</t>
    <rPh sb="2" eb="3">
      <t>ゴウ</t>
    </rPh>
    <phoneticPr fontId="3"/>
  </si>
  <si>
    <t>PH-E2015AWL</t>
  </si>
  <si>
    <t>24号</t>
    <rPh sb="2" eb="3">
      <t>ゴウ</t>
    </rPh>
    <phoneticPr fontId="3"/>
  </si>
  <si>
    <t>対象</t>
    <rPh sb="0" eb="2">
      <t>タイショウ</t>
    </rPh>
    <phoneticPr fontId="3"/>
  </si>
  <si>
    <t>FF</t>
    <phoneticPr fontId="3"/>
  </si>
  <si>
    <t>壁貫通</t>
    <rPh sb="0" eb="1">
      <t>カベ</t>
    </rPh>
    <rPh sb="1" eb="3">
      <t>カンツウ</t>
    </rPh>
    <phoneticPr fontId="3"/>
  </si>
  <si>
    <t>対象外</t>
    <rPh sb="0" eb="3">
      <t>タイショウガイ</t>
    </rPh>
    <phoneticPr fontId="3"/>
  </si>
  <si>
    <t>PH-E2425AWL</t>
  </si>
  <si>
    <t>480mm</t>
    <phoneticPr fontId="3"/>
  </si>
  <si>
    <t>FH-E1612FAWL</t>
  </si>
  <si>
    <t>GX-HFL160ZW-1</t>
  </si>
  <si>
    <t>FH-SE1614FAWL</t>
  </si>
  <si>
    <t>FH-E2022FAWL</t>
  </si>
  <si>
    <t>GX-HFL200ZW-1</t>
  </si>
  <si>
    <t>GFK-WS2051WKX</t>
  </si>
  <si>
    <t>FH-SE2014FAWL</t>
  </si>
  <si>
    <t>FH-E2422FAWL</t>
  </si>
  <si>
    <t>GX-HFL240ZW</t>
  </si>
  <si>
    <t>GFK-WS2451WKX</t>
  </si>
  <si>
    <t>WFK-S1600SA</t>
  </si>
  <si>
    <t>WFK-S1600</t>
  </si>
  <si>
    <t>8号</t>
    <rPh sb="1" eb="2">
      <t>ゴウ</t>
    </rPh>
    <phoneticPr fontId="3"/>
  </si>
  <si>
    <t>-</t>
    <phoneticPr fontId="3"/>
  </si>
  <si>
    <t>RUF-HE83SA</t>
  </si>
  <si>
    <t>RUFーHE163A</t>
  </si>
  <si>
    <t>WF-S1602AT</t>
  </si>
  <si>
    <t>寒冷地</t>
    <rPh sb="0" eb="3">
      <t>カンレイチ</t>
    </rPh>
    <phoneticPr fontId="3"/>
  </si>
  <si>
    <t>RUFH-E2006AFF2-1BH</t>
  </si>
  <si>
    <t>RUFH-E2406AFF2-1BH</t>
  </si>
  <si>
    <t>特殊条件</t>
    <rPh sb="0" eb="2">
      <t>トクシュ</t>
    </rPh>
    <rPh sb="2" eb="4">
      <t>ジョウケン</t>
    </rPh>
    <phoneticPr fontId="3"/>
  </si>
  <si>
    <t>浴室内設置</t>
    <rPh sb="0" eb="3">
      <t>ヨクシツナイ</t>
    </rPh>
    <rPh sb="3" eb="5">
      <t>セッチ</t>
    </rPh>
    <phoneticPr fontId="3"/>
  </si>
  <si>
    <t>浴室外設置</t>
    <rPh sb="0" eb="2">
      <t>ヨクシツ</t>
    </rPh>
    <rPh sb="2" eb="3">
      <t>ガイ</t>
    </rPh>
    <rPh sb="3" eb="5">
      <t>セッチ</t>
    </rPh>
    <phoneticPr fontId="3"/>
  </si>
  <si>
    <t>給湯暖房機（追焚なし）</t>
    <rPh sb="0" eb="2">
      <t>キュウトウ</t>
    </rPh>
    <rPh sb="2" eb="5">
      <t>ダンボウキ</t>
    </rPh>
    <rPh sb="6" eb="7">
      <t>オ</t>
    </rPh>
    <rPh sb="7" eb="8">
      <t>ダ</t>
    </rPh>
    <phoneticPr fontId="3"/>
  </si>
  <si>
    <t>給湯暖房機（追焚あり）</t>
    <rPh sb="0" eb="2">
      <t>キュウトウ</t>
    </rPh>
    <rPh sb="2" eb="5">
      <t>ダンボウキ</t>
    </rPh>
    <rPh sb="6" eb="7">
      <t>オ</t>
    </rPh>
    <rPh sb="7" eb="8">
      <t>ダ</t>
    </rPh>
    <phoneticPr fontId="3"/>
  </si>
  <si>
    <t>GH-H1600ZWH3-1</t>
  </si>
  <si>
    <t>DH-CE2016SAWL</t>
  </si>
  <si>
    <t>GH-HKFL200ZW-1</t>
  </si>
  <si>
    <t>DH-E2416SAWL</t>
  </si>
  <si>
    <t>GH-HFL240ZW</t>
  </si>
  <si>
    <t>GFKD-S2450KX</t>
  </si>
  <si>
    <t>GH-HFL240ZWSH4</t>
  </si>
  <si>
    <t>ふろ給湯機</t>
    <rPh sb="2" eb="4">
      <t>キュウトウ</t>
    </rPh>
    <rPh sb="4" eb="5">
      <t>キ</t>
    </rPh>
    <phoneticPr fontId="3"/>
  </si>
  <si>
    <t>小型石油給湯機</t>
    <rPh sb="0" eb="2">
      <t>コガタ</t>
    </rPh>
    <rPh sb="2" eb="4">
      <t>セキユ</t>
    </rPh>
    <rPh sb="4" eb="6">
      <t>キュウトウ</t>
    </rPh>
    <rPh sb="6" eb="7">
      <t>キ</t>
    </rPh>
    <phoneticPr fontId="3"/>
  </si>
  <si>
    <t>油焚き温水ボイラー</t>
    <rPh sb="0" eb="1">
      <t>アブラ</t>
    </rPh>
    <rPh sb="1" eb="2">
      <t>タ</t>
    </rPh>
    <rPh sb="3" eb="5">
      <t>オンスイ</t>
    </rPh>
    <phoneticPr fontId="3"/>
  </si>
  <si>
    <t>3万キロ</t>
    <rPh sb="1" eb="2">
      <t>マン</t>
    </rPh>
    <phoneticPr fontId="3"/>
  </si>
  <si>
    <t>4万キロ</t>
    <rPh sb="1" eb="2">
      <t>マン</t>
    </rPh>
    <phoneticPr fontId="3"/>
  </si>
  <si>
    <t>直圧</t>
    <rPh sb="0" eb="1">
      <t>チョク</t>
    </rPh>
    <rPh sb="1" eb="2">
      <t>アツ</t>
    </rPh>
    <phoneticPr fontId="3"/>
  </si>
  <si>
    <t>貯湯</t>
    <rPh sb="0" eb="2">
      <t>チョトウ</t>
    </rPh>
    <phoneticPr fontId="3"/>
  </si>
  <si>
    <t>エコフィール</t>
    <phoneticPr fontId="3"/>
  </si>
  <si>
    <t>油焚き温水ボイラー</t>
    <rPh sb="0" eb="2">
      <t>アブラタ</t>
    </rPh>
    <rPh sb="3" eb="5">
      <t>オンスイ</t>
    </rPh>
    <phoneticPr fontId="3"/>
  </si>
  <si>
    <t>コロナ</t>
    <phoneticPr fontId="3"/>
  </si>
  <si>
    <t>UIB-EG472</t>
  </si>
  <si>
    <t>UIB-NEH462FFD</t>
  </si>
  <si>
    <t>UKB-EG472F</t>
  </si>
  <si>
    <t>UKB-NEH462A（FDK）</t>
  </si>
  <si>
    <t>EHI-3867F</t>
  </si>
  <si>
    <t>メーカー</t>
    <phoneticPr fontId="3"/>
  </si>
  <si>
    <t>モード</t>
  </si>
  <si>
    <t>給湯単能機</t>
    <rPh sb="0" eb="2">
      <t>キュウトウ</t>
    </rPh>
    <rPh sb="2" eb="5">
      <t>タンノウキ</t>
    </rPh>
    <phoneticPr fontId="3"/>
  </si>
  <si>
    <t>エコジョーズ</t>
    <phoneticPr fontId="3"/>
  </si>
  <si>
    <t>（非表示）キー</t>
    <rPh sb="1" eb="4">
      <t>ヒヒョウジ</t>
    </rPh>
    <phoneticPr fontId="3"/>
  </si>
  <si>
    <t>補助可否</t>
    <rPh sb="0" eb="2">
      <t>ホジョ</t>
    </rPh>
    <rPh sb="2" eb="4">
      <t>カヒ</t>
    </rPh>
    <phoneticPr fontId="3"/>
  </si>
  <si>
    <t>（参考）既存賃貸集合</t>
    <rPh sb="1" eb="3">
      <t>サンコウ</t>
    </rPh>
    <rPh sb="4" eb="6">
      <t>キソン</t>
    </rPh>
    <rPh sb="6" eb="8">
      <t>チンタイ</t>
    </rPh>
    <rPh sb="8" eb="10">
      <t>シュウゴウ</t>
    </rPh>
    <phoneticPr fontId="3"/>
  </si>
  <si>
    <t>FH-E1612FAFL</t>
    <phoneticPr fontId="3"/>
  </si>
  <si>
    <t>FH-E2022FAFL</t>
    <phoneticPr fontId="3"/>
  </si>
  <si>
    <t>FH-E2422FAFL</t>
    <phoneticPr fontId="3"/>
  </si>
  <si>
    <t>OX-CH4503FV</t>
    <phoneticPr fontId="3"/>
  </si>
  <si>
    <t>480mm</t>
  </si>
  <si>
    <t>高温水供給式</t>
    <rPh sb="0" eb="1">
      <t>コウ</t>
    </rPh>
    <rPh sb="1" eb="3">
      <t>オンスイ</t>
    </rPh>
    <rPh sb="3" eb="5">
      <t>キョウキュウ</t>
    </rPh>
    <rPh sb="5" eb="6">
      <t>シキ</t>
    </rPh>
    <phoneticPr fontId="3"/>
  </si>
  <si>
    <t>GQ-C1634WS</t>
    <phoneticPr fontId="3"/>
  </si>
  <si>
    <t>GQ-C1638WXS</t>
    <phoneticPr fontId="3"/>
  </si>
  <si>
    <t>GQ-C2032WX</t>
    <phoneticPr fontId="3"/>
  </si>
  <si>
    <t>GQ-C2034WS</t>
    <phoneticPr fontId="3"/>
  </si>
  <si>
    <t>GQ-C2038WXS</t>
    <phoneticPr fontId="3"/>
  </si>
  <si>
    <t>GQ-C2432WX</t>
    <phoneticPr fontId="3"/>
  </si>
  <si>
    <t>GQ-C2434WS</t>
    <phoneticPr fontId="3"/>
  </si>
  <si>
    <t>GT-C1672AW</t>
    <phoneticPr fontId="3"/>
  </si>
  <si>
    <t>GT-C1663AWX</t>
    <phoneticPr fontId="3"/>
  </si>
  <si>
    <t>469mm</t>
    <phoneticPr fontId="3"/>
  </si>
  <si>
    <t>GT-C2072AW</t>
    <phoneticPr fontId="3"/>
  </si>
  <si>
    <t>GT-C2063AWX</t>
    <phoneticPr fontId="3"/>
  </si>
  <si>
    <t>GT-C2472AW</t>
    <phoneticPr fontId="3"/>
  </si>
  <si>
    <t>GTH-C1660AW-1</t>
    <phoneticPr fontId="3"/>
  </si>
  <si>
    <t>GTH-C2059AWD-1</t>
    <phoneticPr fontId="3"/>
  </si>
  <si>
    <t>GTH-C2460AWー１</t>
    <phoneticPr fontId="3"/>
  </si>
  <si>
    <t>GTH-C2463AW3H</t>
    <phoneticPr fontId="3"/>
  </si>
  <si>
    <t>GTH-C1660AWD-SFF</t>
    <phoneticPr fontId="3"/>
  </si>
  <si>
    <t>GTS-C166AD</t>
    <phoneticPr fontId="3"/>
  </si>
  <si>
    <t>464mm</t>
    <phoneticPr fontId="3"/>
  </si>
  <si>
    <t>GTH-C2461AW6H-SFF</t>
    <phoneticPr fontId="3"/>
  </si>
  <si>
    <t>GTH-C1660AWD-SFF-KR</t>
    <phoneticPr fontId="3"/>
  </si>
  <si>
    <t>GTH-C2462AWD-SFF-KR</t>
    <phoneticPr fontId="3"/>
  </si>
  <si>
    <t>300mm</t>
    <phoneticPr fontId="3"/>
  </si>
  <si>
    <t>OTQ-CG4706AWFF</t>
    <phoneticPr fontId="3"/>
  </si>
  <si>
    <t>470mm</t>
    <phoneticPr fontId="3"/>
  </si>
  <si>
    <t>GT-C1672AW-SFF</t>
    <phoneticPr fontId="3"/>
  </si>
  <si>
    <t>GT-C2072AW-SFF</t>
    <phoneticPr fontId="3"/>
  </si>
  <si>
    <t>GT-C2472AW-SFF</t>
    <phoneticPr fontId="3"/>
  </si>
  <si>
    <t>GT-C1672AW-SFF-KR</t>
    <phoneticPr fontId="3"/>
  </si>
  <si>
    <t>GT-C2072AW-SFF-KR</t>
    <phoneticPr fontId="3"/>
  </si>
  <si>
    <t>GT-C2472AW-SFF-KR</t>
    <phoneticPr fontId="3"/>
  </si>
  <si>
    <t>直圧</t>
    <rPh sb="0" eb="2">
      <t>チョクアツ</t>
    </rPh>
    <phoneticPr fontId="3"/>
  </si>
  <si>
    <t>UKB-EG472A</t>
    <phoneticPr fontId="3"/>
  </si>
  <si>
    <t>RF</t>
  </si>
  <si>
    <t>給湯単能機</t>
    <rPh sb="0" eb="2">
      <t>キュウトウ</t>
    </rPh>
    <rPh sb="2" eb="3">
      <t>タン</t>
    </rPh>
    <rPh sb="3" eb="4">
      <t>ノウ</t>
    </rPh>
    <rPh sb="4" eb="5">
      <t>キ</t>
    </rPh>
    <phoneticPr fontId="3"/>
  </si>
  <si>
    <t>給湯単能機</t>
    <rPh sb="4" eb="5">
      <t>キ</t>
    </rPh>
    <phoneticPr fontId="3"/>
  </si>
  <si>
    <t>16号</t>
  </si>
  <si>
    <t>350mm</t>
  </si>
  <si>
    <t>RUX-E1616W(A)</t>
  </si>
  <si>
    <t>スリム</t>
  </si>
  <si>
    <t>250mm</t>
  </si>
  <si>
    <t>RUX-SE1616W(A)</t>
  </si>
  <si>
    <t>20号</t>
  </si>
  <si>
    <t>RUX-E2013W(A)</t>
  </si>
  <si>
    <t>RUX-E2016W(A)</t>
  </si>
  <si>
    <t>RUX-E2010F（A)</t>
    <phoneticPr fontId="3"/>
  </si>
  <si>
    <t>壁組込み</t>
    <rPh sb="0" eb="3">
      <t>カベクミコ</t>
    </rPh>
    <phoneticPr fontId="3"/>
  </si>
  <si>
    <t>RUX-E2010BOX（A)</t>
    <phoneticPr fontId="3"/>
  </si>
  <si>
    <t>RUX-SE2016W(A)</t>
  </si>
  <si>
    <t>24号</t>
  </si>
  <si>
    <t>RUX-E2403W(A)</t>
  </si>
  <si>
    <t>RUX-E2406W(A)</t>
  </si>
  <si>
    <t>470mm</t>
  </si>
  <si>
    <t>RUF-E1616AW(A)</t>
  </si>
  <si>
    <t>RUF-E161EAW</t>
    <phoneticPr fontId="3"/>
  </si>
  <si>
    <t>スリム</t>
    <phoneticPr fontId="3"/>
  </si>
  <si>
    <t>スリム型</t>
    <rPh sb="3" eb="4">
      <t>ガタ</t>
    </rPh>
    <phoneticPr fontId="3"/>
  </si>
  <si>
    <t>RUF-SE1615AW(B)</t>
  </si>
  <si>
    <t>RUF-E2007AW(A)</t>
  </si>
  <si>
    <t>RUF-E2006AW(A)</t>
  </si>
  <si>
    <t>RUF-E200FAW</t>
  </si>
  <si>
    <t>RUF-E200EAW</t>
  </si>
  <si>
    <t>RUF-SE2005AW(B)</t>
  </si>
  <si>
    <t>RUF-E2406AW(A)</t>
  </si>
  <si>
    <t>RUF-E240EAW</t>
    <phoneticPr fontId="3"/>
  </si>
  <si>
    <t>給湯暖房機（追焚あり）</t>
  </si>
  <si>
    <t>給湯暖房機</t>
  </si>
  <si>
    <t>RUFH-E1617AW2-3(A)</t>
  </si>
  <si>
    <t>―</t>
  </si>
  <si>
    <t>コンパクト</t>
  </si>
  <si>
    <t>RVD-E2005AW2-3(C)</t>
  </si>
  <si>
    <t>RUFH-E2408AW2-6(A)</t>
  </si>
  <si>
    <t>RUFH-E2407AW2-3(A)</t>
  </si>
  <si>
    <t>RVD-E2405AW2-3(C)</t>
  </si>
  <si>
    <t>RUFH-SE2408AW2-6</t>
  </si>
  <si>
    <t>給湯暖房機（追焚なし）</t>
  </si>
  <si>
    <t>RUH-E1613W2-1(A)</t>
  </si>
  <si>
    <t>RUH-E2403W2-1(A)</t>
  </si>
  <si>
    <t>FF</t>
  </si>
  <si>
    <t>屋内</t>
    <rPh sb="0" eb="2">
      <t>オクナイ</t>
    </rPh>
    <phoneticPr fontId="3"/>
  </si>
  <si>
    <t>RUX-E1610FFU(A)</t>
  </si>
  <si>
    <t>RUX-E2010FFU(A)</t>
  </si>
  <si>
    <t>RUX-E2400FFU(A)</t>
  </si>
  <si>
    <t>RUF-E1611AFF(A)</t>
  </si>
  <si>
    <t>RUF-E2001AFF(A)</t>
  </si>
  <si>
    <t>RUF-E2401AFF(A)</t>
  </si>
  <si>
    <t>RUFH-E2406AFF2-6(B)</t>
  </si>
  <si>
    <t>賃貸集合給湯省エネ２０２５事業　補助対象機器型番リスト</t>
    <rPh sb="0" eb="2">
      <t>チンタイ</t>
    </rPh>
    <rPh sb="2" eb="4">
      <t>シュウゴウ</t>
    </rPh>
    <rPh sb="4" eb="6">
      <t>キュウトウ</t>
    </rPh>
    <rPh sb="6" eb="7">
      <t>ショウ</t>
    </rPh>
    <rPh sb="13" eb="15">
      <t>ジギョウ</t>
    </rPh>
    <rPh sb="16" eb="20">
      <t>ホジョタイショウ</t>
    </rPh>
    <rPh sb="20" eb="22">
      <t>キキ</t>
    </rPh>
    <rPh sb="22" eb="24">
      <t>カタバン</t>
    </rPh>
    <phoneticPr fontId="3"/>
  </si>
  <si>
    <t>大阪ガス</t>
    <rPh sb="0" eb="2">
      <t>オオサカ</t>
    </rPh>
    <phoneticPr fontId="3"/>
  </si>
  <si>
    <t>東邦ガス</t>
    <rPh sb="0" eb="2">
      <t>トウホウ</t>
    </rPh>
    <phoneticPr fontId="3"/>
  </si>
  <si>
    <t>〇 本補助対象機器型番リストは、住宅省エネ２０２５キャンペーン（賃貸集合給湯省エネ２０２５事業）のHPにおける「型番登録製品」の公表前に事業者に確認いただくことを目的に公表しております。</t>
    <rPh sb="2" eb="3">
      <t>ホン</t>
    </rPh>
    <rPh sb="3" eb="7">
      <t>ホジョタイショウ</t>
    </rPh>
    <rPh sb="7" eb="9">
      <t>キキ</t>
    </rPh>
    <rPh sb="9" eb="11">
      <t>カタバン</t>
    </rPh>
    <rPh sb="16" eb="19">
      <t>ジュウタクショウ</t>
    </rPh>
    <rPh sb="32" eb="36">
      <t>チンタイシュウゴウ</t>
    </rPh>
    <rPh sb="36" eb="39">
      <t>キュウトウショウ</t>
    </rPh>
    <rPh sb="45" eb="47">
      <t>ジギョウ</t>
    </rPh>
    <rPh sb="56" eb="58">
      <t>カタバン</t>
    </rPh>
    <rPh sb="58" eb="62">
      <t>トウロクセイヒン</t>
    </rPh>
    <rPh sb="64" eb="66">
      <t>コウヒョウ</t>
    </rPh>
    <rPh sb="66" eb="67">
      <t>マエ</t>
    </rPh>
    <rPh sb="68" eb="71">
      <t>ジギョウシャ</t>
    </rPh>
    <rPh sb="72" eb="74">
      <t>カクニン</t>
    </rPh>
    <rPh sb="81" eb="83">
      <t>モクテキ</t>
    </rPh>
    <rPh sb="84" eb="86">
      <t>コウヒョウ</t>
    </rPh>
    <phoneticPr fontId="3"/>
  </si>
  <si>
    <t>タカラスタンダード</t>
    <phoneticPr fontId="3"/>
  </si>
  <si>
    <t>エコフィール</t>
  </si>
  <si>
    <t>-</t>
  </si>
  <si>
    <t>FDW-EF472FMSP</t>
  </si>
  <si>
    <t>FDW-EF472AMSP</t>
  </si>
  <si>
    <t>469mm</t>
  </si>
  <si>
    <t>NFW-E2024S-A</t>
  </si>
  <si>
    <t>RFW-E2020S-A</t>
  </si>
  <si>
    <t>RFW-E2420A-A</t>
  </si>
  <si>
    <t>RFW-E2420S-A</t>
  </si>
  <si>
    <t>NFW-E2424A-A</t>
  </si>
  <si>
    <t>NFW-E2424S-A</t>
  </si>
  <si>
    <t>PH-EM1616AWL</t>
  </si>
  <si>
    <t>PH-EM2016AWL</t>
  </si>
  <si>
    <t>GS-H1603W-1</t>
  </si>
  <si>
    <t>GS-H2003W-1</t>
  </si>
  <si>
    <t>GS-H2403W-1</t>
  </si>
  <si>
    <t>GH-HDFL240ZWH6</t>
  </si>
  <si>
    <t>GH-HDM2400ZWH3</t>
  </si>
  <si>
    <t>GK-S1630K</t>
  </si>
  <si>
    <t>GK-S2030K</t>
  </si>
  <si>
    <t>GK-S2430K</t>
  </si>
  <si>
    <t>EHI-4570SG</t>
  </si>
  <si>
    <t>EHKF-3971DA</t>
  </si>
  <si>
    <t>EHK-4771DXF</t>
  </si>
  <si>
    <t>EHK-3870SAG</t>
  </si>
  <si>
    <t>EHKF-4570SAGH</t>
  </si>
  <si>
    <t>EHIF-3971DSN</t>
  </si>
  <si>
    <t>EHI-4771DF</t>
  </si>
  <si>
    <t>WFK-S1602SA</t>
  </si>
  <si>
    <t>WFK-S1602</t>
  </si>
  <si>
    <t>WF-S802SA</t>
  </si>
  <si>
    <t>RUX-E1610F(A)</t>
  </si>
  <si>
    <t>ドレンアップ</t>
  </si>
  <si>
    <t>ドレン切替</t>
    <rPh sb="3" eb="4">
      <t>キ</t>
    </rPh>
    <rPh sb="4" eb="5">
      <t>カ</t>
    </rPh>
    <phoneticPr fontId="3"/>
  </si>
  <si>
    <t>据置型</t>
    <rPh sb="0" eb="1">
      <t>ス</t>
    </rPh>
    <rPh sb="1" eb="2">
      <t>オ</t>
    </rPh>
    <rPh sb="2" eb="3">
      <t>ガタ</t>
    </rPh>
    <phoneticPr fontId="3"/>
  </si>
  <si>
    <t>RUF-EP1611AW(B)</t>
  </si>
  <si>
    <t>RUF-TE1610AW(B)</t>
  </si>
  <si>
    <t>517mm</t>
  </si>
  <si>
    <t>RUF-E1615AG(B)</t>
  </si>
  <si>
    <t>スリム型/ドレンアップ</t>
    <rPh sb="3" eb="4">
      <t>ガタ</t>
    </rPh>
    <phoneticPr fontId="3"/>
  </si>
  <si>
    <t>RUF-SEP1615AW(B)</t>
  </si>
  <si>
    <t>RUF-EP2001AW(B)</t>
  </si>
  <si>
    <t>RUF-TE2000AW(B)</t>
  </si>
  <si>
    <t>RUF-TE2003AW(B)</t>
  </si>
  <si>
    <t>RUF-E2008AG(B)</t>
  </si>
  <si>
    <t>RUF-SEP2005AW(B)</t>
  </si>
  <si>
    <t>RUF-EP2401AW(B)</t>
  </si>
  <si>
    <t>RUF-TE2400AW(B)</t>
  </si>
  <si>
    <t>RUF-E2405AG(B)</t>
  </si>
  <si>
    <t>RUFH-EP2408AW2-6(A)</t>
  </si>
  <si>
    <t>RUFH-EP2407AW2-3(A)</t>
  </si>
  <si>
    <t>RUFH-TE2406AW2-6(A)</t>
  </si>
  <si>
    <t>RUFH-TE2405AW2-3(A)</t>
  </si>
  <si>
    <t>屋内/ドレンアップ</t>
    <rPh sb="0" eb="2">
      <t>オクナイ</t>
    </rPh>
    <phoneticPr fontId="3"/>
  </si>
  <si>
    <t>RUFH-EP1613AFF2-3AH</t>
  </si>
  <si>
    <t>―</t>
    <phoneticPr fontId="3"/>
  </si>
  <si>
    <t>GT-CP1672AW-PS</t>
  </si>
  <si>
    <t>GT-CV1672AW-PS</t>
  </si>
  <si>
    <t>GT-CP1663AWX-PS</t>
  </si>
  <si>
    <t>GT-CV1663AWX-PS</t>
  </si>
  <si>
    <t>GT-CP2072AW-PS</t>
  </si>
  <si>
    <t>GT-CV2072AW-PS</t>
  </si>
  <si>
    <t>GT-CP2063AWX-PS</t>
  </si>
  <si>
    <t>GT-CV2063AWX-PS</t>
  </si>
  <si>
    <t>GT-CP2472AW-PS</t>
  </si>
  <si>
    <t>GT-CV2472AW-PS</t>
  </si>
  <si>
    <t>GTH-CV1660AW-1</t>
  </si>
  <si>
    <t>GTH-CP2460AW3H-1</t>
  </si>
  <si>
    <t>GTH-CV2460AW3H-1</t>
  </si>
  <si>
    <t>GTH-C2459AWD-1</t>
  </si>
  <si>
    <t>ドレン切替</t>
    <rPh sb="3" eb="5">
      <t>キリカエ</t>
    </rPh>
    <phoneticPr fontId="3"/>
  </si>
  <si>
    <t>スリム型/ドレン切替</t>
    <rPh sb="3" eb="4">
      <t>ガタ</t>
    </rPh>
    <rPh sb="8" eb="10">
      <t>キリカエ</t>
    </rPh>
    <phoneticPr fontId="3"/>
  </si>
  <si>
    <t>―</t>
    <phoneticPr fontId="3"/>
  </si>
  <si>
    <t>－</t>
  </si>
  <si>
    <t>〇 現行品（普及品は含まれません）の代表型番リストになります。交付申請の際は申請サイトに登録されている詳細型番をご確認ください。 〇 機器に関する問い合わせは各メーカーに問合せください　</t>
    <rPh sb="18" eb="20">
      <t>ダイヒョウ</t>
    </rPh>
    <rPh sb="31" eb="35">
      <t>コウフシンセイ</t>
    </rPh>
    <rPh sb="36" eb="37">
      <t>サイ</t>
    </rPh>
    <rPh sb="38" eb="40">
      <t>シンセイ</t>
    </rPh>
    <rPh sb="44" eb="46">
      <t>トウロク</t>
    </rPh>
    <rPh sb="51" eb="53">
      <t>ショウサイ</t>
    </rPh>
    <rPh sb="53" eb="55">
      <t>カタバン</t>
    </rPh>
    <rPh sb="57" eb="59">
      <t>カクニン</t>
    </rPh>
    <phoneticPr fontId="3"/>
  </si>
  <si>
    <t>〇 大阪ガス給湯器について後日公表いたします。</t>
    <phoneticPr fontId="3"/>
  </si>
  <si>
    <t>GQ-C1634AWX-DX</t>
  </si>
  <si>
    <t>GQH-CP1647WAD-SFF-KO</t>
  </si>
  <si>
    <t>非表示</t>
    <rPh sb="0" eb="3">
      <t>ヒヒョウジ</t>
    </rPh>
    <phoneticPr fontId="3"/>
  </si>
  <si>
    <t>―</t>
    <phoneticPr fontId="3"/>
  </si>
  <si>
    <t>貯湯/FF</t>
    <rPh sb="0" eb="2">
      <t>チョトウ</t>
    </rPh>
    <phoneticPr fontId="3"/>
  </si>
  <si>
    <t>直圧/FF</t>
    <rPh sb="0" eb="1">
      <t>チョク</t>
    </rPh>
    <rPh sb="1" eb="2">
      <t>アツ</t>
    </rPh>
    <phoneticPr fontId="3"/>
  </si>
  <si>
    <t>RUX-K165W(A)</t>
    <phoneticPr fontId="3"/>
  </si>
  <si>
    <t>オープン</t>
    <phoneticPr fontId="3"/>
  </si>
  <si>
    <t>RUX-K205W(A)</t>
    <phoneticPr fontId="3"/>
  </si>
  <si>
    <t>RUF-K161ESAW</t>
    <phoneticPr fontId="3"/>
  </si>
  <si>
    <t>RUF-K166SAW(A)-B</t>
    <phoneticPr fontId="3"/>
  </si>
  <si>
    <t>RUF-K200EAW</t>
    <phoneticPr fontId="3"/>
  </si>
  <si>
    <t>RUF-K206SAW(A)</t>
    <phoneticPr fontId="3"/>
  </si>
  <si>
    <t>RUF-K240EAW</t>
    <phoneticPr fontId="3"/>
  </si>
  <si>
    <t>RUF-K246SAW(A)</t>
    <phoneticPr fontId="3"/>
  </si>
  <si>
    <t>91,5%</t>
    <phoneticPr fontId="3"/>
  </si>
  <si>
    <t>なし</t>
  </si>
  <si>
    <t>2025/3/3更新</t>
    <rPh sb="8" eb="10">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</si>
</sst>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b/>
      <sz val="11"/>
      <color rgb="FFFF0000"/>
      <name val="HG丸ｺﾞｼｯｸM-PRO"/>
      <family val="3"/>
      <charset val="128"/>
    </font>
    <font>
      <b/>
      <u/>
      <sz val="11"/>
      <color theme="1"/>
      <name val="HG丸ｺﾞｼｯｸM-PRO"/>
      <family val="3"/>
      <charset val="128"/>
    </font>
    <font>
      <sz val="11"/>
      <name val="HG丸ｺﾞｼｯｸM-PRO"/>
      <family val="3"/>
      <charset val="128"/>
    </font>
    <font>
      <sz val="22"/>
      <name val="HG丸ｺﾞｼｯｸM-PRO"/>
      <family val="3"/>
      <charset val="128"/>
    </font>
    <font>
      <sz val="12"/>
      <name val="HG丸ｺﾞｼｯｸM-PRO"/>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rgb="FF002060"/>
      </left>
      <right style="thin">
        <color rgb="FF002060"/>
      </right>
      <top style="hair">
        <color rgb="FF002060"/>
      </top>
      <bottom/>
      <diagonal/>
    </border>
    <border>
      <left style="thin">
        <color indexed="64"/>
      </left>
      <right style="thin">
        <color indexed="64"/>
      </right>
      <top style="hair">
        <color rgb="FF002060"/>
      </top>
      <bottom/>
      <diagonal/>
    </border>
    <border>
      <left/>
      <right/>
      <top/>
      <bottom style="dotted">
        <color auto="1"/>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9" fontId="4" fillId="0" borderId="0" xfId="2" applyFont="1">
      <alignment vertical="center"/>
    </xf>
    <xf numFmtId="9" fontId="2" fillId="0" borderId="0" xfId="2" applyFont="1">
      <alignment vertical="center"/>
    </xf>
    <xf numFmtId="0" fontId="5" fillId="0" borderId="0" xfId="0" applyFont="1">
      <alignment vertical="center"/>
    </xf>
    <xf numFmtId="9" fontId="4" fillId="0" borderId="0" xfId="2" applyFont="1" applyAlignment="1">
      <alignment horizontal="right" vertical="center"/>
    </xf>
    <xf numFmtId="176" fontId="2" fillId="0" borderId="0" xfId="2" applyNumberFormat="1" applyFont="1">
      <alignment vertical="center"/>
    </xf>
    <xf numFmtId="176" fontId="6" fillId="0" borderId="4"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xf>
    <xf numFmtId="176" fontId="6" fillId="0" borderId="3" xfId="2" applyNumberFormat="1" applyFont="1" applyFill="1" applyBorder="1" applyAlignment="1">
      <alignment horizontal="center" vertical="center"/>
    </xf>
    <xf numFmtId="176" fontId="2" fillId="0" borderId="0" xfId="2" applyNumberFormat="1" applyFont="1" applyFill="1">
      <alignment vertical="center"/>
    </xf>
    <xf numFmtId="176" fontId="6" fillId="0" borderId="3" xfId="2" applyNumberFormat="1" applyFont="1" applyBorder="1" applyAlignment="1">
      <alignment horizontal="center" vertical="center"/>
    </xf>
    <xf numFmtId="176" fontId="6" fillId="0" borderId="4" xfId="2" applyNumberFormat="1" applyFont="1" applyBorder="1" applyAlignment="1">
      <alignment horizontal="center" vertical="center"/>
    </xf>
    <xf numFmtId="176" fontId="6" fillId="0" borderId="1" xfId="2" applyNumberFormat="1" applyFont="1" applyBorder="1" applyAlignment="1">
      <alignment horizontal="center" vertical="center"/>
    </xf>
    <xf numFmtId="0" fontId="6" fillId="0" borderId="2" xfId="0" applyFont="1" applyBorder="1" applyAlignment="1">
      <alignment horizontal="center" vertical="center" shrinkToFit="1"/>
    </xf>
    <xf numFmtId="0" fontId="6" fillId="0" borderId="2" xfId="0" applyFont="1" applyBorder="1" applyAlignment="1">
      <alignment horizontal="left" vertical="center"/>
    </xf>
    <xf numFmtId="176" fontId="6" fillId="0" borderId="2" xfId="2"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left" vertical="center"/>
    </xf>
    <xf numFmtId="176" fontId="6" fillId="0" borderId="0" xfId="2" applyNumberFormat="1" applyFont="1" applyAlignment="1">
      <alignment horizontal="center" vertical="center"/>
    </xf>
    <xf numFmtId="38" fontId="6" fillId="0" borderId="0" xfId="1" applyFont="1" applyAlignment="1">
      <alignment horizontal="center" vertical="center"/>
    </xf>
    <xf numFmtId="38" fontId="6" fillId="0" borderId="0" xfId="1" applyFont="1" applyAlignment="1">
      <alignment vertical="center"/>
    </xf>
    <xf numFmtId="0" fontId="6" fillId="0" borderId="0" xfId="0" applyFont="1">
      <alignment vertical="center"/>
    </xf>
    <xf numFmtId="0" fontId="7"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applyAlignment="1">
      <alignment horizontal="centerContinuous" vertical="center" shrinkToFit="1"/>
    </xf>
    <xf numFmtId="176" fontId="6" fillId="0" borderId="0" xfId="2" applyNumberFormat="1" applyFont="1" applyAlignment="1">
      <alignment horizontal="centerContinuous" vertical="center"/>
    </xf>
    <xf numFmtId="38" fontId="6" fillId="0" borderId="0" xfId="1" applyFont="1" applyAlignment="1">
      <alignment horizontal="centerContinuous" vertical="center"/>
    </xf>
    <xf numFmtId="0" fontId="6" fillId="0" borderId="11" xfId="0" applyFont="1" applyBorder="1" applyAlignment="1">
      <alignment horizontal="center" vertical="center"/>
    </xf>
    <xf numFmtId="0" fontId="6" fillId="0" borderId="11" xfId="0" applyFont="1" applyBorder="1" applyAlignment="1">
      <alignment horizontal="center" vertical="center" shrinkToFit="1"/>
    </xf>
    <xf numFmtId="0" fontId="6" fillId="0" borderId="11" xfId="0" applyFont="1" applyBorder="1" applyAlignment="1">
      <alignment horizontal="left" vertical="center"/>
    </xf>
    <xf numFmtId="176" fontId="6" fillId="0" borderId="11" xfId="2" applyNumberFormat="1" applyFont="1" applyBorder="1" applyAlignment="1">
      <alignment horizontal="center" vertical="center"/>
    </xf>
    <xf numFmtId="38" fontId="6" fillId="0" borderId="11" xfId="1" applyFont="1" applyBorder="1" applyAlignment="1">
      <alignment horizontal="center" vertical="center"/>
    </xf>
    <xf numFmtId="38" fontId="6" fillId="0" borderId="11" xfId="1" applyFont="1" applyBorder="1" applyAlignme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38" fontId="6" fillId="0" borderId="1" xfId="1" applyFont="1" applyBorder="1" applyAlignment="1">
      <alignment horizontal="center" vertical="center"/>
    </xf>
    <xf numFmtId="38" fontId="6" fillId="0" borderId="1" xfId="1" applyFont="1" applyBorder="1" applyAlignment="1">
      <alignment vertical="center"/>
    </xf>
    <xf numFmtId="176" fontId="6" fillId="0" borderId="2" xfId="2" applyNumberFormat="1" applyFont="1" applyBorder="1" applyAlignment="1">
      <alignment horizontal="center" vertical="center"/>
    </xf>
    <xf numFmtId="38" fontId="6" fillId="0" borderId="2" xfId="1" applyFont="1" applyBorder="1" applyAlignment="1">
      <alignment horizontal="right" vertical="center"/>
    </xf>
    <xf numFmtId="38" fontId="6" fillId="0" borderId="2" xfId="1" applyFont="1" applyBorder="1" applyAlignment="1">
      <alignment vertical="center"/>
    </xf>
    <xf numFmtId="0" fontId="8" fillId="0" borderId="3" xfId="0" applyFont="1" applyBorder="1" applyAlignment="1">
      <alignment horizontal="center" vertical="center"/>
    </xf>
    <xf numFmtId="0" fontId="6" fillId="0" borderId="3" xfId="0" applyFont="1" applyBorder="1" applyAlignment="1">
      <alignment horizontal="center" vertical="center" shrinkToFit="1"/>
    </xf>
    <xf numFmtId="0" fontId="6" fillId="0" borderId="3" xfId="0" applyFont="1" applyBorder="1" applyAlignment="1">
      <alignment horizontal="left" vertical="center"/>
    </xf>
    <xf numFmtId="38" fontId="6" fillId="0" borderId="3" xfId="1" applyFont="1" applyBorder="1" applyAlignment="1">
      <alignment horizontal="right" vertical="center"/>
    </xf>
    <xf numFmtId="38" fontId="6" fillId="0" borderId="3" xfId="1"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horizontal="center" vertical="center" shrinkToFit="1"/>
    </xf>
    <xf numFmtId="0" fontId="6" fillId="0" borderId="4" xfId="0" applyFont="1" applyBorder="1" applyAlignment="1">
      <alignment horizontal="left" vertical="center"/>
    </xf>
    <xf numFmtId="38" fontId="6" fillId="0" borderId="4" xfId="1" applyFont="1" applyBorder="1" applyAlignment="1">
      <alignment horizontal="right" vertical="center"/>
    </xf>
    <xf numFmtId="38" fontId="6" fillId="0" borderId="4" xfId="1" applyFont="1" applyBorder="1" applyAlignment="1">
      <alignment vertical="center"/>
    </xf>
    <xf numFmtId="10" fontId="6" fillId="0" borderId="0" xfId="0" applyNumberFormat="1" applyFont="1">
      <alignment vertical="center"/>
    </xf>
    <xf numFmtId="0" fontId="6" fillId="0" borderId="5" xfId="0" applyFont="1" applyBorder="1" applyAlignment="1">
      <alignment horizontal="center" vertical="center" shrinkToFit="1"/>
    </xf>
    <xf numFmtId="0" fontId="6" fillId="0" borderId="5" xfId="0" applyFont="1" applyBorder="1" applyAlignment="1">
      <alignment horizontal="center" vertical="center"/>
    </xf>
    <xf numFmtId="0" fontId="6" fillId="0" borderId="7" xfId="0" applyFont="1" applyBorder="1" applyAlignment="1">
      <alignment horizontal="center" vertical="center"/>
    </xf>
    <xf numFmtId="38" fontId="6" fillId="0" borderId="3" xfId="1" applyFont="1" applyFill="1" applyBorder="1" applyAlignment="1">
      <alignment horizontal="right" vertical="center"/>
    </xf>
    <xf numFmtId="38" fontId="6" fillId="0" borderId="3" xfId="1" applyFont="1" applyFill="1" applyBorder="1" applyAlignment="1">
      <alignment vertical="center"/>
    </xf>
    <xf numFmtId="0" fontId="6" fillId="0" borderId="9" xfId="0" applyFont="1" applyBorder="1" applyAlignment="1">
      <alignment horizontal="center" vertical="center"/>
    </xf>
    <xf numFmtId="0" fontId="6" fillId="0" borderId="9" xfId="0" applyFont="1" applyBorder="1" applyAlignment="1">
      <alignment horizontal="center" vertical="center" shrinkToFit="1"/>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left" vertical="center"/>
    </xf>
    <xf numFmtId="38" fontId="6" fillId="0" borderId="1" xfId="1" applyFont="1" applyBorder="1" applyAlignment="1">
      <alignment horizontal="right"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0" fontId="6" fillId="0" borderId="8" xfId="0" applyFont="1" applyBorder="1">
      <alignment vertical="center"/>
    </xf>
    <xf numFmtId="38" fontId="6" fillId="0" borderId="0" xfId="1" applyFont="1" applyAlignment="1">
      <alignment horizontal="right" vertical="center"/>
    </xf>
    <xf numFmtId="38" fontId="6" fillId="0" borderId="1" xfId="1" applyFont="1" applyFill="1" applyBorder="1" applyAlignment="1">
      <alignment horizontal="right" vertical="center"/>
    </xf>
    <xf numFmtId="176" fontId="6" fillId="0" borderId="5" xfId="2" applyNumberFormat="1" applyFont="1" applyFill="1" applyBorder="1" applyAlignment="1">
      <alignment horizontal="center" vertical="center"/>
    </xf>
    <xf numFmtId="38" fontId="6" fillId="0" borderId="5" xfId="1" applyFont="1" applyFill="1" applyBorder="1" applyAlignment="1">
      <alignment horizontal="right" vertical="center"/>
    </xf>
    <xf numFmtId="0" fontId="4" fillId="0" borderId="0" xfId="0" applyFont="1" applyAlignment="1">
      <alignment horizontal="left" vertical="center"/>
    </xf>
    <xf numFmtId="38" fontId="6" fillId="0" borderId="4" xfId="1" applyFont="1" applyFill="1" applyBorder="1" applyAlignment="1">
      <alignment vertical="center"/>
    </xf>
    <xf numFmtId="38" fontId="6" fillId="0" borderId="2" xfId="1" applyFont="1" applyFill="1" applyBorder="1" applyAlignment="1">
      <alignment vertical="center"/>
    </xf>
    <xf numFmtId="176" fontId="6" fillId="0" borderId="9" xfId="2" applyNumberFormat="1" applyFont="1" applyFill="1" applyBorder="1" applyAlignment="1">
      <alignment horizontal="center" vertical="center"/>
    </xf>
    <xf numFmtId="38" fontId="6" fillId="0" borderId="10" xfId="1" applyFont="1" applyFill="1" applyBorder="1" applyAlignment="1">
      <alignment horizontal="right" vertical="center"/>
    </xf>
    <xf numFmtId="38" fontId="6" fillId="0" borderId="7" xfId="1" applyFont="1" applyFill="1" applyBorder="1" applyAlignment="1">
      <alignment vertical="center"/>
    </xf>
    <xf numFmtId="38" fontId="6" fillId="0" borderId="1" xfId="1" applyFont="1" applyFill="1" applyBorder="1" applyAlignment="1">
      <alignment vertical="center"/>
    </xf>
    <xf numFmtId="0" fontId="6" fillId="0" borderId="12" xfId="0" applyFont="1" applyBorder="1" applyAlignment="1">
      <alignment horizontal="center" vertical="center"/>
    </xf>
    <xf numFmtId="0" fontId="6" fillId="0" borderId="12" xfId="0" applyFont="1" applyBorder="1" applyAlignment="1">
      <alignment horizontal="center" vertical="center" shrinkToFit="1"/>
    </xf>
    <xf numFmtId="0" fontId="6" fillId="0" borderId="12" xfId="0" applyFont="1" applyBorder="1" applyAlignment="1">
      <alignment horizontal="left" vertical="center"/>
    </xf>
    <xf numFmtId="176" fontId="6" fillId="0" borderId="12" xfId="2" applyNumberFormat="1" applyFont="1" applyFill="1" applyBorder="1" applyAlignment="1">
      <alignment horizontal="center" vertical="center"/>
    </xf>
    <xf numFmtId="176" fontId="6" fillId="0" borderId="13" xfId="2" applyNumberFormat="1" applyFont="1" applyFill="1" applyBorder="1" applyAlignment="1">
      <alignment horizontal="center" vertical="center"/>
    </xf>
    <xf numFmtId="38" fontId="6" fillId="0" borderId="12" xfId="1" applyFont="1" applyFill="1" applyBorder="1" applyAlignment="1">
      <alignment horizontal="right" vertical="center"/>
    </xf>
    <xf numFmtId="38" fontId="6" fillId="0" borderId="12" xfId="1" applyFont="1" applyFill="1" applyBorder="1" applyAlignment="1">
      <alignment vertical="center"/>
    </xf>
    <xf numFmtId="0" fontId="6" fillId="0" borderId="5" xfId="0" applyFont="1" applyBorder="1" applyAlignment="1">
      <alignment horizontal="left" vertical="center"/>
    </xf>
    <xf numFmtId="38" fontId="6" fillId="0" borderId="5" xfId="1" applyFont="1" applyFill="1" applyBorder="1" applyAlignment="1">
      <alignment vertical="center"/>
    </xf>
    <xf numFmtId="0" fontId="6" fillId="0" borderId="0" xfId="2" applyNumberFormat="1" applyFont="1" applyAlignment="1">
      <alignment horizontal="center" vertical="center"/>
    </xf>
  </cellXfs>
  <cellStyles count="3">
    <cellStyle name="パーセント" xfId="2" builtinId="5"/>
    <cellStyle name="桁区切り" xfId="1" builtinId="6"/>
    <cellStyle name="標準" xfId="0" builtinId="0"/>
  </cellStyles>
  <dxfs count="41">
    <dxf>
      <font>
        <color rgb="FF9C0006"/>
      </font>
      <fill>
        <patternFill>
          <bgColor rgb="FFFFC7CE"/>
        </patternFill>
      </fill>
    </dxf>
    <dxf>
      <font>
        <b/>
        <i val="0"/>
        <color rgb="FF0070C0"/>
      </font>
      <fill>
        <patternFill patternType="solid">
          <bgColor theme="8" tint="0.79998168889431442"/>
        </patternFill>
      </fill>
    </dxf>
    <dxf>
      <font>
        <b/>
        <i val="0"/>
      </font>
      <fill>
        <patternFill>
          <bgColor theme="6" tint="0.79998168889431442"/>
        </patternFill>
      </fill>
    </dxf>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087084\Desktop\JGKA&#25552;&#20986;\&#12304;2025_02_25&#12305;2025&#24180;CP%20&#35036;&#21161;&#23550;&#35937;&#27231;&#22120;&#22411;&#30058;&#12522;&#12473;&#12488;_V1.xlsx" TargetMode="External"/><Relationship Id="rId1" Type="http://schemas.openxmlformats.org/officeDocument/2006/relationships/externalLinkPath" Target="file:///C:\Users\r087084\Desktop\JGKA&#25552;&#20986;\&#12304;2025_02_25&#12305;2025&#24180;CP%20&#35036;&#21161;&#23550;&#35937;&#27231;&#22120;&#22411;&#30058;&#12522;&#12473;&#12488;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0114版"/>
      <sheetName val="20250225版"/>
      <sheetName val="ルール"/>
    </sheetNames>
    <sheetDataSet>
      <sheetData sheetId="0" refreshError="1"/>
      <sheetData sheetId="1">
        <row r="29">
          <cell r="AA29" t="str">
            <v>対象外</v>
          </cell>
        </row>
      </sheetData>
      <sheetData sheetId="2">
        <row r="3">
          <cell r="C3" t="str">
            <v>給湯暖房機</v>
          </cell>
          <cell r="D3" t="str">
            <v>定格</v>
          </cell>
          <cell r="E3">
            <v>0.95</v>
          </cell>
        </row>
        <row r="4">
          <cell r="C4" t="str">
            <v>給湯単能機</v>
          </cell>
          <cell r="D4" t="str">
            <v>モード</v>
          </cell>
          <cell r="E4">
            <v>0.9</v>
          </cell>
        </row>
        <row r="5">
          <cell r="C5" t="str">
            <v>ふろ給湯器</v>
          </cell>
          <cell r="D5" t="str">
            <v>モード</v>
          </cell>
          <cell r="E5">
            <v>0.9</v>
          </cell>
        </row>
        <row r="6">
          <cell r="C6" t="str">
            <v>油焚き温水ボイラー</v>
          </cell>
          <cell r="D6" t="str">
            <v>定格</v>
          </cell>
          <cell r="E6">
            <v>0.95</v>
          </cell>
        </row>
        <row r="7">
          <cell r="C7" t="str">
            <v>直圧</v>
          </cell>
          <cell r="D7" t="str">
            <v>モード</v>
          </cell>
          <cell r="E7">
            <v>0.91</v>
          </cell>
        </row>
        <row r="8">
          <cell r="C8" t="str">
            <v>貯湯</v>
          </cell>
          <cell r="D8" t="str">
            <v>モード</v>
          </cell>
          <cell r="E8">
            <v>0.8</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7AD1A-BFBF-4BAE-9C91-1F9235BC1BA5}">
  <dimension ref="A1:AD176"/>
  <sheetViews>
    <sheetView showGridLines="0" tabSelected="1" view="pageBreakPreview" zoomScale="70" zoomScaleNormal="85" zoomScaleSheetLayoutView="70" workbookViewId="0">
      <pane ySplit="8" topLeftCell="A9" activePane="bottomLeft" state="frozen"/>
      <selection pane="bottomLeft" activeCell="AP70" sqref="AP70"/>
    </sheetView>
  </sheetViews>
  <sheetFormatPr defaultColWidth="9" defaultRowHeight="18.75" customHeight="1" x14ac:dyDescent="0.4"/>
  <cols>
    <col min="1" max="1" width="14.125" style="19" bestFit="1" customWidth="1"/>
    <col min="2" max="2" width="23.75" style="19" bestFit="1" customWidth="1"/>
    <col min="3" max="3" width="19.5" style="20" customWidth="1"/>
    <col min="4" max="4" width="22.75" style="20" bestFit="1" customWidth="1"/>
    <col min="5" max="5" width="7.375" style="19" bestFit="1" customWidth="1"/>
    <col min="6" max="6" width="11.75" style="19" customWidth="1"/>
    <col min="7" max="7" width="12.375" style="20" customWidth="1"/>
    <col min="8" max="8" width="11" style="19" customWidth="1"/>
    <col min="9" max="9" width="31.125" style="21" bestFit="1" customWidth="1"/>
    <col min="10" max="11" width="11.25" style="22" customWidth="1"/>
    <col min="12" max="12" width="19.5" style="22" bestFit="1" customWidth="1"/>
    <col min="13" max="22" width="10.125" style="19" hidden="1" customWidth="1"/>
    <col min="23" max="23" width="14" style="71" hidden="1" customWidth="1"/>
    <col min="24" max="24" width="13" style="24" hidden="1" customWidth="1"/>
    <col min="25" max="26" width="0" style="25" hidden="1" customWidth="1"/>
    <col min="27" max="27" width="23.75" style="25" hidden="1" customWidth="1"/>
    <col min="28" max="28" width="9" style="25" hidden="1" customWidth="1"/>
    <col min="29" max="29" width="9.375" style="25" hidden="1" customWidth="1"/>
    <col min="30" max="16384" width="9" style="25"/>
  </cols>
  <sheetData>
    <row r="1" spans="1:29" ht="18.75" customHeight="1" x14ac:dyDescent="0.4">
      <c r="W1" s="23"/>
    </row>
    <row r="2" spans="1:29" ht="25.5" x14ac:dyDescent="0.4">
      <c r="A2" s="26" t="s">
        <v>183</v>
      </c>
      <c r="B2" s="27"/>
      <c r="C2" s="28"/>
      <c r="D2" s="28"/>
      <c r="E2" s="27"/>
      <c r="F2" s="27"/>
      <c r="G2" s="28"/>
      <c r="H2" s="27"/>
      <c r="I2" s="27"/>
      <c r="J2" s="29"/>
      <c r="K2" s="29"/>
      <c r="L2" s="29"/>
      <c r="M2" s="27"/>
      <c r="N2" s="27"/>
      <c r="O2" s="27"/>
      <c r="P2" s="27"/>
      <c r="Q2" s="27"/>
      <c r="R2" s="27"/>
      <c r="S2" s="27"/>
      <c r="T2" s="27"/>
      <c r="U2" s="27"/>
      <c r="V2" s="27"/>
      <c r="W2" s="30"/>
      <c r="X2" s="30"/>
    </row>
    <row r="3" spans="1:29" ht="18.75" customHeight="1" x14ac:dyDescent="0.4">
      <c r="A3" s="31"/>
      <c r="B3" s="31"/>
      <c r="C3" s="32"/>
      <c r="D3" s="32"/>
      <c r="E3" s="31"/>
      <c r="F3" s="31"/>
      <c r="G3" s="32"/>
      <c r="H3" s="31"/>
      <c r="I3" s="33"/>
      <c r="J3" s="34"/>
      <c r="K3" s="34"/>
      <c r="L3" s="34"/>
      <c r="M3" s="31"/>
      <c r="N3" s="31"/>
      <c r="O3" s="31"/>
      <c r="P3" s="31"/>
      <c r="Q3" s="31"/>
      <c r="R3" s="31"/>
      <c r="S3" s="31"/>
      <c r="T3" s="31"/>
      <c r="U3" s="31"/>
      <c r="V3" s="31"/>
      <c r="W3" s="35"/>
      <c r="X3" s="36"/>
    </row>
    <row r="4" spans="1:29" ht="18.75" customHeight="1" x14ac:dyDescent="0.4">
      <c r="A4" s="37"/>
      <c r="B4" s="21" t="s">
        <v>186</v>
      </c>
      <c r="W4" s="23"/>
    </row>
    <row r="5" spans="1:29" ht="18.75" customHeight="1" x14ac:dyDescent="0.4">
      <c r="A5" s="37"/>
      <c r="B5" s="21" t="s">
        <v>262</v>
      </c>
      <c r="W5" s="23"/>
    </row>
    <row r="6" spans="1:29" ht="18.75" customHeight="1" x14ac:dyDescent="0.4">
      <c r="A6" s="37"/>
      <c r="B6" s="75" t="s">
        <v>263</v>
      </c>
      <c r="W6" s="23"/>
    </row>
    <row r="7" spans="1:29" ht="18.75" customHeight="1" x14ac:dyDescent="0.4">
      <c r="C7" s="20" t="s">
        <v>266</v>
      </c>
      <c r="L7" s="91" t="s">
        <v>281</v>
      </c>
      <c r="M7" s="19" t="s">
        <v>266</v>
      </c>
      <c r="N7" s="19" t="s">
        <v>266</v>
      </c>
      <c r="O7" s="19" t="s">
        <v>266</v>
      </c>
      <c r="P7" s="19" t="s">
        <v>266</v>
      </c>
      <c r="Q7" s="19" t="s">
        <v>266</v>
      </c>
      <c r="R7" s="19" t="s">
        <v>266</v>
      </c>
      <c r="S7" s="19" t="s">
        <v>266</v>
      </c>
      <c r="T7" s="19" t="s">
        <v>266</v>
      </c>
      <c r="U7" s="19" t="s">
        <v>266</v>
      </c>
      <c r="V7" s="19" t="s">
        <v>266</v>
      </c>
      <c r="W7" s="19" t="s">
        <v>266</v>
      </c>
      <c r="X7" s="19" t="s">
        <v>266</v>
      </c>
      <c r="AA7" s="19" t="s">
        <v>266</v>
      </c>
      <c r="AB7" s="19" t="s">
        <v>266</v>
      </c>
      <c r="AC7" s="19" t="s">
        <v>266</v>
      </c>
    </row>
    <row r="8" spans="1:29" ht="18.75" customHeight="1" x14ac:dyDescent="0.4">
      <c r="A8" s="38" t="s">
        <v>5</v>
      </c>
      <c r="B8" s="38" t="s">
        <v>1</v>
      </c>
      <c r="C8" s="39" t="s">
        <v>86</v>
      </c>
      <c r="D8" s="39" t="s">
        <v>55</v>
      </c>
      <c r="E8" s="38" t="s">
        <v>52</v>
      </c>
      <c r="F8" s="38" t="s">
        <v>2</v>
      </c>
      <c r="G8" s="39" t="s">
        <v>6</v>
      </c>
      <c r="H8" s="38" t="s">
        <v>7</v>
      </c>
      <c r="I8" s="38" t="s">
        <v>0</v>
      </c>
      <c r="J8" s="13" t="s">
        <v>14</v>
      </c>
      <c r="K8" s="13" t="s">
        <v>15</v>
      </c>
      <c r="L8" s="13" t="s">
        <v>82</v>
      </c>
      <c r="M8" s="39" t="s">
        <v>8</v>
      </c>
      <c r="N8" s="39" t="s">
        <v>9</v>
      </c>
      <c r="O8" s="39" t="s">
        <v>10</v>
      </c>
      <c r="P8" s="39" t="s">
        <v>11</v>
      </c>
      <c r="Q8" s="39" t="s">
        <v>12</v>
      </c>
      <c r="R8" s="39" t="s">
        <v>13</v>
      </c>
      <c r="S8" s="39" t="s">
        <v>76</v>
      </c>
      <c r="T8" s="39" t="s">
        <v>184</v>
      </c>
      <c r="U8" s="39" t="s">
        <v>185</v>
      </c>
      <c r="V8" s="39" t="s">
        <v>187</v>
      </c>
      <c r="W8" s="40" t="s">
        <v>22</v>
      </c>
      <c r="X8" s="41" t="s">
        <v>87</v>
      </c>
    </row>
    <row r="9" spans="1:29" ht="18.75" customHeight="1" x14ac:dyDescent="0.4">
      <c r="A9" s="17" t="s">
        <v>4</v>
      </c>
      <c r="B9" s="17" t="s">
        <v>3</v>
      </c>
      <c r="C9" s="14" t="s">
        <v>3</v>
      </c>
      <c r="D9" s="14"/>
      <c r="E9" s="17"/>
      <c r="F9" s="17" t="str">
        <f>IFERROR(VLOOKUP(B9,$AA$9:$AB$15,2,0),"")</f>
        <v>なし</v>
      </c>
      <c r="G9" s="14" t="s">
        <v>20</v>
      </c>
      <c r="H9" s="17" t="s">
        <v>21</v>
      </c>
      <c r="I9" s="15" t="s">
        <v>95</v>
      </c>
      <c r="J9" s="16">
        <v>0.93</v>
      </c>
      <c r="K9" s="16">
        <v>0.90800000000000003</v>
      </c>
      <c r="L9" s="42" t="str">
        <f>IF(M9=$AA$20,$M$8,IF(N9=$AA$20,$N$8,IF(O9=$AA$20,$O$8,IF(P9=$AA$20,$P$8,IF(Q9=$AA$20,$Q$8,IF(R9=$AA$20,$R$8,IF(S9=$AA$20,$S$8,IF(T9=$AA$20,$T$8,IF(U9=$AA$20,$U$8,IF(V9=$AA$20,$V$8,""))))))))))</f>
        <v>ノーリツ</v>
      </c>
      <c r="M9" s="17" t="s">
        <v>23</v>
      </c>
      <c r="N9" s="17"/>
      <c r="O9" s="17"/>
      <c r="P9" s="17"/>
      <c r="Q9" s="17"/>
      <c r="R9" s="17"/>
      <c r="S9" s="17"/>
      <c r="T9" s="17"/>
      <c r="U9" s="17"/>
      <c r="V9" s="17"/>
      <c r="W9" s="43">
        <v>210870.00000000003</v>
      </c>
      <c r="X9" s="44" t="str">
        <f>IF(VLOOKUP(C9,ルール!$C$3:$E$8,2,0)=$AA$33,IF(J9&lt;VLOOKUP(C9,ルール!$C$3:$E$8,3,0),'20250303更新版'!$AA$28,$AA$27),IF(K9&lt;VLOOKUP(C9,ルール!$C$3:$E$8,3,0),'20250303更新版'!$AA$28,$AA$27))</f>
        <v>対象</v>
      </c>
      <c r="AA9" s="25" t="s">
        <v>3</v>
      </c>
      <c r="AB9" s="25" t="s">
        <v>16</v>
      </c>
      <c r="AC9" s="25">
        <v>50000</v>
      </c>
    </row>
    <row r="10" spans="1:29" ht="18.75" customHeight="1" x14ac:dyDescent="0.4">
      <c r="A10" s="45" t="s">
        <v>129</v>
      </c>
      <c r="B10" s="18" t="s">
        <v>130</v>
      </c>
      <c r="C10" s="46" t="s">
        <v>131</v>
      </c>
      <c r="D10" s="46"/>
      <c r="E10" s="18"/>
      <c r="F10" s="18" t="str">
        <f>IFERROR(VLOOKUP(B10,$AA$9:$AB$15,2,0),"")</f>
        <v>なし</v>
      </c>
      <c r="G10" s="46" t="s">
        <v>132</v>
      </c>
      <c r="H10" s="18" t="s">
        <v>133</v>
      </c>
      <c r="I10" s="47" t="s">
        <v>134</v>
      </c>
      <c r="J10" s="11">
        <v>0.93</v>
      </c>
      <c r="K10" s="11">
        <v>0.91</v>
      </c>
      <c r="L10" s="11" t="str">
        <f>IF(M10=$AA$20,$M$8,IF(N10=$AA$20,$N$8,IF(O10=$AA$20,$O$8,IF(P10=$AA$20,$P$8,IF(Q10=$AA$20,$Q$8,IF(R10=$AA$20,$R$8,IF(S10=$AA$20,$S$8,IF(T10=$AA$20,$T$8,IF(U10=$AA$20,$U$8,IF(V10=$AA$20,$V$8,""))))))))))</f>
        <v>リンナイ</v>
      </c>
      <c r="M10" s="18"/>
      <c r="N10" s="18" t="s">
        <v>23</v>
      </c>
      <c r="O10" s="18"/>
      <c r="P10" s="18"/>
      <c r="Q10" s="18"/>
      <c r="R10" s="18"/>
      <c r="S10" s="18"/>
      <c r="T10" s="18"/>
      <c r="U10" s="18"/>
      <c r="V10" s="18"/>
      <c r="W10" s="48">
        <v>202840</v>
      </c>
      <c r="X10" s="49" t="str">
        <f>IF(VLOOKUP(C10,ルール!$C$3:$E$8,2,0)=$AA$33,IF(J10&lt;VLOOKUP(C10,ルール!$C$3:$E$8,3,0),'20250303更新版'!$AA$28,$AA$27),IF(K10&lt;VLOOKUP(C10,ルール!$C$3:$E$8,3,0),'20250303更新版'!$AA$28,$AA$27))</f>
        <v>対象</v>
      </c>
      <c r="AA10" s="25" t="s">
        <v>17</v>
      </c>
      <c r="AB10" s="25" t="s">
        <v>18</v>
      </c>
      <c r="AC10" s="25">
        <v>70000</v>
      </c>
    </row>
    <row r="11" spans="1:29" ht="18.75" customHeight="1" x14ac:dyDescent="0.4">
      <c r="A11" s="45" t="s">
        <v>129</v>
      </c>
      <c r="B11" s="18" t="s">
        <v>130</v>
      </c>
      <c r="C11" s="46" t="s">
        <v>131</v>
      </c>
      <c r="D11" s="46"/>
      <c r="E11" s="18"/>
      <c r="F11" s="18" t="str">
        <f>IFERROR(VLOOKUP(B11,$AA$9:$AB$15,2,0),"")</f>
        <v>なし</v>
      </c>
      <c r="G11" s="46" t="s">
        <v>132</v>
      </c>
      <c r="H11" s="18" t="s">
        <v>133</v>
      </c>
      <c r="I11" s="47" t="s">
        <v>219</v>
      </c>
      <c r="J11" s="9">
        <v>0.9</v>
      </c>
      <c r="K11" s="9">
        <v>0.9</v>
      </c>
      <c r="L11" s="9" t="str">
        <f>IF(M11=$AA$20,$M$8,IF(N11=$AA$20,$N$8,IF(O11=$AA$20,$O$8,IF(P11=$AA$20,$P$8,IF(Q11=$AA$20,$Q$8,IF(R11=$AA$20,$R$8,IF(S11=$AA$20,$S$8,IF(T11=$AA$20,$T$8,IF(U11=$AA$20,$U$8,IF(V11=$AA$20,$V$8,""))))))))))</f>
        <v>リンナイ</v>
      </c>
      <c r="M11" s="18"/>
      <c r="N11" s="18" t="s">
        <v>23</v>
      </c>
      <c r="O11" s="18"/>
      <c r="P11" s="18"/>
      <c r="Q11" s="18"/>
      <c r="R11" s="18"/>
      <c r="S11" s="18"/>
      <c r="T11" s="18"/>
      <c r="U11" s="18"/>
      <c r="V11" s="18"/>
      <c r="W11" s="59">
        <v>247760</v>
      </c>
      <c r="X11" s="60" t="str">
        <f>IF(VLOOKUP(C11,ルール!$C$3:$E$8,2,0)=$AA$33,IF(J11&lt;VLOOKUP(C11,ルール!$C$3:$E$8,3,0),'20250303更新版'!$AA$28,$AA$27),IF(K11&lt;VLOOKUP(C11,ルール!$C$3:$E$8,3,0),'20250303更新版'!$AA$28,$AA$27))</f>
        <v>対象</v>
      </c>
      <c r="AA11" s="25" t="s">
        <v>68</v>
      </c>
      <c r="AB11" s="25" t="s">
        <v>280</v>
      </c>
    </row>
    <row r="12" spans="1:29" ht="18.75" customHeight="1" x14ac:dyDescent="0.4">
      <c r="A12" s="45" t="s">
        <v>129</v>
      </c>
      <c r="B12" s="18" t="s">
        <v>130</v>
      </c>
      <c r="C12" s="46" t="s">
        <v>131</v>
      </c>
      <c r="D12" s="46"/>
      <c r="E12" s="18"/>
      <c r="F12" s="18" t="str">
        <f>IFERROR(VLOOKUP(B12,$AA$9:$AB$15,2,0),"")</f>
        <v>なし</v>
      </c>
      <c r="G12" s="46" t="s">
        <v>132</v>
      </c>
      <c r="H12" s="18" t="s">
        <v>133</v>
      </c>
      <c r="I12" s="47" t="s">
        <v>270</v>
      </c>
      <c r="J12" s="11">
        <v>0.93</v>
      </c>
      <c r="K12" s="11">
        <v>0.91</v>
      </c>
      <c r="L12" s="9" t="str">
        <f>IF(M12=$AA$20,$M$8,IF(N12=$AA$20,$N$8,IF(O12=$AA$20,$O$8,IF(P12=$AA$20,$P$8,IF(Q12=$AA$20,$Q$8,IF(R12=$AA$20,$R$8,IF(S12=$AA$20,$S$8,IF(T12=$AA$20,$T$8,IF(U12=$AA$20,$U$8,IF(V12=$AA$20,$V$8,""))))))))))</f>
        <v>リンナイ</v>
      </c>
      <c r="M12" s="18"/>
      <c r="N12" s="18" t="s">
        <v>23</v>
      </c>
      <c r="O12" s="18"/>
      <c r="P12" s="18"/>
      <c r="Q12" s="18"/>
      <c r="R12" s="18"/>
      <c r="S12" s="18"/>
      <c r="T12" s="18"/>
      <c r="U12" s="18"/>
      <c r="V12" s="18"/>
      <c r="W12" s="48" t="s">
        <v>271</v>
      </c>
      <c r="X12" s="60" t="str">
        <f>IF(VLOOKUP(C12,ルール!$C$3:$E$8,2,0)=$AA$33,IF(J12&lt;VLOOKUP(C12,ルール!$C$3:$E$8,3,0),'20250303更新版'!$AA$28,$AA$27),IF(K12&lt;VLOOKUP(C12,ルール!$C$3:$E$8,3,0),'20250303更新版'!$AA$28,$AA$27))</f>
        <v>対象</v>
      </c>
      <c r="AA12" s="25" t="s">
        <v>59</v>
      </c>
      <c r="AB12" s="25" t="s">
        <v>18</v>
      </c>
    </row>
    <row r="13" spans="1:29" ht="18.75" customHeight="1" x14ac:dyDescent="0.4">
      <c r="A13" s="18" t="s">
        <v>4</v>
      </c>
      <c r="B13" s="18" t="s">
        <v>3</v>
      </c>
      <c r="C13" s="46" t="s">
        <v>3</v>
      </c>
      <c r="D13" s="46"/>
      <c r="E13" s="18"/>
      <c r="F13" s="18" t="str">
        <f>IFERROR(VLOOKUP(B13,$AA$9:$AB$15,2,0),"")</f>
        <v>なし</v>
      </c>
      <c r="G13" s="46" t="s">
        <v>20</v>
      </c>
      <c r="H13" s="18" t="s">
        <v>21</v>
      </c>
      <c r="I13" s="47" t="s">
        <v>199</v>
      </c>
      <c r="J13" s="9">
        <v>0.9</v>
      </c>
      <c r="K13" s="9">
        <v>0.9</v>
      </c>
      <c r="L13" s="9" t="str">
        <f>IF(M13=$AA$20,$M$8,IF(N13=$AA$20,$N$8,IF(O13=$AA$20,$O$8,IF(P13=$AA$20,$P$8,IF(Q13=$AA$20,$Q$8,IF(R13=$AA$20,$R$8,IF(S13=$AA$20,$S$8,IF(T13=$AA$20,$T$8,IF(U13=$AA$20,$U$8,IF(V13=$AA$20,$V$8,""))))))))))</f>
        <v>パロマ</v>
      </c>
      <c r="M13" s="18"/>
      <c r="N13" s="18"/>
      <c r="O13" s="18" t="s">
        <v>23</v>
      </c>
      <c r="P13" s="18"/>
      <c r="Q13" s="18"/>
      <c r="R13" s="18"/>
      <c r="S13" s="18"/>
      <c r="T13" s="18"/>
      <c r="U13" s="18"/>
      <c r="V13" s="18"/>
      <c r="W13" s="59">
        <v>215600</v>
      </c>
      <c r="X13" s="60" t="str">
        <f>IF(VLOOKUP(C13,ルール!$C$3:$E$8,2,0)=$AA$33,IF(J13&lt;VLOOKUP(C13,ルール!$C$3:$E$8,3,0),'20250303更新版'!$AA$28,$AA$27),IF(K13&lt;VLOOKUP(C13,ルール!$C$3:$E$8,3,0),'20250303更新版'!$AA$28,$AA$27))</f>
        <v>対象</v>
      </c>
      <c r="AA13" s="25" t="s">
        <v>58</v>
      </c>
      <c r="AB13" s="25" t="s">
        <v>16</v>
      </c>
    </row>
    <row r="14" spans="1:29" ht="18.75" customHeight="1" x14ac:dyDescent="0.4">
      <c r="A14" s="18" t="s">
        <v>4</v>
      </c>
      <c r="B14" s="18" t="s">
        <v>3</v>
      </c>
      <c r="C14" s="46" t="s">
        <v>3</v>
      </c>
      <c r="D14" s="46"/>
      <c r="E14" s="18"/>
      <c r="F14" s="18" t="str">
        <f>IFERROR(VLOOKUP(B14,$AA$9:$AB$15,2,0),"")</f>
        <v>なし</v>
      </c>
      <c r="G14" s="46" t="s">
        <v>20</v>
      </c>
      <c r="H14" s="18" t="s">
        <v>21</v>
      </c>
      <c r="I14" s="47" t="s">
        <v>201</v>
      </c>
      <c r="J14" s="9">
        <v>0.92</v>
      </c>
      <c r="K14" s="9">
        <v>0.9</v>
      </c>
      <c r="L14" s="9" t="str">
        <f>IF(M14=$AA$20,$M$8,IF(N14=$AA$20,$N$8,IF(O14=$AA$20,$O$8,IF(P14=$AA$20,$P$8,IF(Q14=$AA$20,$Q$8,IF(R14=$AA$20,$R$8,IF(S14=$AA$20,$S$8,IF(T14=$AA$20,$T$8,IF(U14=$AA$20,$U$8,IF(V14=$AA$20,$V$8,""))))))))))</f>
        <v>パーパス</v>
      </c>
      <c r="M14" s="18"/>
      <c r="N14" s="18"/>
      <c r="O14" s="18"/>
      <c r="P14" s="18" t="s">
        <v>23</v>
      </c>
      <c r="Q14" s="18"/>
      <c r="R14" s="18"/>
      <c r="S14" s="18"/>
      <c r="T14" s="18"/>
      <c r="U14" s="18"/>
      <c r="V14" s="18"/>
      <c r="W14" s="59">
        <v>204600</v>
      </c>
      <c r="X14" s="60" t="str">
        <f>IF(VLOOKUP(C14,ルール!$C$3:$E$8,2,0)=$AA$33,IF(J14&lt;VLOOKUP(C14,ルール!$C$3:$E$8,3,0),'20250303更新版'!$AA$28,$AA$27),IF(K14&lt;VLOOKUP(C14,ルール!$C$3:$E$8,3,0),'20250303更新版'!$AA$28,$AA$27))</f>
        <v>対象</v>
      </c>
      <c r="AA14" s="25" t="s">
        <v>67</v>
      </c>
      <c r="AB14" s="25" t="s">
        <v>18</v>
      </c>
    </row>
    <row r="15" spans="1:29" ht="18.75" customHeight="1" x14ac:dyDescent="0.4">
      <c r="A15" s="50" t="s">
        <v>4</v>
      </c>
      <c r="B15" s="50" t="s">
        <v>3</v>
      </c>
      <c r="C15" s="51" t="s">
        <v>3</v>
      </c>
      <c r="D15" s="51"/>
      <c r="E15" s="50"/>
      <c r="F15" s="50" t="str">
        <f>IFERROR(VLOOKUP(B15,$AA$9:$AB$15,2,0),"")</f>
        <v>なし</v>
      </c>
      <c r="G15" s="51" t="s">
        <v>20</v>
      </c>
      <c r="H15" s="50" t="s">
        <v>21</v>
      </c>
      <c r="I15" s="52" t="s">
        <v>206</v>
      </c>
      <c r="J15" s="7">
        <v>0.9</v>
      </c>
      <c r="K15" s="7">
        <v>0.9</v>
      </c>
      <c r="L15" s="7" t="str">
        <f>IF(M15=$AA$20,$M$8,IF(N15=$AA$20,$N$8,IF(O15=$AA$20,$O$8,IF(P15=$AA$20,$P$8,IF(Q15=$AA$20,$Q$8,IF(R15=$AA$20,$R$8,IF(S15=$AA$20,$S$8,IF(T15=$AA$20,$T$8,IF(U15=$AA$20,$U$8,IF(V15=$AA$20,$V$8,""))))))))))</f>
        <v>長府製作所</v>
      </c>
      <c r="M15" s="50"/>
      <c r="N15" s="50"/>
      <c r="O15" s="50"/>
      <c r="P15" s="50"/>
      <c r="Q15" s="50"/>
      <c r="R15" s="50" t="s">
        <v>23</v>
      </c>
      <c r="S15" s="50"/>
      <c r="T15" s="50"/>
      <c r="U15" s="50"/>
      <c r="V15" s="50"/>
      <c r="W15" s="69">
        <v>200200</v>
      </c>
      <c r="X15" s="76" t="str">
        <f>IF(VLOOKUP(C15,ルール!$C$3:$E$8,2,0)=$AA$33,IF(J15&lt;VLOOKUP(C15,ルール!$C$3:$E$8,3,0),'20250303更新版'!$AA$28,$AA$27),IF(K15&lt;VLOOKUP(C15,ルール!$C$3:$E$8,3,0),'20250303更新版'!$AA$28,$AA$27))</f>
        <v>対象</v>
      </c>
      <c r="AA15" s="25" t="s">
        <v>69</v>
      </c>
      <c r="AB15" s="25" t="s">
        <v>16</v>
      </c>
    </row>
    <row r="16" spans="1:29" ht="18.75" customHeight="1" x14ac:dyDescent="0.4">
      <c r="A16" s="17" t="s">
        <v>4</v>
      </c>
      <c r="B16" s="17" t="s">
        <v>3</v>
      </c>
      <c r="C16" s="14" t="s">
        <v>3</v>
      </c>
      <c r="D16" s="14"/>
      <c r="E16" s="17"/>
      <c r="F16" s="17" t="str">
        <f>IFERROR(VLOOKUP(B16,$AA$9:$AB$15,2,0),"")</f>
        <v>なし</v>
      </c>
      <c r="G16" s="14" t="s">
        <v>20</v>
      </c>
      <c r="H16" s="17" t="s">
        <v>25</v>
      </c>
      <c r="I16" s="15" t="s">
        <v>96</v>
      </c>
      <c r="J16" s="16">
        <v>0.95</v>
      </c>
      <c r="K16" s="16">
        <v>0.94</v>
      </c>
      <c r="L16" s="16" t="str">
        <f>IF(M16=$AA$20,$M$8,IF(N16=$AA$20,$N$8,IF(O16=$AA$20,$O$8,IF(P16=$AA$20,$P$8,IF(Q16=$AA$20,$Q$8,IF(R16=$AA$20,$R$8,IF(S16=$AA$20,$S$8,IF(T16=$AA$20,$T$8,IF(U16=$AA$20,$U$8,IF(V16=$AA$20,$V$8,""))))))))))</f>
        <v>ノーリツ</v>
      </c>
      <c r="M16" s="17" t="s">
        <v>23</v>
      </c>
      <c r="N16" s="17"/>
      <c r="O16" s="17"/>
      <c r="P16" s="17"/>
      <c r="Q16" s="17"/>
      <c r="R16" s="17"/>
      <c r="S16" s="17"/>
      <c r="T16" s="17"/>
      <c r="U16" s="17"/>
      <c r="V16" s="17"/>
      <c r="W16" s="68">
        <v>258830.00000000003</v>
      </c>
      <c r="X16" s="77" t="str">
        <f>IF(VLOOKUP(C16,ルール!$C$3:$E$8,2,0)=$AA$33,IF(J16&lt;VLOOKUP(C16,ルール!$C$3:$E$8,3,0),'20250303更新版'!$AA$28,$AA$27),IF(K16&lt;VLOOKUP(C16,ルール!$C$3:$E$8,3,0),'20250303更新版'!$AA$28,$AA$27))</f>
        <v>対象</v>
      </c>
    </row>
    <row r="17" spans="1:30" ht="18.75" customHeight="1" x14ac:dyDescent="0.4">
      <c r="A17" s="50" t="s">
        <v>129</v>
      </c>
      <c r="B17" s="50" t="s">
        <v>130</v>
      </c>
      <c r="C17" s="51" t="s">
        <v>131</v>
      </c>
      <c r="D17" s="51" t="s">
        <v>135</v>
      </c>
      <c r="E17" s="50"/>
      <c r="F17" s="50" t="str">
        <f>IFERROR(VLOOKUP(B17,$AA$9:$AB$15,2,0),"")</f>
        <v>なし</v>
      </c>
      <c r="G17" s="51" t="s">
        <v>132</v>
      </c>
      <c r="H17" s="50" t="s">
        <v>136</v>
      </c>
      <c r="I17" s="52" t="s">
        <v>137</v>
      </c>
      <c r="J17" s="7">
        <v>0.9</v>
      </c>
      <c r="K17" s="7">
        <v>0.9</v>
      </c>
      <c r="L17" s="7" t="str">
        <f>IF(M17=$AA$20,$M$8,IF(N17=$AA$20,$N$8,IF(O17=$AA$20,$O$8,IF(P17=$AA$20,$P$8,IF(Q17=$AA$20,$Q$8,IF(R17=$AA$20,$R$8,IF(S17=$AA$20,$S$8,IF(T17=$AA$20,$T$8,IF(U17=$AA$20,$U$8,IF(V17=$AA$20,$V$8,""))))))))))</f>
        <v>リンナイ</v>
      </c>
      <c r="M17" s="50"/>
      <c r="N17" s="50" t="s">
        <v>23</v>
      </c>
      <c r="O17" s="50"/>
      <c r="P17" s="50"/>
      <c r="Q17" s="50"/>
      <c r="R17" s="50"/>
      <c r="S17" s="50"/>
      <c r="T17" s="50"/>
      <c r="U17" s="50"/>
      <c r="V17" s="50"/>
      <c r="W17" s="69">
        <v>248930</v>
      </c>
      <c r="X17" s="76" t="str">
        <f>IF(VLOOKUP(C17,ルール!$C$3:$E$8,2,0)=$AA$33,IF(J17&lt;VLOOKUP(C17,ルール!$C$3:$E$8,3,0),'20250303更新版'!$AA$28,$AA$27),IF(K17&lt;VLOOKUP(C17,ルール!$C$3:$E$8,3,0),'20250303更新版'!$AA$28,$AA$27))</f>
        <v>対象</v>
      </c>
    </row>
    <row r="18" spans="1:30" ht="18.75" customHeight="1" x14ac:dyDescent="0.4">
      <c r="A18" s="17" t="s">
        <v>4</v>
      </c>
      <c r="B18" s="17" t="s">
        <v>3</v>
      </c>
      <c r="C18" s="14" t="s">
        <v>3</v>
      </c>
      <c r="D18" s="14"/>
      <c r="E18" s="17"/>
      <c r="F18" s="17" t="str">
        <f>IFERROR(VLOOKUP(B18,$AA$9:$AB$15,2,0),"")</f>
        <v>なし</v>
      </c>
      <c r="G18" s="14" t="s">
        <v>26</v>
      </c>
      <c r="H18" s="17" t="s">
        <v>21</v>
      </c>
      <c r="I18" s="15" t="s">
        <v>97</v>
      </c>
      <c r="J18" s="16">
        <v>0.95</v>
      </c>
      <c r="K18" s="16">
        <v>0.91800000000000004</v>
      </c>
      <c r="L18" s="16" t="str">
        <f>IF(M18=$AA$20,$M$8,IF(N18=$AA$20,$N$8,IF(O18=$AA$20,$O$8,IF(P18=$AA$20,$P$8,IF(Q18=$AA$20,$Q$8,IF(R18=$AA$20,$R$8,IF(S18=$AA$20,$S$8,IF(T18=$AA$20,$T$8,IF(U18=$AA$20,$U$8,IF(V18=$AA$20,$V$8,""))))))))))</f>
        <v>ノーリツ</v>
      </c>
      <c r="M18" s="17" t="s">
        <v>23</v>
      </c>
      <c r="N18" s="17"/>
      <c r="O18" s="17"/>
      <c r="P18" s="17"/>
      <c r="Q18" s="17"/>
      <c r="R18" s="17"/>
      <c r="S18" s="17"/>
      <c r="T18" s="17"/>
      <c r="U18" s="17"/>
      <c r="V18" s="17"/>
      <c r="W18" s="68">
        <v>286880</v>
      </c>
      <c r="X18" s="77" t="str">
        <f>IF(VLOOKUP(C18,ルール!$C$3:$E$8,2,0)=$AA$33,IF(J18&lt;VLOOKUP(C18,ルール!$C$3:$E$8,3,0),'20250303更新版'!$AA$28,$AA$27),IF(K18&lt;VLOOKUP(C18,ルール!$C$3:$E$8,3,0),'20250303更新版'!$AA$28,$AA$27))</f>
        <v>対象</v>
      </c>
    </row>
    <row r="19" spans="1:30" ht="18.75" customHeight="1" x14ac:dyDescent="0.4">
      <c r="A19" s="18" t="s">
        <v>129</v>
      </c>
      <c r="B19" s="18" t="s">
        <v>130</v>
      </c>
      <c r="C19" s="46" t="s">
        <v>131</v>
      </c>
      <c r="D19" s="46"/>
      <c r="E19" s="18"/>
      <c r="F19" s="18" t="str">
        <f>IFERROR(VLOOKUP(B19,$AA$9:$AB$15,2,0),"")</f>
        <v>なし</v>
      </c>
      <c r="G19" s="46" t="s">
        <v>138</v>
      </c>
      <c r="H19" s="18" t="s">
        <v>133</v>
      </c>
      <c r="I19" s="47" t="s">
        <v>139</v>
      </c>
      <c r="J19" s="9">
        <v>0.95</v>
      </c>
      <c r="K19" s="9">
        <v>0.92</v>
      </c>
      <c r="L19" s="9" t="str">
        <f>IF(M19=$AA$20,$M$8,IF(N19=$AA$20,$N$8,IF(O19=$AA$20,$O$8,IF(P19=$AA$20,$P$8,IF(Q19=$AA$20,$Q$8,IF(R19=$AA$20,$R$8,IF(S19=$AA$20,$S$8,IF(T19=$AA$20,$T$8,IF(U19=$AA$20,$U$8,IF(V19=$AA$20,$V$8,""))))))))))</f>
        <v>リンナイ</v>
      </c>
      <c r="M19" s="18"/>
      <c r="N19" s="18" t="s">
        <v>23</v>
      </c>
      <c r="O19" s="18"/>
      <c r="P19" s="18"/>
      <c r="Q19" s="18"/>
      <c r="R19" s="18"/>
      <c r="S19" s="18"/>
      <c r="T19" s="18"/>
      <c r="U19" s="18"/>
      <c r="V19" s="18"/>
      <c r="W19" s="59">
        <v>277310</v>
      </c>
      <c r="X19" s="60" t="str">
        <f>IF(VLOOKUP(C19,ルール!$C$3:$E$8,2,0)=$AA$33,IF(J19&lt;VLOOKUP(C19,ルール!$C$3:$E$8,3,0),'20250303更新版'!$AA$28,$AA$27),IF(K19&lt;VLOOKUP(C19,ルール!$C$3:$E$8,3,0),'20250303更新版'!$AA$28,$AA$27))</f>
        <v>対象</v>
      </c>
    </row>
    <row r="20" spans="1:30" ht="18.75" customHeight="1" x14ac:dyDescent="0.4">
      <c r="A20" s="18" t="s">
        <v>4</v>
      </c>
      <c r="B20" s="18" t="s">
        <v>3</v>
      </c>
      <c r="C20" s="46" t="s">
        <v>3</v>
      </c>
      <c r="D20" s="46"/>
      <c r="E20" s="18"/>
      <c r="F20" s="18" t="str">
        <f>IFERROR(VLOOKUP(B20,$AA$9:$AB$15,2,0),"")</f>
        <v>なし</v>
      </c>
      <c r="G20" s="46" t="s">
        <v>26</v>
      </c>
      <c r="H20" s="18" t="s">
        <v>21</v>
      </c>
      <c r="I20" s="47" t="s">
        <v>27</v>
      </c>
      <c r="J20" s="9">
        <v>0.95</v>
      </c>
      <c r="K20" s="9">
        <v>0.90500000000000003</v>
      </c>
      <c r="L20" s="9" t="str">
        <f>IF(M20=$AA$20,$M$8,IF(N20=$AA$20,$N$8,IF(O20=$AA$20,$O$8,IF(P20=$AA$20,$P$8,IF(Q20=$AA$20,$Q$8,IF(R20=$AA$20,$R$8,IF(S20=$AA$20,$S$8,IF(T20=$AA$20,$T$8,IF(U20=$AA$20,$U$8,IF(V20=$AA$20,$V$8,""))))))))))</f>
        <v>パロマ</v>
      </c>
      <c r="M20" s="18"/>
      <c r="N20" s="18"/>
      <c r="O20" s="18" t="s">
        <v>23</v>
      </c>
      <c r="P20" s="18"/>
      <c r="Q20" s="18"/>
      <c r="R20" s="18"/>
      <c r="S20" s="18"/>
      <c r="T20" s="18"/>
      <c r="U20" s="18"/>
      <c r="V20" s="18"/>
      <c r="W20" s="59">
        <v>291060</v>
      </c>
      <c r="X20" s="60" t="str">
        <f>IF(VLOOKUP(C20,ルール!$C$3:$E$8,2,0)=$AA$33,IF(J20&lt;VLOOKUP(C20,ルール!$C$3:$E$8,3,0),'20250303更新版'!$AA$28,$AA$27),IF(K20&lt;VLOOKUP(C20,ルール!$C$3:$E$8,3,0),'20250303更新版'!$AA$28,$AA$27))</f>
        <v>対象</v>
      </c>
      <c r="AA20" s="25" t="s">
        <v>24</v>
      </c>
    </row>
    <row r="21" spans="1:30" ht="18.75" customHeight="1" x14ac:dyDescent="0.4">
      <c r="A21" s="18" t="s">
        <v>4</v>
      </c>
      <c r="B21" s="18" t="s">
        <v>3</v>
      </c>
      <c r="C21" s="46" t="s">
        <v>3</v>
      </c>
      <c r="D21" s="46"/>
      <c r="E21" s="18"/>
      <c r="F21" s="18" t="str">
        <f>IFERROR(VLOOKUP(B21,$AA$9:$AB$15,2,0),"")</f>
        <v>なし</v>
      </c>
      <c r="G21" s="46" t="s">
        <v>26</v>
      </c>
      <c r="H21" s="18" t="s">
        <v>21</v>
      </c>
      <c r="I21" s="47" t="s">
        <v>98</v>
      </c>
      <c r="J21" s="9">
        <v>0.93</v>
      </c>
      <c r="K21" s="9">
        <v>0.90800000000000003</v>
      </c>
      <c r="L21" s="9" t="str">
        <f>IF(M21=$AA$20,$M$8,IF(N21=$AA$20,$N$8,IF(O21=$AA$20,$O$8,IF(P21=$AA$20,$P$8,IF(Q21=$AA$20,$Q$8,IF(R21=$AA$20,$R$8,IF(S21=$AA$20,$S$8,IF(T21=$AA$20,$T$8,IF(U21=$AA$20,$U$8,IF(V21=$AA$20,$V$8,""))))))))))</f>
        <v>ノーリツ</v>
      </c>
      <c r="M21" s="18" t="s">
        <v>23</v>
      </c>
      <c r="N21" s="18"/>
      <c r="O21" s="18"/>
      <c r="P21" s="18"/>
      <c r="Q21" s="18"/>
      <c r="R21" s="18"/>
      <c r="S21" s="18"/>
      <c r="T21" s="18"/>
      <c r="U21" s="18"/>
      <c r="V21" s="18"/>
      <c r="W21" s="59">
        <v>217580.00000000003</v>
      </c>
      <c r="X21" s="60" t="str">
        <f>IF(VLOOKUP(C21,ルール!$C$3:$E$8,2,0)=$AA$33,IF(J21&lt;VLOOKUP(C21,ルール!$C$3:$E$8,3,0),'20250303更新版'!$AA$28,$AA$27),IF(K21&lt;VLOOKUP(C21,ルール!$C$3:$E$8,3,0),'20250303更新版'!$AA$28,$AA$27))</f>
        <v>対象</v>
      </c>
    </row>
    <row r="22" spans="1:30" ht="18.75" customHeight="1" x14ac:dyDescent="0.4">
      <c r="A22" s="18" t="s">
        <v>129</v>
      </c>
      <c r="B22" s="18" t="s">
        <v>130</v>
      </c>
      <c r="C22" s="46" t="s">
        <v>131</v>
      </c>
      <c r="D22" s="46"/>
      <c r="E22" s="18"/>
      <c r="F22" s="18" t="str">
        <f>IFERROR(VLOOKUP(B22,$AA$9:$AB$15,2,0),"")</f>
        <v>なし</v>
      </c>
      <c r="G22" s="46" t="s">
        <v>138</v>
      </c>
      <c r="H22" s="18" t="s">
        <v>133</v>
      </c>
      <c r="I22" s="47" t="s">
        <v>140</v>
      </c>
      <c r="J22" s="9">
        <v>0.93</v>
      </c>
      <c r="K22" s="9">
        <v>0.91</v>
      </c>
      <c r="L22" s="9" t="str">
        <f>IF(M22=$AA$20,$M$8,IF(N22=$AA$20,$N$8,IF(O22=$AA$20,$O$8,IF(P22=$AA$20,$P$8,IF(Q22=$AA$20,$Q$8,IF(R22=$AA$20,$R$8,IF(S22=$AA$20,$S$8,IF(T22=$AA$20,$T$8,IF(U22=$AA$20,$U$8,IF(V22=$AA$20,$V$8,""))))))))))</f>
        <v>リンナイ</v>
      </c>
      <c r="M22" s="18"/>
      <c r="N22" s="18" t="s">
        <v>23</v>
      </c>
      <c r="O22" s="18"/>
      <c r="P22" s="18"/>
      <c r="Q22" s="18"/>
      <c r="R22" s="18"/>
      <c r="S22" s="18"/>
      <c r="T22" s="18"/>
      <c r="U22" s="18"/>
      <c r="V22" s="18"/>
      <c r="W22" s="59">
        <v>209330</v>
      </c>
      <c r="X22" s="60" t="str">
        <f>IF(VLOOKUP(C22,ルール!$C$3:$E$8,2,0)=$AA$33,IF(J22&lt;VLOOKUP(C22,ルール!$C$3:$E$8,3,0),'20250303更新版'!$AA$28,$AA$27),IF(K22&lt;VLOOKUP(C22,ルール!$C$3:$E$8,3,0),'20250303更新版'!$AA$28,$AA$27))</f>
        <v>対象</v>
      </c>
    </row>
    <row r="23" spans="1:30" ht="18.75" customHeight="1" x14ac:dyDescent="0.4">
      <c r="A23" s="18" t="s">
        <v>129</v>
      </c>
      <c r="B23" s="18" t="s">
        <v>130</v>
      </c>
      <c r="C23" s="46" t="s">
        <v>131</v>
      </c>
      <c r="D23" s="46"/>
      <c r="E23" s="18"/>
      <c r="F23" s="18" t="str">
        <f>IFERROR(VLOOKUP(B23,$AA$9:$AB$15,2,0),"")</f>
        <v>なし</v>
      </c>
      <c r="G23" s="46" t="s">
        <v>138</v>
      </c>
      <c r="H23" s="18" t="s">
        <v>133</v>
      </c>
      <c r="I23" s="47" t="s">
        <v>141</v>
      </c>
      <c r="J23" s="9">
        <v>0.9</v>
      </c>
      <c r="K23" s="9">
        <v>0.9</v>
      </c>
      <c r="L23" s="9" t="str">
        <f>IF(M23=$AA$20,$M$8,IF(N23=$AA$20,$N$8,IF(O23=$AA$20,$O$8,IF(P23=$AA$20,$P$8,IF(Q23=$AA$20,$Q$8,IF(R23=$AA$20,$R$8,IF(S23=$AA$20,$S$8,IF(T23=$AA$20,$T$8,IF(U23=$AA$20,$U$8,IF(V23=$AA$20,$V$8,""))))))))))</f>
        <v>リンナイ</v>
      </c>
      <c r="M23" s="18"/>
      <c r="N23" s="18" t="s">
        <v>23</v>
      </c>
      <c r="O23" s="18"/>
      <c r="P23" s="18"/>
      <c r="Q23" s="18"/>
      <c r="R23" s="18"/>
      <c r="S23" s="18"/>
      <c r="T23" s="18"/>
      <c r="U23" s="18"/>
      <c r="V23" s="18"/>
      <c r="W23" s="59">
        <v>250250</v>
      </c>
      <c r="X23" s="60" t="str">
        <f>IF(VLOOKUP(C23,ルール!$C$3:$E$8,2,0)=$AA$33,IF(J23&lt;VLOOKUP(C23,ルール!$C$3:$E$8,3,0),'20250303更新版'!$AA$28,$AA$27),IF(K23&lt;VLOOKUP(C23,ルール!$C$3:$E$8,3,0),'20250303更新版'!$AA$28,$AA$27))</f>
        <v>対象</v>
      </c>
    </row>
    <row r="24" spans="1:30" ht="18.75" customHeight="1" x14ac:dyDescent="0.4">
      <c r="A24" s="18" t="s">
        <v>4</v>
      </c>
      <c r="B24" s="18" t="s">
        <v>130</v>
      </c>
      <c r="C24" s="46" t="s">
        <v>131</v>
      </c>
      <c r="D24" s="46" t="s">
        <v>142</v>
      </c>
      <c r="E24" s="18"/>
      <c r="F24" s="18" t="str">
        <f>IFERROR(VLOOKUP(B24,$AA$9:$AB$15,2,0),"")</f>
        <v>なし</v>
      </c>
      <c r="G24" s="46" t="s">
        <v>26</v>
      </c>
      <c r="H24" s="18" t="s">
        <v>133</v>
      </c>
      <c r="I24" s="47" t="s">
        <v>143</v>
      </c>
      <c r="J24" s="9">
        <v>0.9</v>
      </c>
      <c r="K24" s="9">
        <v>0.9</v>
      </c>
      <c r="L24" s="9" t="str">
        <f>IF(M24=$AA$20,$M$8,IF(N24=$AA$20,$N$8,IF(O24=$AA$20,$O$8,IF(P24=$AA$20,$P$8,IF(Q24=$AA$20,$Q$8,IF(R24=$AA$20,$R$8,IF(S24=$AA$20,$S$8,IF(T24=$AA$20,$T$8,IF(U24=$AA$20,$U$8,IF(V24=$AA$20,$V$8,""))))))))))</f>
        <v>リンナイ</v>
      </c>
      <c r="M24" s="18"/>
      <c r="N24" s="18" t="s">
        <v>23</v>
      </c>
      <c r="O24" s="18"/>
      <c r="P24" s="18"/>
      <c r="Q24" s="18"/>
      <c r="R24" s="18"/>
      <c r="S24" s="18"/>
      <c r="T24" s="18"/>
      <c r="U24" s="18"/>
      <c r="V24" s="18"/>
      <c r="W24" s="59">
        <v>215600</v>
      </c>
      <c r="X24" s="60" t="str">
        <f>IF(VLOOKUP(C24,ルール!$C$3:$E$8,2,0)=$AA$33,IF(J24&lt;VLOOKUP(C24,ルール!$C$3:$E$8,3,0),'20250303更新版'!$AA$28,$AA$27),IF(K24&lt;VLOOKUP(C24,ルール!$C$3:$E$8,3,0),'20250303更新版'!$AA$28,$AA$27))</f>
        <v>対象</v>
      </c>
    </row>
    <row r="25" spans="1:30" ht="18.75" customHeight="1" x14ac:dyDescent="0.4">
      <c r="A25" s="18" t="s">
        <v>129</v>
      </c>
      <c r="B25" s="18" t="s">
        <v>130</v>
      </c>
      <c r="C25" s="46" t="s">
        <v>131</v>
      </c>
      <c r="D25" s="46"/>
      <c r="E25" s="18"/>
      <c r="F25" s="18" t="str">
        <f>IFERROR(VLOOKUP(B25,$AA$8:$AB$15,2,0),"")</f>
        <v>なし</v>
      </c>
      <c r="G25" s="46" t="s">
        <v>138</v>
      </c>
      <c r="H25" s="18" t="s">
        <v>133</v>
      </c>
      <c r="I25" s="47" t="s">
        <v>272</v>
      </c>
      <c r="J25" s="11">
        <v>0.93</v>
      </c>
      <c r="K25" s="11">
        <v>0.91</v>
      </c>
      <c r="L25" s="9" t="str">
        <f>IF(M25=$AA$20,$M$8,IF(N25=$AA$20,$N$8,IF(O25=$AA$20,$O$8,IF(P25=$AA$20,$P$8,IF(Q25=$AA$20,$Q$8,IF(R25=$AA$20,$R$8,IF(S25=$AA$20,$S$8,IF(T25=$AA$20,$T$8,IF(U25=$AA$20,$U$8,IF(V25=$AA$20,$V$8,""))))))))))</f>
        <v>リンナイ</v>
      </c>
      <c r="M25" s="18"/>
      <c r="N25" s="18" t="s">
        <v>23</v>
      </c>
      <c r="O25" s="18"/>
      <c r="P25" s="18"/>
      <c r="Q25" s="18"/>
      <c r="R25" s="18"/>
      <c r="S25" s="18"/>
      <c r="T25" s="18"/>
      <c r="U25" s="18"/>
      <c r="V25" s="18"/>
      <c r="W25" s="48" t="s">
        <v>271</v>
      </c>
      <c r="X25" s="49" t="str">
        <f>IF(VLOOKUP(C25,[1]ルール!$C$3:$E$8,2,0)=$AA$33,IF(J25&lt;VLOOKUP(C25,[1]ルール!$C$3:$E$8,3,0),'[1]20250225版'!$AA$29,$AA$27),IF(K25&lt;VLOOKUP(C25,[1]ルール!$C$3:$E$8,3,0),'[1]20250225版'!$AA$29,$AA$27))</f>
        <v>対象</v>
      </c>
    </row>
    <row r="26" spans="1:30" ht="18.75" customHeight="1" x14ac:dyDescent="0.4">
      <c r="A26" s="18" t="s">
        <v>4</v>
      </c>
      <c r="B26" s="18" t="s">
        <v>3</v>
      </c>
      <c r="C26" s="46" t="s">
        <v>3</v>
      </c>
      <c r="D26" s="46"/>
      <c r="E26" s="18"/>
      <c r="F26" s="18" t="str">
        <f>IFERROR(VLOOKUP(B26,$AA$9:$AB$15,2,0),"")</f>
        <v>なし</v>
      </c>
      <c r="G26" s="46" t="s">
        <v>26</v>
      </c>
      <c r="H26" s="18" t="s">
        <v>21</v>
      </c>
      <c r="I26" s="47" t="s">
        <v>200</v>
      </c>
      <c r="J26" s="9">
        <v>0.9</v>
      </c>
      <c r="K26" s="9">
        <v>0.9</v>
      </c>
      <c r="L26" s="9" t="str">
        <f>IF(M26=$AA$20,$M$8,IF(N26=$AA$20,$N$8,IF(O26=$AA$20,$O$8,IF(P26=$AA$20,$P$8,IF(Q26=$AA$20,$Q$8,IF(R26=$AA$20,$R$8,IF(S26=$AA$20,$S$8,IF(T26=$AA$20,$T$8,IF(U26=$AA$20,$U$8,IF(V26=$AA$20,$V$8,""))))))))))</f>
        <v>パロマ</v>
      </c>
      <c r="M26" s="18"/>
      <c r="N26" s="18"/>
      <c r="O26" s="18" t="s">
        <v>23</v>
      </c>
      <c r="P26" s="18"/>
      <c r="Q26" s="18"/>
      <c r="R26" s="18"/>
      <c r="S26" s="18"/>
      <c r="T26" s="18"/>
      <c r="U26" s="18"/>
      <c r="V26" s="18"/>
      <c r="W26" s="59">
        <v>222310</v>
      </c>
      <c r="X26" s="60" t="str">
        <f>IF(VLOOKUP(C26,ルール!$C$3:$E$8,2,0)=$AA$33,IF(J26&lt;VLOOKUP(C26,ルール!$C$3:$E$8,3,0),'20250303更新版'!$AA$28,$AA$27),IF(K26&lt;VLOOKUP(C26,ルール!$C$3:$E$8,3,0),'20250303更新版'!$AA$28,$AA$27))</f>
        <v>対象</v>
      </c>
      <c r="AD26" s="55"/>
    </row>
    <row r="27" spans="1:30" ht="18.75" customHeight="1" x14ac:dyDescent="0.4">
      <c r="A27" s="18" t="s">
        <v>4</v>
      </c>
      <c r="B27" s="18" t="s">
        <v>3</v>
      </c>
      <c r="C27" s="46" t="s">
        <v>3</v>
      </c>
      <c r="D27" s="46"/>
      <c r="E27" s="18"/>
      <c r="F27" s="18" t="str">
        <f>IFERROR(VLOOKUP(B27,$AA$9:$AB$15,2,0),"")</f>
        <v>なし</v>
      </c>
      <c r="G27" s="46" t="s">
        <v>26</v>
      </c>
      <c r="H27" s="18" t="s">
        <v>21</v>
      </c>
      <c r="I27" s="47" t="s">
        <v>202</v>
      </c>
      <c r="J27" s="9">
        <v>0.9</v>
      </c>
      <c r="K27" s="9">
        <v>0.9</v>
      </c>
      <c r="L27" s="9" t="str">
        <f>IF(M27=$AA$20,$M$8,IF(N27=$AA$20,$N$8,IF(O27=$AA$20,$O$8,IF(P27=$AA$20,$P$8,IF(Q27=$AA$20,$Q$8,IF(R27=$AA$20,$R$8,IF(S27=$AA$20,$S$8,IF(T27=$AA$20,$T$8,IF(U27=$AA$20,$U$8,IF(V27=$AA$20,$V$8,""))))))))))</f>
        <v>パーパス</v>
      </c>
      <c r="M27" s="18"/>
      <c r="N27" s="18"/>
      <c r="O27" s="18"/>
      <c r="P27" s="18" t="s">
        <v>23</v>
      </c>
      <c r="Q27" s="18"/>
      <c r="R27" s="18"/>
      <c r="S27" s="18"/>
      <c r="T27" s="18"/>
      <c r="U27" s="18"/>
      <c r="V27" s="18"/>
      <c r="W27" s="59">
        <v>210980</v>
      </c>
      <c r="X27" s="60" t="str">
        <f>IF(VLOOKUP(C27,ルール!$C$3:$E$8,2,0)=$AA$33,IF(J27&lt;VLOOKUP(C27,ルール!$C$3:$E$8,3,0),'20250303更新版'!$AA$28,$AA$27),IF(K27&lt;VLOOKUP(C27,ルール!$C$3:$E$8,3,0),'20250303更新版'!$AA$28,$AA$27))</f>
        <v>対象</v>
      </c>
      <c r="AA27" s="25" t="s">
        <v>29</v>
      </c>
      <c r="AD27" s="55"/>
    </row>
    <row r="28" spans="1:30" ht="18.75" customHeight="1" x14ac:dyDescent="0.4">
      <c r="A28" s="50" t="s">
        <v>4</v>
      </c>
      <c r="B28" s="50" t="s">
        <v>3</v>
      </c>
      <c r="C28" s="51" t="s">
        <v>3</v>
      </c>
      <c r="D28" s="51"/>
      <c r="E28" s="50"/>
      <c r="F28" s="50" t="str">
        <f>IFERROR(VLOOKUP(B28,$AA$9:$AB$15,2,0),"")</f>
        <v>なし</v>
      </c>
      <c r="G28" s="51" t="s">
        <v>26</v>
      </c>
      <c r="H28" s="50" t="s">
        <v>21</v>
      </c>
      <c r="I28" s="52" t="s">
        <v>207</v>
      </c>
      <c r="J28" s="7">
        <v>0.9</v>
      </c>
      <c r="K28" s="7">
        <v>0.9</v>
      </c>
      <c r="L28" s="7" t="str">
        <f>IF(M28=$AA$20,$M$8,IF(N28=$AA$20,$N$8,IF(O28=$AA$20,$O$8,IF(P28=$AA$20,$P$8,IF(Q28=$AA$20,$Q$8,IF(R28=$AA$20,$R$8,IF(S28=$AA$20,$S$8,IF(T28=$AA$20,$T$8,IF(U28=$AA$20,$U$8,IF(V28=$AA$20,$V$8,""))))))))))</f>
        <v>長府製作所</v>
      </c>
      <c r="M28" s="50"/>
      <c r="N28" s="50"/>
      <c r="O28" s="50"/>
      <c r="P28" s="50"/>
      <c r="Q28" s="50"/>
      <c r="R28" s="50" t="s">
        <v>23</v>
      </c>
      <c r="S28" s="50"/>
      <c r="T28" s="50"/>
      <c r="U28" s="50"/>
      <c r="V28" s="50"/>
      <c r="W28" s="69">
        <v>206800</v>
      </c>
      <c r="X28" s="76" t="str">
        <f>IF(VLOOKUP(C28,ルール!$C$3:$E$8,2,0)=$AA$33,IF(J28&lt;VLOOKUP(C28,ルール!$C$3:$E$8,3,0),'20250303更新版'!$AA$28,$AA$27),IF(K28&lt;VLOOKUP(C28,ルール!$C$3:$E$8,3,0),'20250303更新版'!$AA$28,$AA$27))</f>
        <v>対象</v>
      </c>
      <c r="AA28" s="25" t="s">
        <v>32</v>
      </c>
      <c r="AD28" s="55"/>
    </row>
    <row r="29" spans="1:30" ht="18.75" customHeight="1" x14ac:dyDescent="0.4">
      <c r="A29" s="17" t="s">
        <v>4</v>
      </c>
      <c r="B29" s="17" t="s">
        <v>3</v>
      </c>
      <c r="C29" s="14" t="s">
        <v>3</v>
      </c>
      <c r="D29" s="14"/>
      <c r="E29" s="17"/>
      <c r="F29" s="17" t="str">
        <f>IFERROR(VLOOKUP(B29,$AA$9:$AB$15,2,0),"")</f>
        <v>なし</v>
      </c>
      <c r="G29" s="14" t="s">
        <v>26</v>
      </c>
      <c r="H29" s="17" t="s">
        <v>25</v>
      </c>
      <c r="I29" s="15" t="s">
        <v>99</v>
      </c>
      <c r="J29" s="16">
        <v>0.95</v>
      </c>
      <c r="K29" s="16">
        <v>0.94</v>
      </c>
      <c r="L29" s="16" t="str">
        <f>IF(M29=$AA$20,$M$8,IF(N29=$AA$20,$N$8,IF(O29=$AA$20,$O$8,IF(P29=$AA$20,$P$8,IF(Q29=$AA$20,$Q$8,IF(R29=$AA$20,$R$8,IF(S29=$AA$20,$S$8,IF(T29=$AA$20,$T$8,IF(U29=$AA$20,$U$8,IF(V29=$AA$20,$V$8,""))))))))))</f>
        <v>ノーリツ</v>
      </c>
      <c r="M29" s="17" t="s">
        <v>23</v>
      </c>
      <c r="N29" s="17"/>
      <c r="O29" s="17"/>
      <c r="P29" s="17"/>
      <c r="Q29" s="17"/>
      <c r="R29" s="17"/>
      <c r="S29" s="17"/>
      <c r="T29" s="17"/>
      <c r="U29" s="17"/>
      <c r="V29" s="17"/>
      <c r="W29" s="68">
        <v>265540</v>
      </c>
      <c r="X29" s="77" t="str">
        <f>IF(VLOOKUP(C29,ルール!$C$3:$E$8,2,0)=$AA$33,IF(J29&lt;VLOOKUP(C29,ルール!$C$3:$E$8,3,0),'20250303更新版'!$AA$28,$AA$27),IF(K29&lt;VLOOKUP(C29,ルール!$C$3:$E$8,3,0),'20250303更新版'!$AA$28,$AA$27))</f>
        <v>対象</v>
      </c>
      <c r="AD29" s="55"/>
    </row>
    <row r="30" spans="1:30" ht="18.75" customHeight="1" x14ac:dyDescent="0.4">
      <c r="A30" s="50" t="s">
        <v>129</v>
      </c>
      <c r="B30" s="50" t="s">
        <v>130</v>
      </c>
      <c r="C30" s="51" t="s">
        <v>131</v>
      </c>
      <c r="D30" s="51" t="s">
        <v>135</v>
      </c>
      <c r="E30" s="50"/>
      <c r="F30" s="50" t="str">
        <f>IFERROR(VLOOKUP(B30,$AA$9:$AB$15,2,0),"")</f>
        <v>なし</v>
      </c>
      <c r="G30" s="51" t="s">
        <v>138</v>
      </c>
      <c r="H30" s="50" t="s">
        <v>136</v>
      </c>
      <c r="I30" s="52" t="s">
        <v>144</v>
      </c>
      <c r="J30" s="7">
        <v>0.9</v>
      </c>
      <c r="K30" s="7">
        <v>0.9</v>
      </c>
      <c r="L30" s="7" t="str">
        <f>IF(M30=$AA$20,$M$8,IF(N30=$AA$20,$N$8,IF(O30=$AA$20,$O$8,IF(P30=$AA$20,$P$8,IF(Q30=$AA$20,$Q$8,IF(R30=$AA$20,$R$8,IF(S30=$AA$20,$S$8,IF(T30=$AA$20,$T$8,IF(U30=$AA$20,$U$8,IF(V30=$AA$20,$V$8,""))))))))))</f>
        <v>リンナイ</v>
      </c>
      <c r="M30" s="50"/>
      <c r="N30" s="50" t="s">
        <v>23</v>
      </c>
      <c r="O30" s="50"/>
      <c r="P30" s="50"/>
      <c r="Q30" s="50"/>
      <c r="R30" s="50"/>
      <c r="S30" s="50"/>
      <c r="T30" s="50"/>
      <c r="U30" s="50"/>
      <c r="V30" s="50"/>
      <c r="W30" s="69">
        <v>255420</v>
      </c>
      <c r="X30" s="76" t="str">
        <f>IF(VLOOKUP(C30,ルール!$C$3:$E$8,2,0)=$AA$33,IF(J30&lt;VLOOKUP(C30,ルール!$C$3:$E$8,3,0),'20250303更新版'!$AA$28,$AA$27),IF(K30&lt;VLOOKUP(C30,ルール!$C$3:$E$8,3,0),'20250303更新版'!$AA$28,$AA$27))</f>
        <v>対象</v>
      </c>
      <c r="AA30" s="25" t="s">
        <v>16</v>
      </c>
    </row>
    <row r="31" spans="1:30" ht="18.75" customHeight="1" x14ac:dyDescent="0.4">
      <c r="A31" s="17" t="s">
        <v>4</v>
      </c>
      <c r="B31" s="17" t="s">
        <v>3</v>
      </c>
      <c r="C31" s="14" t="s">
        <v>3</v>
      </c>
      <c r="D31" s="14"/>
      <c r="E31" s="17"/>
      <c r="F31" s="17" t="str">
        <f>IFERROR(VLOOKUP(B31,$AA$9:$AB$15,2,0),"")</f>
        <v>なし</v>
      </c>
      <c r="G31" s="14" t="s">
        <v>28</v>
      </c>
      <c r="H31" s="17" t="s">
        <v>21</v>
      </c>
      <c r="I31" s="15" t="s">
        <v>100</v>
      </c>
      <c r="J31" s="16">
        <v>0.95</v>
      </c>
      <c r="K31" s="16">
        <v>0.91800000000000004</v>
      </c>
      <c r="L31" s="16" t="str">
        <f>IF(M31=$AA$20,$M$8,IF(N31=$AA$20,$N$8,IF(O31=$AA$20,$O$8,IF(P31=$AA$20,$P$8,IF(Q31=$AA$20,$Q$8,IF(R31=$AA$20,$R$8,IF(S31=$AA$20,$S$8,IF(T31=$AA$20,$T$8,IF(U31=$AA$20,$U$8,IF(V31=$AA$20,$V$8,""))))))))))</f>
        <v>ノーリツ</v>
      </c>
      <c r="M31" s="17" t="s">
        <v>23</v>
      </c>
      <c r="N31" s="17"/>
      <c r="O31" s="17"/>
      <c r="P31" s="17"/>
      <c r="Q31" s="17"/>
      <c r="R31" s="17"/>
      <c r="S31" s="17"/>
      <c r="T31" s="17"/>
      <c r="U31" s="17"/>
      <c r="V31" s="17"/>
      <c r="W31" s="68">
        <v>306900</v>
      </c>
      <c r="X31" s="77" t="str">
        <f>IF(VLOOKUP(C31,ルール!$C$3:$E$8,2,0)=$AA$33,IF(J31&lt;VLOOKUP(C31,ルール!$C$3:$E$8,3,0),'20250303更新版'!$AA$28,$AA$27),IF(K31&lt;VLOOKUP(C31,ルール!$C$3:$E$8,3,0),'20250303更新版'!$AA$28,$AA$27))</f>
        <v>対象</v>
      </c>
      <c r="AA31" s="25" t="s">
        <v>18</v>
      </c>
    </row>
    <row r="32" spans="1:30" ht="18.75" customHeight="1" x14ac:dyDescent="0.4">
      <c r="A32" s="18" t="s">
        <v>129</v>
      </c>
      <c r="B32" s="18" t="s">
        <v>130</v>
      </c>
      <c r="C32" s="46" t="s">
        <v>131</v>
      </c>
      <c r="D32" s="46"/>
      <c r="E32" s="18"/>
      <c r="F32" s="18" t="str">
        <f>IFERROR(VLOOKUP(B32,$AA$9:$AB$15,2,0),"")</f>
        <v>なし</v>
      </c>
      <c r="G32" s="46" t="s">
        <v>145</v>
      </c>
      <c r="H32" s="18" t="s">
        <v>133</v>
      </c>
      <c r="I32" s="47" t="s">
        <v>146</v>
      </c>
      <c r="J32" s="9">
        <v>0.95</v>
      </c>
      <c r="K32" s="9">
        <v>0.92</v>
      </c>
      <c r="L32" s="9" t="str">
        <f>IF(M32=$AA$20,$M$8,IF(N32=$AA$20,$N$8,IF(O32=$AA$20,$O$8,IF(P32=$AA$20,$P$8,IF(Q32=$AA$20,$Q$8,IF(R32=$AA$20,$R$8,IF(S32=$AA$20,$S$8,IF(T32=$AA$20,$T$8,IF(U32=$AA$20,$U$8,IF(V32=$AA$20,$V$8,""))))))))))</f>
        <v>リンナイ</v>
      </c>
      <c r="M32" s="18"/>
      <c r="N32" s="18" t="s">
        <v>23</v>
      </c>
      <c r="O32" s="18"/>
      <c r="P32" s="18"/>
      <c r="Q32" s="18"/>
      <c r="R32" s="18"/>
      <c r="S32" s="18"/>
      <c r="T32" s="18"/>
      <c r="U32" s="18"/>
      <c r="V32" s="18"/>
      <c r="W32" s="59">
        <v>291280</v>
      </c>
      <c r="X32" s="60" t="str">
        <f>IF(VLOOKUP(C32,ルール!$C$3:$E$8,2,0)=$AA$33,IF(J32&lt;VLOOKUP(C32,ルール!$C$3:$E$8,3,0),'20250303更新版'!$AA$28,$AA$27),IF(K32&lt;VLOOKUP(C32,ルール!$C$3:$E$8,3,0),'20250303更新版'!$AA$28,$AA$27))</f>
        <v>対象</v>
      </c>
    </row>
    <row r="33" spans="1:27" ht="18.75" customHeight="1" x14ac:dyDescent="0.4">
      <c r="A33" s="18" t="s">
        <v>4</v>
      </c>
      <c r="B33" s="18" t="s">
        <v>3</v>
      </c>
      <c r="C33" s="46" t="s">
        <v>3</v>
      </c>
      <c r="D33" s="46"/>
      <c r="E33" s="18"/>
      <c r="F33" s="18" t="str">
        <f>IFERROR(VLOOKUP(B33,$AA$9:$AB$15,2,0),"")</f>
        <v>なし</v>
      </c>
      <c r="G33" s="46" t="s">
        <v>28</v>
      </c>
      <c r="H33" s="18" t="s">
        <v>21</v>
      </c>
      <c r="I33" s="47" t="s">
        <v>33</v>
      </c>
      <c r="J33" s="9">
        <v>0.95</v>
      </c>
      <c r="K33" s="9">
        <v>0.90500000000000003</v>
      </c>
      <c r="L33" s="9" t="str">
        <f>IF(M33=$AA$20,$M$8,IF(N33=$AA$20,$N$8,IF(O33=$AA$20,$O$8,IF(P33=$AA$20,$P$8,IF(Q33=$AA$20,$Q$8,IF(R33=$AA$20,$R$8,IF(S33=$AA$20,$S$8,IF(T33=$AA$20,$T$8,IF(U33=$AA$20,$U$8,IF(V33=$AA$20,$V$8,""))))))))))</f>
        <v>パロマ</v>
      </c>
      <c r="M33" s="18"/>
      <c r="N33" s="18"/>
      <c r="O33" s="18" t="s">
        <v>23</v>
      </c>
      <c r="P33" s="18"/>
      <c r="Q33" s="18"/>
      <c r="R33" s="18"/>
      <c r="S33" s="18"/>
      <c r="T33" s="18"/>
      <c r="U33" s="18"/>
      <c r="V33" s="18"/>
      <c r="W33" s="59">
        <v>305690</v>
      </c>
      <c r="X33" s="60" t="str">
        <f>IF(VLOOKUP(C33,ルール!$C$3:$E$8,2,0)=$AA$33,IF(J33&lt;VLOOKUP(C33,ルール!$C$3:$E$8,3,0),'20250303更新版'!$AA$28,$AA$27),IF(K33&lt;VLOOKUP(C33,ルール!$C$3:$E$8,3,0),'20250303更新版'!$AA$28,$AA$27))</f>
        <v>対象</v>
      </c>
      <c r="AA33" s="25" t="s">
        <v>14</v>
      </c>
    </row>
    <row r="34" spans="1:27" ht="18.75" customHeight="1" x14ac:dyDescent="0.4">
      <c r="A34" s="18" t="s">
        <v>4</v>
      </c>
      <c r="B34" s="18" t="s">
        <v>3</v>
      </c>
      <c r="C34" s="46" t="s">
        <v>3</v>
      </c>
      <c r="D34" s="46"/>
      <c r="E34" s="18"/>
      <c r="F34" s="18" t="str">
        <f>IFERROR(VLOOKUP(B34,$AA$9:$AB$15,2,0),"")</f>
        <v>なし</v>
      </c>
      <c r="G34" s="46" t="s">
        <v>28</v>
      </c>
      <c r="H34" s="18" t="s">
        <v>21</v>
      </c>
      <c r="I34" s="47" t="s">
        <v>101</v>
      </c>
      <c r="J34" s="9">
        <v>0.93</v>
      </c>
      <c r="K34" s="9">
        <v>0.90800000000000003</v>
      </c>
      <c r="L34" s="9" t="str">
        <f>IF(M34=$AA$20,$M$8,IF(N34=$AA$20,$N$8,IF(O34=$AA$20,$O$8,IF(P34=$AA$20,$P$8,IF(Q34=$AA$20,$Q$8,IF(R34=$AA$20,$R$8,IF(S34=$AA$20,$S$8,IF(T34=$AA$20,$T$8,IF(U34=$AA$20,$U$8,IF(V34=$AA$20,$V$8,""))))))))))</f>
        <v>ノーリツ</v>
      </c>
      <c r="M34" s="18" t="s">
        <v>23</v>
      </c>
      <c r="N34" s="18"/>
      <c r="O34" s="18"/>
      <c r="P34" s="18"/>
      <c r="Q34" s="18"/>
      <c r="R34" s="18"/>
      <c r="S34" s="18"/>
      <c r="T34" s="18"/>
      <c r="U34" s="18"/>
      <c r="V34" s="18"/>
      <c r="W34" s="59">
        <v>234960.00000000003</v>
      </c>
      <c r="X34" s="60" t="str">
        <f>IF(VLOOKUP(C34,ルール!$C$3:$E$8,2,0)=$AA$33,IF(J34&lt;VLOOKUP(C34,ルール!$C$3:$E$8,3,0),'20250303更新版'!$AA$28,$AA$27),IF(K34&lt;VLOOKUP(C34,ルール!$C$3:$E$8,3,0),'20250303更新版'!$AA$28,$AA$27))</f>
        <v>対象</v>
      </c>
      <c r="AA34" s="25" t="s">
        <v>15</v>
      </c>
    </row>
    <row r="35" spans="1:27" ht="18.75" customHeight="1" x14ac:dyDescent="0.4">
      <c r="A35" s="18" t="s">
        <v>129</v>
      </c>
      <c r="B35" s="18" t="s">
        <v>130</v>
      </c>
      <c r="C35" s="46" t="s">
        <v>131</v>
      </c>
      <c r="D35" s="46"/>
      <c r="E35" s="18"/>
      <c r="F35" s="18" t="str">
        <f>IFERROR(VLOOKUP(B35,$AA$9:$AB$15,2,0),"")</f>
        <v>なし</v>
      </c>
      <c r="G35" s="46" t="s">
        <v>145</v>
      </c>
      <c r="H35" s="18" t="s">
        <v>133</v>
      </c>
      <c r="I35" s="47" t="s">
        <v>147</v>
      </c>
      <c r="J35" s="9">
        <v>0.93</v>
      </c>
      <c r="K35" s="9">
        <v>0.91</v>
      </c>
      <c r="L35" s="9" t="str">
        <f>IF(M35=$AA$20,$M$8,IF(N35=$AA$20,$N$8,IF(O35=$AA$20,$O$8,IF(P35=$AA$20,$P$8,IF(Q35=$AA$20,$Q$8,IF(R35=$AA$20,$R$8,IF(S35=$AA$20,$S$8,IF(T35=$AA$20,$T$8,IF(U35=$AA$20,$U$8,IF(V35=$AA$20,$V$8,""))))))))))</f>
        <v>リンナイ</v>
      </c>
      <c r="M35" s="18"/>
      <c r="N35" s="18" t="s">
        <v>23</v>
      </c>
      <c r="O35" s="18"/>
      <c r="P35" s="18"/>
      <c r="Q35" s="18"/>
      <c r="R35" s="18"/>
      <c r="S35" s="18"/>
      <c r="T35" s="18"/>
      <c r="U35" s="18"/>
      <c r="V35" s="18"/>
      <c r="W35" s="59">
        <v>225940</v>
      </c>
      <c r="X35" s="60" t="str">
        <f>IF(VLOOKUP(C35,ルール!$C$3:$E$8,2,0)=$AA$33,IF(J35&lt;VLOOKUP(C35,ルール!$C$3:$E$8,3,0),'20250303更新版'!$AA$28,$AA$27),IF(K35&lt;VLOOKUP(C35,ルール!$C$3:$E$8,3,0),'20250303更新版'!$AA$28,$AA$27))</f>
        <v>対象</v>
      </c>
    </row>
    <row r="36" spans="1:27" ht="18.75" customHeight="1" x14ac:dyDescent="0.4">
      <c r="A36" s="18" t="s">
        <v>4</v>
      </c>
      <c r="B36" s="18" t="s">
        <v>3</v>
      </c>
      <c r="C36" s="46" t="s">
        <v>3</v>
      </c>
      <c r="D36" s="46"/>
      <c r="E36" s="18"/>
      <c r="F36" s="18" t="str">
        <f>IFERROR(VLOOKUP(B36,$AA$9:$AB$15,2,0),"")</f>
        <v>なし</v>
      </c>
      <c r="G36" s="46" t="s">
        <v>28</v>
      </c>
      <c r="H36" s="18" t="s">
        <v>21</v>
      </c>
      <c r="I36" s="47" t="s">
        <v>203</v>
      </c>
      <c r="J36" s="9">
        <v>0.9</v>
      </c>
      <c r="K36" s="9">
        <v>0.9</v>
      </c>
      <c r="L36" s="9" t="str">
        <f>IF(M36=$AA$20,$M$8,IF(N36=$AA$20,$N$8,IF(O36=$AA$20,$O$8,IF(P36=$AA$20,$P$8,IF(Q36=$AA$20,$Q$8,IF(R36=$AA$20,$R$8,IF(S36=$AA$20,$S$8,IF(T36=$AA$20,$T$8,IF(U36=$AA$20,$U$8,IF(V36=$AA$20,$V$8,""))))))))))</f>
        <v>パーパス</v>
      </c>
      <c r="M36" s="18"/>
      <c r="N36" s="18"/>
      <c r="O36" s="18"/>
      <c r="P36" s="18" t="s">
        <v>23</v>
      </c>
      <c r="Q36" s="18"/>
      <c r="R36" s="18"/>
      <c r="S36" s="18"/>
      <c r="T36" s="18"/>
      <c r="U36" s="18"/>
      <c r="V36" s="18"/>
      <c r="W36" s="59">
        <v>226600</v>
      </c>
      <c r="X36" s="60" t="str">
        <f>IF(VLOOKUP(C36,ルール!$C$3:$E$8,2,0)=$AA$33,IF(J36&lt;VLOOKUP(C36,ルール!$C$3:$E$8,3,0),'20250303更新版'!$AA$28,$AA$27),IF(K36&lt;VLOOKUP(C36,ルール!$C$3:$E$8,3,0),'20250303更新版'!$AA$28,$AA$27))</f>
        <v>対象</v>
      </c>
    </row>
    <row r="37" spans="1:27" ht="18.75" customHeight="1" x14ac:dyDescent="0.4">
      <c r="A37" s="50" t="s">
        <v>4</v>
      </c>
      <c r="B37" s="50" t="s">
        <v>3</v>
      </c>
      <c r="C37" s="51" t="s">
        <v>3</v>
      </c>
      <c r="D37" s="51"/>
      <c r="E37" s="50"/>
      <c r="F37" s="50" t="str">
        <f>IFERROR(VLOOKUP(B37,$AA$9:$AB$15,2,0),"")</f>
        <v>なし</v>
      </c>
      <c r="G37" s="51" t="s">
        <v>28</v>
      </c>
      <c r="H37" s="50" t="s">
        <v>21</v>
      </c>
      <c r="I37" s="52" t="s">
        <v>208</v>
      </c>
      <c r="J37" s="7">
        <v>0.9</v>
      </c>
      <c r="K37" s="7">
        <v>0.9</v>
      </c>
      <c r="L37" s="7" t="str">
        <f>IF(M37=$AA$20,$M$8,IF(N37=$AA$20,$N$8,IF(O37=$AA$20,$O$8,IF(P37=$AA$20,$P$8,IF(Q37=$AA$20,$Q$8,IF(R37=$AA$20,$R$8,IF(S37=$AA$20,$S$8,IF(T37=$AA$20,$T$8,IF(U37=$AA$20,$U$8,IF(V37=$AA$20,$V$8,""))))))))))</f>
        <v>長府製作所</v>
      </c>
      <c r="M37" s="50"/>
      <c r="N37" s="50"/>
      <c r="O37" s="50"/>
      <c r="P37" s="50"/>
      <c r="Q37" s="50"/>
      <c r="R37" s="50" t="s">
        <v>23</v>
      </c>
      <c r="S37" s="50"/>
      <c r="T37" s="50"/>
      <c r="U37" s="50"/>
      <c r="V37" s="50"/>
      <c r="W37" s="69">
        <v>223300</v>
      </c>
      <c r="X37" s="76" t="str">
        <f>IF(VLOOKUP(C37,ルール!$C$3:$E$8,2,0)=$AA$33,IF(J37&lt;VLOOKUP(C37,ルール!$C$3:$E$8,3,0),'20250303更新版'!$AA$28,$AA$27),IF(K37&lt;VLOOKUP(C37,ルール!$C$3:$E$8,3,0),'20250303更新版'!$AA$28,$AA$27))</f>
        <v>対象</v>
      </c>
    </row>
    <row r="38" spans="1:27" ht="18.75" customHeight="1" x14ac:dyDescent="0.4">
      <c r="A38" s="17" t="s">
        <v>4</v>
      </c>
      <c r="B38" s="17" t="s">
        <v>17</v>
      </c>
      <c r="C38" s="14" t="s">
        <v>17</v>
      </c>
      <c r="D38" s="14"/>
      <c r="E38" s="17"/>
      <c r="F38" s="17" t="str">
        <f>IFERROR(VLOOKUP(B38,$AA$9:$AB$15,2,0),"")</f>
        <v>あり</v>
      </c>
      <c r="G38" s="14" t="s">
        <v>20</v>
      </c>
      <c r="H38" s="17" t="s">
        <v>104</v>
      </c>
      <c r="I38" s="15" t="s">
        <v>102</v>
      </c>
      <c r="J38" s="16">
        <v>0.95</v>
      </c>
      <c r="K38" s="16">
        <v>0.92500000000000004</v>
      </c>
      <c r="L38" s="16" t="str">
        <f>IF(M38=$AA$20,$M$8,IF(N38=$AA$20,$N$8,IF(O38=$AA$20,$O$8,IF(P38=$AA$20,$P$8,IF(Q38=$AA$20,$Q$8,IF(R38=$AA$20,$R$8,IF(S38=$AA$20,$S$8,IF(T38=$AA$20,$T$8,IF(U38=$AA$20,$U$8,IF(V38=$AA$20,$V$8,""))))))))))</f>
        <v>ノーリツ</v>
      </c>
      <c r="M38" s="17" t="s">
        <v>23</v>
      </c>
      <c r="N38" s="17"/>
      <c r="O38" s="17"/>
      <c r="P38" s="17"/>
      <c r="Q38" s="17"/>
      <c r="R38" s="17"/>
      <c r="S38" s="17"/>
      <c r="T38" s="17"/>
      <c r="U38" s="17"/>
      <c r="V38" s="17"/>
      <c r="W38" s="68">
        <v>439450.00000000006</v>
      </c>
      <c r="X38" s="77" t="str">
        <f>IF(VLOOKUP(C38,ルール!$C$3:$E$8,2,0)=$AA$33,IF(J38&lt;VLOOKUP(C38,ルール!$C$3:$E$8,3,0),'20250303更新版'!$AA$28,$AA$27),IF(K38&lt;VLOOKUP(C38,ルール!$C$3:$E$8,3,0),'20250303更新版'!$AA$28,$AA$27))</f>
        <v>対象</v>
      </c>
    </row>
    <row r="39" spans="1:27" ht="18.75" customHeight="1" x14ac:dyDescent="0.4">
      <c r="A39" s="18" t="s">
        <v>129</v>
      </c>
      <c r="B39" s="18" t="s">
        <v>17</v>
      </c>
      <c r="C39" s="46" t="s">
        <v>17</v>
      </c>
      <c r="D39" s="46" t="s">
        <v>220</v>
      </c>
      <c r="E39" s="18"/>
      <c r="F39" s="18" t="str">
        <f>IFERROR(VLOOKUP(B39,$AA$9:$AB$15,2,0),"")</f>
        <v>あり</v>
      </c>
      <c r="G39" s="46" t="s">
        <v>20</v>
      </c>
      <c r="H39" s="18" t="s">
        <v>192</v>
      </c>
      <c r="I39" s="47" t="s">
        <v>244</v>
      </c>
      <c r="J39" s="9">
        <v>0.95</v>
      </c>
      <c r="K39" s="9">
        <v>0.92500000000000004</v>
      </c>
      <c r="L39" s="9" t="str">
        <f>IF(M39=$AA$20,$M$8,IF(N39=$AA$20,$N$8,IF(O39=$AA$20,$O$8,IF(P39=$AA$20,$P$8,IF(Q39=$AA$20,$Q$8,IF(R39=$AA$20,$R$8,IF(S39=$AA$20,$S$8,IF(T39=$AA$20,$T$8,IF(U39=$AA$20,$U$8,IF(V39=$AA$20,$V$8,""))))))))))</f>
        <v>ノーリツ</v>
      </c>
      <c r="M39" s="18" t="s">
        <v>23</v>
      </c>
      <c r="N39" s="18"/>
      <c r="O39" s="18"/>
      <c r="P39" s="18"/>
      <c r="Q39" s="18"/>
      <c r="R39" s="18"/>
      <c r="S39" s="18"/>
      <c r="T39" s="18"/>
      <c r="U39" s="18"/>
      <c r="V39" s="18"/>
      <c r="W39" s="59">
        <v>502700</v>
      </c>
      <c r="X39" s="60" t="str">
        <f>IF(VLOOKUP(C39,ルール!$C$3:$E$8,2,0)=$AA$33,IF(J39&lt;VLOOKUP(C39,ルール!$C$3:$E$8,3,0),'20250303更新版'!$AA$28,$AA$27),IF(K39&lt;VLOOKUP(C39,ルール!$C$3:$E$8,3,0),'20250303更新版'!$AA$28,$AA$27))</f>
        <v>対象</v>
      </c>
    </row>
    <row r="40" spans="1:27" ht="18.75" customHeight="1" x14ac:dyDescent="0.4">
      <c r="A40" s="18" t="s">
        <v>129</v>
      </c>
      <c r="B40" s="18" t="s">
        <v>17</v>
      </c>
      <c r="C40" s="46" t="s">
        <v>17</v>
      </c>
      <c r="D40" s="46" t="s">
        <v>258</v>
      </c>
      <c r="E40" s="18"/>
      <c r="F40" s="18" t="str">
        <f>IFERROR(VLOOKUP(B40,$AA$9:$AB$15,2,0),"")</f>
        <v>あり</v>
      </c>
      <c r="G40" s="46" t="s">
        <v>20</v>
      </c>
      <c r="H40" s="18" t="s">
        <v>192</v>
      </c>
      <c r="I40" s="47" t="s">
        <v>245</v>
      </c>
      <c r="J40" s="9">
        <v>0.95</v>
      </c>
      <c r="K40" s="9">
        <v>0.92500000000000004</v>
      </c>
      <c r="L40" s="9" t="str">
        <f>IF(M40=$AA$20,$M$8,IF(N40=$AA$20,$N$8,IF(O40=$AA$20,$O$8,IF(P40=$AA$20,$P$8,IF(Q40=$AA$20,$Q$8,IF(R40=$AA$20,$R$8,IF(S40=$AA$20,$S$8,IF(T40=$AA$20,$T$8,IF(U40=$AA$20,$U$8,IF(V40=$AA$20,$V$8,""))))))))))</f>
        <v>ノーリツ</v>
      </c>
      <c r="M40" s="18" t="s">
        <v>23</v>
      </c>
      <c r="N40" s="18"/>
      <c r="O40" s="18"/>
      <c r="P40" s="18"/>
      <c r="Q40" s="18"/>
      <c r="R40" s="18"/>
      <c r="S40" s="18"/>
      <c r="T40" s="18"/>
      <c r="U40" s="18"/>
      <c r="V40" s="18"/>
      <c r="W40" s="59">
        <v>451220</v>
      </c>
      <c r="X40" s="60" t="str">
        <f>IF(VLOOKUP(C40,ルール!$C$3:$E$8,2,0)=$AA$33,IF(J40&lt;VLOOKUP(C40,ルール!$C$3:$E$8,3,0),'20250303更新版'!$AA$28,$AA$27),IF(K40&lt;VLOOKUP(C40,ルール!$C$3:$E$8,3,0),'20250303更新版'!$AA$28,$AA$27))</f>
        <v>対象</v>
      </c>
    </row>
    <row r="41" spans="1:27" ht="18.75" customHeight="1" x14ac:dyDescent="0.4">
      <c r="A41" s="18" t="s">
        <v>129</v>
      </c>
      <c r="B41" s="18" t="s">
        <v>17</v>
      </c>
      <c r="C41" s="46" t="s">
        <v>17</v>
      </c>
      <c r="D41" s="46" t="s">
        <v>94</v>
      </c>
      <c r="E41" s="18"/>
      <c r="F41" s="18" t="str">
        <f>IFERROR(VLOOKUP(B41,$AA$9:$AB$15,2,0),"")</f>
        <v>あり</v>
      </c>
      <c r="G41" s="46" t="s">
        <v>20</v>
      </c>
      <c r="H41" s="18" t="s">
        <v>133</v>
      </c>
      <c r="I41" s="47" t="s">
        <v>264</v>
      </c>
      <c r="J41" s="9">
        <v>0.93</v>
      </c>
      <c r="K41" s="9">
        <v>0.90500000000000003</v>
      </c>
      <c r="L41" s="9" t="str">
        <f>IF(M41=$AA$20,$M$8,IF(N41=$AA$20,$N$8,IF(O41=$AA$20,$O$8,IF(P41=$AA$20,$P$8,IF(Q41=$AA$20,$Q$8,IF(R41=$AA$20,$R$8,IF(S41=$AA$20,$S$8,IF(T41=$AA$20,$T$8,IF(U41=$AA$20,$U$8,IF(V41=$AA$20,$V$8,""))))))))))</f>
        <v>ノーリツ</v>
      </c>
      <c r="M41" s="18" t="s">
        <v>23</v>
      </c>
      <c r="N41" s="18"/>
      <c r="O41" s="18"/>
      <c r="P41" s="18"/>
      <c r="Q41" s="18"/>
      <c r="R41" s="18"/>
      <c r="S41" s="18"/>
      <c r="T41" s="18"/>
      <c r="U41" s="18"/>
      <c r="V41" s="18"/>
      <c r="W41" s="59">
        <v>298210</v>
      </c>
      <c r="X41" s="60" t="str">
        <f>IF(VLOOKUP(C41,ルール!$C$3:$E$8,2,0)=$AA$33,IF(J41&lt;VLOOKUP(C41,ルール!$C$3:$E$8,3,0),'20250303更新版'!$AA$28,$AA$27),IF(K41&lt;VLOOKUP(C41,ルール!$C$3:$E$8,3,0),'20250303更新版'!$AA$28,$AA$27))</f>
        <v>対象</v>
      </c>
    </row>
    <row r="42" spans="1:27" ht="18.75" customHeight="1" x14ac:dyDescent="0.4">
      <c r="A42" s="18" t="s">
        <v>129</v>
      </c>
      <c r="B42" s="18" t="s">
        <v>17</v>
      </c>
      <c r="C42" s="46" t="s">
        <v>17</v>
      </c>
      <c r="D42" s="46"/>
      <c r="E42" s="18"/>
      <c r="F42" s="18" t="str">
        <f>IFERROR(VLOOKUP(B42,$AA$9:$AB$15,2,0),"")</f>
        <v>あり</v>
      </c>
      <c r="G42" s="46" t="s">
        <v>132</v>
      </c>
      <c r="H42" s="18" t="s">
        <v>148</v>
      </c>
      <c r="I42" s="47" t="s">
        <v>149</v>
      </c>
      <c r="J42" s="9">
        <v>0.95</v>
      </c>
      <c r="K42" s="9">
        <v>0.92500000000000004</v>
      </c>
      <c r="L42" s="9" t="str">
        <f>IF(M42=$AA$20,$M$8,IF(N42=$AA$20,$N$8,IF(O42=$AA$20,$O$8,IF(P42=$AA$20,$P$8,IF(Q42=$AA$20,$Q$8,IF(R42=$AA$20,$R$8,IF(S42=$AA$20,$S$8,IF(T42=$AA$20,$T$8,IF(U42=$AA$20,$U$8,IF(V42=$AA$20,$V$8,""))))))))))</f>
        <v>リンナイ</v>
      </c>
      <c r="M42" s="18"/>
      <c r="N42" s="18" t="s">
        <v>23</v>
      </c>
      <c r="O42" s="18"/>
      <c r="P42" s="18"/>
      <c r="Q42" s="18"/>
      <c r="R42" s="18"/>
      <c r="S42" s="18"/>
      <c r="T42" s="18"/>
      <c r="U42" s="18"/>
      <c r="V42" s="18"/>
      <c r="W42" s="59">
        <v>422290</v>
      </c>
      <c r="X42" s="60" t="str">
        <f>IF(VLOOKUP(C42,ルール!$C$3:$E$8,2,0)=$AA$33,IF(J42&lt;VLOOKUP(C42,ルール!$C$3:$E$8,3,0),'20250303更新版'!$AA$28,$AA$27),IF(K42&lt;VLOOKUP(C42,ルール!$C$3:$E$8,3,0),'20250303更新版'!$AA$28,$AA$27))</f>
        <v>対象</v>
      </c>
    </row>
    <row r="43" spans="1:27" ht="18.75" customHeight="1" x14ac:dyDescent="0.4">
      <c r="A43" s="18" t="s">
        <v>129</v>
      </c>
      <c r="B43" s="18" t="s">
        <v>17</v>
      </c>
      <c r="C43" s="46" t="s">
        <v>17</v>
      </c>
      <c r="D43" s="46"/>
      <c r="E43" s="18"/>
      <c r="F43" s="18" t="str">
        <f>IFERROR(VLOOKUP(B43,$AA$9:$AB$15,2,0),"")</f>
        <v>あり</v>
      </c>
      <c r="G43" s="46" t="s">
        <v>20</v>
      </c>
      <c r="H43" s="18" t="s">
        <v>148</v>
      </c>
      <c r="I43" s="47" t="s">
        <v>150</v>
      </c>
      <c r="J43" s="9">
        <v>0.95</v>
      </c>
      <c r="K43" s="9">
        <v>0.92500000000000004</v>
      </c>
      <c r="L43" s="9" t="str">
        <f>IF(M43=$AA$20,$M$8,IF(N43=$AA$20,$N$8,IF(O43=$AA$20,$O$8,IF(P43=$AA$20,$P$8,IF(Q43=$AA$20,$Q$8,IF(R43=$AA$20,$R$8,IF(S43=$AA$20,$S$8,IF(T43=$AA$20,$T$8,IF(U43=$AA$20,$U$8,IF(V43=$AA$20,$V$8,""))))))))))</f>
        <v>リンナイ</v>
      </c>
      <c r="M43" s="18"/>
      <c r="N43" s="18" t="s">
        <v>23</v>
      </c>
      <c r="O43" s="18"/>
      <c r="P43" s="18"/>
      <c r="Q43" s="18"/>
      <c r="R43" s="18"/>
      <c r="S43" s="18"/>
      <c r="T43" s="18"/>
      <c r="U43" s="18"/>
      <c r="V43" s="18"/>
      <c r="W43" s="59">
        <v>426800</v>
      </c>
      <c r="X43" s="60" t="str">
        <f>IF(VLOOKUP(C43,ルール!$C$3:$E$8,2,0)=$AA$33,IF(J43&lt;VLOOKUP(C43,ルール!$C$3:$E$8,3,0),'20250303更新版'!$AA$28,$AA$27),IF(K43&lt;VLOOKUP(C43,ルール!$C$3:$E$8,3,0),'20250303更新版'!$AA$28,$AA$27))</f>
        <v>対象</v>
      </c>
    </row>
    <row r="44" spans="1:27" ht="18.75" customHeight="1" x14ac:dyDescent="0.4">
      <c r="A44" s="18" t="s">
        <v>129</v>
      </c>
      <c r="B44" s="18" t="s">
        <v>17</v>
      </c>
      <c r="C44" s="46" t="s">
        <v>17</v>
      </c>
      <c r="D44" s="46" t="s">
        <v>220</v>
      </c>
      <c r="E44" s="18"/>
      <c r="F44" s="18" t="str">
        <f>IFERROR(VLOOKUP(B44,$AA$9:$AB$15,2,0),"")</f>
        <v>あり</v>
      </c>
      <c r="G44" s="46" t="s">
        <v>20</v>
      </c>
      <c r="H44" s="18" t="s">
        <v>148</v>
      </c>
      <c r="I44" s="47" t="s">
        <v>223</v>
      </c>
      <c r="J44" s="9">
        <v>0.95</v>
      </c>
      <c r="K44" s="9">
        <v>0.90500000000000003</v>
      </c>
      <c r="L44" s="9" t="str">
        <f>IF(M44=$AA$20,$M$8,IF(N44=$AA$20,$N$8,IF(O44=$AA$20,$O$8,IF(P44=$AA$20,$P$8,IF(Q44=$AA$20,$Q$8,IF(R44=$AA$20,$R$8,IF(S44=$AA$20,$S$8,IF(T44=$AA$20,$T$8,IF(U44=$AA$20,$U$8,IF(V44=$AA$20,$V$8,""))))))))))</f>
        <v>リンナイ</v>
      </c>
      <c r="M44" s="18"/>
      <c r="N44" s="18" t="s">
        <v>23</v>
      </c>
      <c r="O44" s="18"/>
      <c r="P44" s="18"/>
      <c r="Q44" s="18"/>
      <c r="R44" s="18"/>
      <c r="S44" s="18"/>
      <c r="T44" s="18"/>
      <c r="U44" s="18"/>
      <c r="V44" s="18"/>
      <c r="W44" s="59">
        <v>479490</v>
      </c>
      <c r="X44" s="60" t="str">
        <f>IF(VLOOKUP(C44,ルール!$C$3:$E$8,2,0)=$AA$33,IF(J44&lt;VLOOKUP(C44,ルール!$C$3:$E$8,3,0),'20250303更新版'!$AA$28,$AA$27),IF(K44&lt;VLOOKUP(C44,ルール!$C$3:$E$8,3,0),'20250303更新版'!$AA$28,$AA$27))</f>
        <v>対象</v>
      </c>
    </row>
    <row r="45" spans="1:27" ht="18.75" customHeight="1" x14ac:dyDescent="0.4">
      <c r="A45" s="18" t="s">
        <v>129</v>
      </c>
      <c r="B45" s="18" t="s">
        <v>17</v>
      </c>
      <c r="C45" s="46" t="s">
        <v>17</v>
      </c>
      <c r="D45" s="46" t="s">
        <v>221</v>
      </c>
      <c r="E45" s="18"/>
      <c r="F45" s="18" t="str">
        <f>IFERROR(VLOOKUP(B45,$AA$9:$AB$15,2,0),"")</f>
        <v>あり</v>
      </c>
      <c r="G45" s="46" t="s">
        <v>20</v>
      </c>
      <c r="H45" s="18" t="s">
        <v>148</v>
      </c>
      <c r="I45" s="47" t="s">
        <v>224</v>
      </c>
      <c r="J45" s="9">
        <v>0.95</v>
      </c>
      <c r="K45" s="9">
        <v>0.90500000000000003</v>
      </c>
      <c r="L45" s="9" t="str">
        <f>IF(M45=$AA$20,$M$8,IF(N45=$AA$20,$N$8,IF(O45=$AA$20,$O$8,IF(P45=$AA$20,$P$8,IF(Q45=$AA$20,$Q$8,IF(R45=$AA$20,$R$8,IF(S45=$AA$20,$S$8,IF(T45=$AA$20,$T$8,IF(U45=$AA$20,$U$8,IF(V45=$AA$20,$V$8,""))))))))))</f>
        <v>リンナイ</v>
      </c>
      <c r="M45" s="18"/>
      <c r="N45" s="18" t="s">
        <v>23</v>
      </c>
      <c r="O45" s="18"/>
      <c r="P45" s="18"/>
      <c r="Q45" s="18"/>
      <c r="R45" s="18"/>
      <c r="S45" s="18"/>
      <c r="T45" s="18"/>
      <c r="U45" s="18"/>
      <c r="V45" s="18"/>
      <c r="W45" s="59">
        <v>429770</v>
      </c>
      <c r="X45" s="60" t="str">
        <f>IF(VLOOKUP(C45,ルール!$C$3:$E$8,2,0)=$AA$33,IF(J45&lt;VLOOKUP(C45,ルール!$C$3:$E$8,3,0),'20250303更新版'!$AA$28,$AA$27),IF(K45&lt;VLOOKUP(C45,ルール!$C$3:$E$8,3,0),'20250303更新版'!$AA$28,$AA$27))</f>
        <v>対象</v>
      </c>
    </row>
    <row r="46" spans="1:27" ht="18.75" customHeight="1" x14ac:dyDescent="0.4">
      <c r="A46" s="18" t="s">
        <v>129</v>
      </c>
      <c r="B46" s="18" t="s">
        <v>17</v>
      </c>
      <c r="C46" s="46" t="s">
        <v>17</v>
      </c>
      <c r="D46" s="46" t="s">
        <v>222</v>
      </c>
      <c r="E46" s="18"/>
      <c r="F46" s="18" t="str">
        <f>IFERROR(VLOOKUP(B46,$AA$9:$AB$15,2,0),"")</f>
        <v>あり</v>
      </c>
      <c r="G46" s="46" t="s">
        <v>20</v>
      </c>
      <c r="H46" s="18" t="s">
        <v>225</v>
      </c>
      <c r="I46" s="47" t="s">
        <v>226</v>
      </c>
      <c r="J46" s="9">
        <v>0.95</v>
      </c>
      <c r="K46" s="9">
        <v>0.92500000000000004</v>
      </c>
      <c r="L46" s="9" t="str">
        <f>IF(M46=$AA$20,$M$8,IF(N46=$AA$20,$N$8,IF(O46=$AA$20,$O$8,IF(P46=$AA$20,$P$8,IF(Q46=$AA$20,$Q$8,IF(R46=$AA$20,$R$8,IF(S46=$AA$20,$S$8,IF(T46=$AA$20,$T$8,IF(U46=$AA$20,$U$8,IF(V46=$AA$20,$V$8,""))))))))))</f>
        <v>リンナイ</v>
      </c>
      <c r="M46" s="18"/>
      <c r="N46" s="18" t="s">
        <v>23</v>
      </c>
      <c r="O46" s="18"/>
      <c r="P46" s="18"/>
      <c r="Q46" s="18"/>
      <c r="R46" s="18"/>
      <c r="S46" s="18"/>
      <c r="T46" s="18"/>
      <c r="U46" s="18"/>
      <c r="V46" s="18"/>
      <c r="W46" s="59">
        <v>438020</v>
      </c>
      <c r="X46" s="60" t="str">
        <f>IF(VLOOKUP(C46,ルール!$C$3:$E$8,2,0)=$AA$33,IF(J46&lt;VLOOKUP(C46,ルール!$C$3:$E$8,3,0),'20250303更新版'!$AA$28,$AA$27),IF(K46&lt;VLOOKUP(C46,ルール!$C$3:$E$8,3,0),'20250303更新版'!$AA$28,$AA$27))</f>
        <v>対象</v>
      </c>
    </row>
    <row r="47" spans="1:27" ht="18.75" customHeight="1" x14ac:dyDescent="0.4">
      <c r="A47" s="18" t="s">
        <v>129</v>
      </c>
      <c r="B47" s="18" t="s">
        <v>17</v>
      </c>
      <c r="C47" s="46" t="s">
        <v>17</v>
      </c>
      <c r="D47" s="46"/>
      <c r="E47" s="18"/>
      <c r="F47" s="18" t="str">
        <f>IFERROR(VLOOKUP(B47,$AA$8:$AB$15,2,0),"")</f>
        <v>あり</v>
      </c>
      <c r="G47" s="46" t="s">
        <v>20</v>
      </c>
      <c r="H47" s="18" t="s">
        <v>148</v>
      </c>
      <c r="I47" s="47" t="s">
        <v>273</v>
      </c>
      <c r="J47" s="11">
        <v>0.93</v>
      </c>
      <c r="K47" s="11">
        <v>0.92</v>
      </c>
      <c r="L47" s="9" t="str">
        <f>IF(M47=$AA$20,$M$8,IF(N47=$AA$20,$N$8,IF(O47=$AA$20,$O$8,IF(P47=$AA$20,$P$8,IF(Q47=$AA$20,$Q$8,IF(R47=$AA$20,$R$8,IF(S47=$AA$20,$S$8,IF(T47=$AA$20,$T$8,IF(U47=$AA$20,$U$8,IF(V47=$AA$20,$V$8,""))))))))))</f>
        <v>リンナイ</v>
      </c>
      <c r="M47" s="18"/>
      <c r="N47" s="18" t="s">
        <v>23</v>
      </c>
      <c r="O47" s="18"/>
      <c r="P47" s="18"/>
      <c r="Q47" s="18"/>
      <c r="R47" s="18"/>
      <c r="S47" s="18"/>
      <c r="T47" s="18"/>
      <c r="U47" s="18"/>
      <c r="V47" s="18"/>
      <c r="W47" s="48" t="s">
        <v>271</v>
      </c>
      <c r="X47" s="49" t="str">
        <f>IF(VLOOKUP(C47,[1]ルール!$C$3:$E$8,2,0)=$AA$33,IF(J47&lt;VLOOKUP(C47,[1]ルール!$C$3:$E$8,3,0),'[1]20250225版'!$AA$29,$AA$27),IF(K47&lt;VLOOKUP(C47,[1]ルール!$C$3:$E$8,3,0),'[1]20250225版'!$AA$29,$AA$27))</f>
        <v>対象</v>
      </c>
    </row>
    <row r="48" spans="1:27" ht="18.75" customHeight="1" x14ac:dyDescent="0.4">
      <c r="A48" s="18" t="s">
        <v>129</v>
      </c>
      <c r="B48" s="18" t="s">
        <v>17</v>
      </c>
      <c r="C48" s="46" t="s">
        <v>17</v>
      </c>
      <c r="D48" s="46"/>
      <c r="E48" s="18"/>
      <c r="F48" s="18" t="str">
        <f>IFERROR(VLOOKUP(B48,$AA$8:$AB$15,2,0),"")</f>
        <v>あり</v>
      </c>
      <c r="G48" s="46" t="s">
        <v>20</v>
      </c>
      <c r="H48" s="18" t="s">
        <v>148</v>
      </c>
      <c r="I48" s="47" t="s">
        <v>274</v>
      </c>
      <c r="J48" s="11">
        <v>0.91900000000000004</v>
      </c>
      <c r="K48" s="11">
        <v>0.91500000000000004</v>
      </c>
      <c r="L48" s="9" t="str">
        <f>IF(M48=$AA$20,$M$8,IF(N48=$AA$20,$N$8,IF(O48=$AA$20,$O$8,IF(P48=$AA$20,$P$8,IF(Q48=$AA$20,$Q$8,IF(R48=$AA$20,$R$8,IF(S48=$AA$20,$S$8,IF(T48=$AA$20,$T$8,IF(U48=$AA$20,$U$8,IF(V48=$AA$20,$V$8,""))))))))))</f>
        <v>リンナイ</v>
      </c>
      <c r="M48" s="18"/>
      <c r="N48" s="18" t="s">
        <v>23</v>
      </c>
      <c r="O48" s="18"/>
      <c r="P48" s="18"/>
      <c r="Q48" s="18"/>
      <c r="R48" s="18"/>
      <c r="S48" s="18"/>
      <c r="T48" s="18"/>
      <c r="U48" s="18"/>
      <c r="V48" s="18"/>
      <c r="W48" s="48" t="s">
        <v>271</v>
      </c>
      <c r="X48" s="49" t="str">
        <f>IF(VLOOKUP(C48,[1]ルール!$C$3:$E$8,2,0)=$AA$33,IF(J48&lt;VLOOKUP(C48,[1]ルール!$C$3:$E$8,3,0),'[1]20250225版'!$AA$29,$AA$27),IF(K48&lt;VLOOKUP(C48,[1]ルール!$C$3:$E$8,3,0),'[1]20250225版'!$AA$29,$AA$27))</f>
        <v>対象</v>
      </c>
    </row>
    <row r="49" spans="1:24" ht="18.75" customHeight="1" x14ac:dyDescent="0.4">
      <c r="A49" s="18" t="s">
        <v>4</v>
      </c>
      <c r="B49" s="18" t="s">
        <v>17</v>
      </c>
      <c r="C49" s="46" t="s">
        <v>17</v>
      </c>
      <c r="D49" s="46"/>
      <c r="E49" s="18"/>
      <c r="F49" s="18" t="str">
        <f>IFERROR(VLOOKUP(B49,$AA$9:$AB$15,2,0),"")</f>
        <v>あり</v>
      </c>
      <c r="G49" s="46" t="s">
        <v>20</v>
      </c>
      <c r="H49" s="18" t="s">
        <v>34</v>
      </c>
      <c r="I49" s="47" t="s">
        <v>35</v>
      </c>
      <c r="J49" s="9">
        <v>0.95</v>
      </c>
      <c r="K49" s="9">
        <v>0.92500000000000004</v>
      </c>
      <c r="L49" s="9" t="str">
        <f>IF(M49=$AA$20,$M$8,IF(N49=$AA$20,$N$8,IF(O49=$AA$20,$O$8,IF(P49=$AA$20,$P$8,IF(Q49=$AA$20,$Q$8,IF(R49=$AA$20,$R$8,IF(S49=$AA$20,$S$8,IF(T49=$AA$20,$T$8,IF(U49=$AA$20,$U$8,IF(V49=$AA$20,$V$8,""))))))))))</f>
        <v>パロマ</v>
      </c>
      <c r="M49" s="18"/>
      <c r="N49" s="18"/>
      <c r="O49" s="18" t="s">
        <v>23</v>
      </c>
      <c r="P49" s="18"/>
      <c r="Q49" s="18"/>
      <c r="R49" s="18"/>
      <c r="S49" s="18"/>
      <c r="T49" s="18"/>
      <c r="U49" s="18"/>
      <c r="V49" s="18"/>
      <c r="W49" s="59">
        <v>452650</v>
      </c>
      <c r="X49" s="60" t="str">
        <f>IF(VLOOKUP(C49,ルール!$C$3:$E$8,2,0)=$AA$33,IF(J49&lt;VLOOKUP(C49,ルール!$C$3:$E$8,3,0),'20250303更新版'!$AA$28,$AA$27),IF(K49&lt;VLOOKUP(C49,ルール!$C$3:$E$8,3,0),'20250303更新版'!$AA$28,$AA$27))</f>
        <v>対象</v>
      </c>
    </row>
    <row r="50" spans="1:24" ht="18.75" customHeight="1" x14ac:dyDescent="0.4">
      <c r="A50" s="50" t="s">
        <v>4</v>
      </c>
      <c r="B50" s="50" t="s">
        <v>17</v>
      </c>
      <c r="C50" s="51" t="s">
        <v>17</v>
      </c>
      <c r="D50" s="51"/>
      <c r="E50" s="50"/>
      <c r="F50" s="50" t="str">
        <f>IFERROR(VLOOKUP(B50,$AA$9:$AB$15,2,0),"")</f>
        <v>あり</v>
      </c>
      <c r="G50" s="51" t="s">
        <v>20</v>
      </c>
      <c r="H50" s="50" t="s">
        <v>34</v>
      </c>
      <c r="I50" s="52" t="s">
        <v>36</v>
      </c>
      <c r="J50" s="7">
        <v>0.95</v>
      </c>
      <c r="K50" s="7">
        <v>0.92500000000000004</v>
      </c>
      <c r="L50" s="7" t="str">
        <f>IF(M50=$AA$20,$M$8,IF(N50=$AA$20,$N$8,IF(O50=$AA$20,$O$8,IF(P50=$AA$20,$P$8,IF(Q50=$AA$20,$Q$8,IF(R50=$AA$20,$R$8,IF(S50=$AA$20,$S$8,IF(T50=$AA$20,$T$8,IF(U50=$AA$20,$U$8,IF(V50=$AA$20,$V$8,""))))))))))</f>
        <v>パーパス</v>
      </c>
      <c r="M50" s="50"/>
      <c r="N50" s="50"/>
      <c r="O50" s="50"/>
      <c r="P50" s="50" t="s">
        <v>23</v>
      </c>
      <c r="Q50" s="50"/>
      <c r="R50" s="50"/>
      <c r="S50" s="50"/>
      <c r="T50" s="50"/>
      <c r="U50" s="50"/>
      <c r="V50" s="50"/>
      <c r="W50" s="69">
        <v>419210</v>
      </c>
      <c r="X50" s="76" t="str">
        <f>IF(VLOOKUP(C50,ルール!$C$3:$E$8,2,0)=$AA$33,IF(J50&lt;VLOOKUP(C50,ルール!$C$3:$E$8,3,0),'20250303更新版'!$AA$28,$AA$27),IF(K50&lt;VLOOKUP(C50,ルール!$C$3:$E$8,3,0),'20250303更新版'!$AA$28,$AA$27))</f>
        <v>対象</v>
      </c>
    </row>
    <row r="51" spans="1:24" ht="18.75" customHeight="1" x14ac:dyDescent="0.4">
      <c r="A51" s="17" t="s">
        <v>4</v>
      </c>
      <c r="B51" s="17" t="s">
        <v>17</v>
      </c>
      <c r="C51" s="14" t="s">
        <v>17</v>
      </c>
      <c r="D51" s="14" t="s">
        <v>151</v>
      </c>
      <c r="E51" s="17"/>
      <c r="F51" s="17" t="str">
        <f>IFERROR(VLOOKUP(B51,$AA$9:$AB$15,2,0),"")</f>
        <v>あり</v>
      </c>
      <c r="G51" s="14" t="s">
        <v>20</v>
      </c>
      <c r="H51" s="17" t="s">
        <v>25</v>
      </c>
      <c r="I51" s="15" t="s">
        <v>103</v>
      </c>
      <c r="J51" s="16">
        <v>0.95</v>
      </c>
      <c r="K51" s="16">
        <v>0.91</v>
      </c>
      <c r="L51" s="16" t="str">
        <f>IF(M51=$AA$20,$M$8,IF(N51=$AA$20,$N$8,IF(O51=$AA$20,$O$8,IF(P51=$AA$20,$P$8,IF(Q51=$AA$20,$Q$8,IF(R51=$AA$20,$R$8,IF(S51=$AA$20,$S$8,IF(T51=$AA$20,$T$8,IF(U51=$AA$20,$U$8,IF(V51=$AA$20,$V$8,""))))))))))</f>
        <v>ノーリツ</v>
      </c>
      <c r="M51" s="17" t="s">
        <v>23</v>
      </c>
      <c r="N51" s="17"/>
      <c r="O51" s="17"/>
      <c r="P51" s="17"/>
      <c r="Q51" s="17"/>
      <c r="R51" s="17"/>
      <c r="S51" s="17"/>
      <c r="T51" s="17"/>
      <c r="U51" s="17"/>
      <c r="V51" s="17"/>
      <c r="W51" s="68">
        <v>456280.00000000006</v>
      </c>
      <c r="X51" s="77" t="str">
        <f>IF(VLOOKUP(C51,ルール!$C$3:$E$8,2,0)=$AA$33,IF(J51&lt;VLOOKUP(C51,ルール!$C$3:$E$8,3,0),'20250303更新版'!$AA$28,$AA$27),IF(K51&lt;VLOOKUP(C51,ルール!$C$3:$E$8,3,0),'20250303更新版'!$AA$28,$AA$27))</f>
        <v>対象</v>
      </c>
    </row>
    <row r="52" spans="1:24" ht="18.75" customHeight="1" x14ac:dyDescent="0.4">
      <c r="A52" s="18" t="s">
        <v>129</v>
      </c>
      <c r="B52" s="18" t="s">
        <v>17</v>
      </c>
      <c r="C52" s="46" t="s">
        <v>17</v>
      </c>
      <c r="D52" s="46" t="s">
        <v>227</v>
      </c>
      <c r="E52" s="18"/>
      <c r="F52" s="18" t="str">
        <f>IFERROR(VLOOKUP(B52,$AA$9:$AB$15,2,0),"")</f>
        <v>あり</v>
      </c>
      <c r="G52" s="46" t="s">
        <v>20</v>
      </c>
      <c r="H52" s="18" t="s">
        <v>136</v>
      </c>
      <c r="I52" s="47" t="s">
        <v>246</v>
      </c>
      <c r="J52" s="9">
        <v>0.95</v>
      </c>
      <c r="K52" s="9">
        <v>0.91</v>
      </c>
      <c r="L52" s="9" t="str">
        <f>IF(M52=$AA$20,$M$8,IF(N52=$AA$20,$N$8,IF(O52=$AA$20,$O$8,IF(P52=$AA$20,$P$8,IF(Q52=$AA$20,$Q$8,IF(R52=$AA$20,$R$8,IF(S52=$AA$20,$S$8,IF(T52=$AA$20,$T$8,IF(U52=$AA$20,$U$8,IF(V52=$AA$20,$V$8,""))))))))))</f>
        <v>ノーリツ</v>
      </c>
      <c r="M52" s="18" t="s">
        <v>23</v>
      </c>
      <c r="N52" s="18"/>
      <c r="O52" s="18"/>
      <c r="P52" s="18"/>
      <c r="Q52" s="18"/>
      <c r="R52" s="18"/>
      <c r="S52" s="18"/>
      <c r="T52" s="18"/>
      <c r="U52" s="18"/>
      <c r="V52" s="18"/>
      <c r="W52" s="59">
        <v>520630</v>
      </c>
      <c r="X52" s="60" t="str">
        <f>IF(VLOOKUP(C52,ルール!$C$3:$E$8,2,0)=$AA$33,IF(J52&lt;VLOOKUP(C52,ルール!$C$3:$E$8,3,0),'20250303更新版'!$AA$28,$AA$27),IF(K52&lt;VLOOKUP(C52,ルール!$C$3:$E$8,3,0),'20250303更新版'!$AA$28,$AA$27))</f>
        <v>対象</v>
      </c>
    </row>
    <row r="53" spans="1:24" ht="18.75" customHeight="1" x14ac:dyDescent="0.4">
      <c r="A53" s="18" t="s">
        <v>129</v>
      </c>
      <c r="B53" s="18" t="s">
        <v>17</v>
      </c>
      <c r="C53" s="46" t="s">
        <v>17</v>
      </c>
      <c r="D53" s="46" t="s">
        <v>259</v>
      </c>
      <c r="E53" s="18"/>
      <c r="F53" s="18" t="str">
        <f>IFERROR(VLOOKUP(B53,$AA$9:$AB$15,2,0),"")</f>
        <v>あり</v>
      </c>
      <c r="G53" s="46" t="s">
        <v>20</v>
      </c>
      <c r="H53" s="18" t="s">
        <v>136</v>
      </c>
      <c r="I53" s="47" t="s">
        <v>247</v>
      </c>
      <c r="J53" s="9">
        <v>0.95</v>
      </c>
      <c r="K53" s="9">
        <v>0.91</v>
      </c>
      <c r="L53" s="9" t="str">
        <f>IF(M53=$AA$20,$M$8,IF(N53=$AA$20,$N$8,IF(O53=$AA$20,$O$8,IF(P53=$AA$20,$P$8,IF(Q53=$AA$20,$Q$8,IF(R53=$AA$20,$R$8,IF(S53=$AA$20,$S$8,IF(T53=$AA$20,$T$8,IF(U53=$AA$20,$U$8,IF(V53=$AA$20,$V$8,""))))))))))</f>
        <v>ノーリツ</v>
      </c>
      <c r="M53" s="18" t="s">
        <v>23</v>
      </c>
      <c r="N53" s="18"/>
      <c r="O53" s="18"/>
      <c r="P53" s="18"/>
      <c r="Q53" s="18"/>
      <c r="R53" s="18"/>
      <c r="S53" s="18"/>
      <c r="T53" s="18"/>
      <c r="U53" s="18"/>
      <c r="V53" s="18"/>
      <c r="W53" s="59">
        <v>469260</v>
      </c>
      <c r="X53" s="60" t="str">
        <f>IF(VLOOKUP(C53,ルール!$C$3:$E$8,2,0)=$AA$33,IF(J53&lt;VLOOKUP(C53,ルール!$C$3:$E$8,3,0),'20250303更新版'!$AA$28,$AA$27),IF(K53&lt;VLOOKUP(C53,ルール!$C$3:$E$8,3,0),'20250303更新版'!$AA$28,$AA$27))</f>
        <v>対象</v>
      </c>
    </row>
    <row r="54" spans="1:24" ht="18.75" customHeight="1" x14ac:dyDescent="0.4">
      <c r="A54" s="18" t="s">
        <v>129</v>
      </c>
      <c r="B54" s="18" t="s">
        <v>17</v>
      </c>
      <c r="C54" s="46" t="s">
        <v>17</v>
      </c>
      <c r="D54" s="46" t="s">
        <v>152</v>
      </c>
      <c r="E54" s="18"/>
      <c r="F54" s="18" t="str">
        <f>IFERROR(VLOOKUP(B54,$AA$9:$AB$15,2,0),"")</f>
        <v>あり</v>
      </c>
      <c r="G54" s="46" t="s">
        <v>132</v>
      </c>
      <c r="H54" s="18" t="s">
        <v>136</v>
      </c>
      <c r="I54" s="47" t="s">
        <v>153</v>
      </c>
      <c r="J54" s="9">
        <v>0.95</v>
      </c>
      <c r="K54" s="9">
        <v>0.9</v>
      </c>
      <c r="L54" s="9" t="str">
        <f>IF(M54=$AA$20,$M$8,IF(N54=$AA$20,$N$8,IF(O54=$AA$20,$O$8,IF(P54=$AA$20,$P$8,IF(Q54=$AA$20,$Q$8,IF(R54=$AA$20,$R$8,IF(S54=$AA$20,$S$8,IF(T54=$AA$20,$T$8,IF(U54=$AA$20,$U$8,IF(V54=$AA$20,$V$8,""))))))))))</f>
        <v>リンナイ</v>
      </c>
      <c r="M54" s="18"/>
      <c r="N54" s="18" t="s">
        <v>23</v>
      </c>
      <c r="O54" s="18"/>
      <c r="P54" s="18"/>
      <c r="Q54" s="18"/>
      <c r="R54" s="18"/>
      <c r="S54" s="18"/>
      <c r="T54" s="18"/>
      <c r="U54" s="18"/>
      <c r="V54" s="18"/>
      <c r="W54" s="59">
        <v>443520</v>
      </c>
      <c r="X54" s="60" t="str">
        <f>IF(VLOOKUP(C54,ルール!$C$3:$E$8,2,0)=$AA$33,IF(J54&lt;VLOOKUP(C54,ルール!$C$3:$E$8,3,0),'20250303更新版'!$AA$28,$AA$27),IF(K54&lt;VLOOKUP(C54,ルール!$C$3:$E$8,3,0),'20250303更新版'!$AA$28,$AA$27))</f>
        <v>対象</v>
      </c>
    </row>
    <row r="55" spans="1:24" ht="18.75" customHeight="1" x14ac:dyDescent="0.4">
      <c r="A55" s="18" t="s">
        <v>129</v>
      </c>
      <c r="B55" s="18" t="s">
        <v>17</v>
      </c>
      <c r="C55" s="46" t="s">
        <v>17</v>
      </c>
      <c r="D55" s="46" t="s">
        <v>227</v>
      </c>
      <c r="E55" s="18"/>
      <c r="F55" s="18" t="str">
        <f>IFERROR(VLOOKUP(B55,$AA$9:$AB$15,2,0),"")</f>
        <v>あり</v>
      </c>
      <c r="G55" s="46" t="s">
        <v>132</v>
      </c>
      <c r="H55" s="18" t="s">
        <v>136</v>
      </c>
      <c r="I55" s="47" t="s">
        <v>228</v>
      </c>
      <c r="J55" s="9">
        <v>0.95</v>
      </c>
      <c r="K55" s="9">
        <v>0.9</v>
      </c>
      <c r="L55" s="9" t="str">
        <f>IF(M55=$AA$20,$M$8,IF(N55=$AA$20,$N$8,IF(O55=$AA$20,$O$8,IF(P55=$AA$20,$P$8,IF(Q55=$AA$20,$Q$8,IF(R55=$AA$20,$R$8,IF(S55=$AA$20,$S$8,IF(T55=$AA$20,$T$8,IF(U55=$AA$20,$U$8,IF(V55=$AA$20,$V$8,""))))))))))</f>
        <v>リンナイ</v>
      </c>
      <c r="M55" s="18"/>
      <c r="N55" s="18" t="s">
        <v>23</v>
      </c>
      <c r="O55" s="18"/>
      <c r="P55" s="18"/>
      <c r="Q55" s="18"/>
      <c r="R55" s="18"/>
      <c r="S55" s="18"/>
      <c r="T55" s="18"/>
      <c r="U55" s="18"/>
      <c r="V55" s="18"/>
      <c r="W55" s="59">
        <v>505560</v>
      </c>
      <c r="X55" s="60" t="str">
        <f>IF(VLOOKUP(C55,ルール!$C$3:$E$8,2,0)=$AA$33,IF(J55&lt;VLOOKUP(C55,ルール!$C$3:$E$8,3,0),'20250303更新版'!$AA$28,$AA$27),IF(K55&lt;VLOOKUP(C55,ルール!$C$3:$E$8,3,0),'20250303更新版'!$AA$28,$AA$27))</f>
        <v>対象</v>
      </c>
    </row>
    <row r="56" spans="1:24" ht="18.75" customHeight="1" x14ac:dyDescent="0.4">
      <c r="A56" s="18" t="s">
        <v>4</v>
      </c>
      <c r="B56" s="18" t="s">
        <v>17</v>
      </c>
      <c r="C56" s="46" t="s">
        <v>17</v>
      </c>
      <c r="D56" s="46"/>
      <c r="E56" s="18"/>
      <c r="F56" s="18" t="str">
        <f>IFERROR(VLOOKUP(B56,$AA$9:$AB$15,2,0),"")</f>
        <v>あり</v>
      </c>
      <c r="G56" s="46" t="s">
        <v>20</v>
      </c>
      <c r="H56" s="18" t="s">
        <v>25</v>
      </c>
      <c r="I56" s="47" t="s">
        <v>37</v>
      </c>
      <c r="J56" s="9">
        <v>0.95</v>
      </c>
      <c r="K56" s="9">
        <v>0.9</v>
      </c>
      <c r="L56" s="9" t="str">
        <f>IF(M56=$AA$20,$M$8,IF(N56=$AA$20,$N$8,IF(O56=$AA$20,$O$8,IF(P56=$AA$20,$P$8,IF(Q56=$AA$20,$Q$8,IF(R56=$AA$20,$R$8,IF(S56=$AA$20,$S$8,IF(T56=$AA$20,$T$8,IF(U56=$AA$20,$U$8,IF(V56=$AA$20,$V$8,""))))))))))</f>
        <v>パロマ</v>
      </c>
      <c r="M56" s="18"/>
      <c r="N56" s="18"/>
      <c r="O56" s="18" t="s">
        <v>23</v>
      </c>
      <c r="P56" s="18"/>
      <c r="Q56" s="18"/>
      <c r="R56" s="18"/>
      <c r="S56" s="18"/>
      <c r="T56" s="18"/>
      <c r="U56" s="18"/>
      <c r="V56" s="18"/>
      <c r="W56" s="59">
        <v>479490</v>
      </c>
      <c r="X56" s="60" t="str">
        <f>IF(VLOOKUP(C56,ルール!$C$3:$E$8,2,0)=$AA$33,IF(J56&lt;VLOOKUP(C56,ルール!$C$3:$E$8,3,0),'20250303更新版'!$AA$28,$AA$27),IF(K56&lt;VLOOKUP(C56,ルール!$C$3:$E$8,3,0),'20250303更新版'!$AA$28,$AA$27))</f>
        <v>対象</v>
      </c>
    </row>
    <row r="57" spans="1:24" ht="18.75" customHeight="1" x14ac:dyDescent="0.4">
      <c r="A57" s="17" t="s">
        <v>4</v>
      </c>
      <c r="B57" s="17" t="s">
        <v>17</v>
      </c>
      <c r="C57" s="14" t="s">
        <v>17</v>
      </c>
      <c r="D57" s="14"/>
      <c r="E57" s="17"/>
      <c r="F57" s="17" t="str">
        <f>IFERROR(VLOOKUP(B57,$AA$9:$AB$15,2,0),"")</f>
        <v>あり</v>
      </c>
      <c r="G57" s="14" t="s">
        <v>26</v>
      </c>
      <c r="H57" s="17" t="s">
        <v>104</v>
      </c>
      <c r="I57" s="15" t="s">
        <v>105</v>
      </c>
      <c r="J57" s="16">
        <v>0.95</v>
      </c>
      <c r="K57" s="16">
        <v>0.92500000000000004</v>
      </c>
      <c r="L57" s="16" t="str">
        <f>IF(M57=$AA$20,$M$8,IF(N57=$AA$20,$N$8,IF(O57=$AA$20,$O$8,IF(P57=$AA$20,$P$8,IF(Q57=$AA$20,$Q$8,IF(R57=$AA$20,$R$8,IF(S57=$AA$20,$S$8,IF(T57=$AA$20,$T$8,IF(U57=$AA$20,$U$8,IF(V57=$AA$20,$V$8,""))))))))))</f>
        <v>ノーリツ</v>
      </c>
      <c r="M57" s="17" t="s">
        <v>23</v>
      </c>
      <c r="N57" s="17"/>
      <c r="O57" s="17"/>
      <c r="P57" s="17"/>
      <c r="Q57" s="17"/>
      <c r="R57" s="17"/>
      <c r="S57" s="17"/>
      <c r="T57" s="17"/>
      <c r="U57" s="17"/>
      <c r="V57" s="17"/>
      <c r="W57" s="68">
        <v>474430.00000000006</v>
      </c>
      <c r="X57" s="77" t="str">
        <f>IF(VLOOKUP(C57,ルール!$C$3:$E$8,2,0)=$AA$33,IF(J57&lt;VLOOKUP(C57,ルール!$C$3:$E$8,3,0),'20250303更新版'!$AA$28,$AA$27),IF(K57&lt;VLOOKUP(C57,ルール!$C$3:$E$8,3,0),'20250303更新版'!$AA$28,$AA$27))</f>
        <v>対象</v>
      </c>
    </row>
    <row r="58" spans="1:24" ht="18.75" customHeight="1" x14ac:dyDescent="0.4">
      <c r="A58" s="18" t="s">
        <v>129</v>
      </c>
      <c r="B58" s="18" t="s">
        <v>17</v>
      </c>
      <c r="C58" s="46" t="s">
        <v>17</v>
      </c>
      <c r="D58" s="46" t="s">
        <v>220</v>
      </c>
      <c r="E58" s="18"/>
      <c r="F58" s="18" t="str">
        <f>IFERROR(VLOOKUP(B58,$AA$9:$AB$15,2,0),"")</f>
        <v>あり</v>
      </c>
      <c r="G58" s="46" t="s">
        <v>26</v>
      </c>
      <c r="H58" s="18" t="s">
        <v>192</v>
      </c>
      <c r="I58" s="47" t="s">
        <v>248</v>
      </c>
      <c r="J58" s="9">
        <v>0.95</v>
      </c>
      <c r="K58" s="9">
        <v>0.92500000000000004</v>
      </c>
      <c r="L58" s="9" t="str">
        <f>IF(M58=$AA$20,$M$8,IF(N58=$AA$20,$N$8,IF(O58=$AA$20,$O$8,IF(P58=$AA$20,$P$8,IF(Q58=$AA$20,$Q$8,IF(R58=$AA$20,$R$8,IF(S58=$AA$20,$S$8,IF(T58=$AA$20,$T$8,IF(U58=$AA$20,$U$8,IF(V58=$AA$20,$V$8,""))))))))))</f>
        <v>ノーリツ</v>
      </c>
      <c r="M58" s="18" t="s">
        <v>23</v>
      </c>
      <c r="N58" s="18"/>
      <c r="O58" s="18"/>
      <c r="P58" s="18"/>
      <c r="Q58" s="18"/>
      <c r="R58" s="18"/>
      <c r="S58" s="18"/>
      <c r="T58" s="18"/>
      <c r="U58" s="18"/>
      <c r="V58" s="18"/>
      <c r="W58" s="59">
        <v>538670</v>
      </c>
      <c r="X58" s="60" t="str">
        <f>IF(VLOOKUP(C58,ルール!$C$3:$E$8,2,0)=$AA$33,IF(J58&lt;VLOOKUP(C58,ルール!$C$3:$E$8,3,0),'20250303更新版'!$AA$28,$AA$27),IF(K58&lt;VLOOKUP(C58,ルール!$C$3:$E$8,3,0),'20250303更新版'!$AA$28,$AA$27))</f>
        <v>対象</v>
      </c>
    </row>
    <row r="59" spans="1:24" ht="18.75" customHeight="1" x14ac:dyDescent="0.4">
      <c r="A59" s="18" t="s">
        <v>129</v>
      </c>
      <c r="B59" s="18" t="s">
        <v>17</v>
      </c>
      <c r="C59" s="46" t="s">
        <v>17</v>
      </c>
      <c r="D59" s="46" t="s">
        <v>258</v>
      </c>
      <c r="E59" s="18"/>
      <c r="F59" s="18" t="str">
        <f>IFERROR(VLOOKUP(B59,$AA$9:$AB$15,2,0),"")</f>
        <v>あり</v>
      </c>
      <c r="G59" s="46" t="s">
        <v>26</v>
      </c>
      <c r="H59" s="18" t="s">
        <v>192</v>
      </c>
      <c r="I59" s="47" t="s">
        <v>249</v>
      </c>
      <c r="J59" s="9">
        <v>0.95</v>
      </c>
      <c r="K59" s="9">
        <v>0.92500000000000004</v>
      </c>
      <c r="L59" s="9" t="str">
        <f>IF(M59=$AA$20,$M$8,IF(N59=$AA$20,$N$8,IF(O59=$AA$20,$O$8,IF(P59=$AA$20,$P$8,IF(Q59=$AA$20,$Q$8,IF(R59=$AA$20,$R$8,IF(S59=$AA$20,$S$8,IF(T59=$AA$20,$T$8,IF(U59=$AA$20,$U$8,IF(V59=$AA$20,$V$8,""))))))))))</f>
        <v>ノーリツ</v>
      </c>
      <c r="M59" s="18" t="s">
        <v>23</v>
      </c>
      <c r="N59" s="18"/>
      <c r="O59" s="18"/>
      <c r="P59" s="18"/>
      <c r="Q59" s="18"/>
      <c r="R59" s="18"/>
      <c r="S59" s="18"/>
      <c r="T59" s="18"/>
      <c r="U59" s="18"/>
      <c r="V59" s="18"/>
      <c r="W59" s="59">
        <v>487190</v>
      </c>
      <c r="X59" s="60" t="str">
        <f>IF(VLOOKUP(C59,ルール!$C$3:$E$8,2,0)=$AA$33,IF(J59&lt;VLOOKUP(C59,ルール!$C$3:$E$8,3,0),'20250303更新版'!$AA$28,$AA$27),IF(K59&lt;VLOOKUP(C59,ルール!$C$3:$E$8,3,0),'20250303更新版'!$AA$28,$AA$27))</f>
        <v>対象</v>
      </c>
    </row>
    <row r="60" spans="1:24" ht="18.75" customHeight="1" x14ac:dyDescent="0.4">
      <c r="A60" s="18" t="s">
        <v>129</v>
      </c>
      <c r="B60" s="18" t="s">
        <v>17</v>
      </c>
      <c r="C60" s="46" t="s">
        <v>17</v>
      </c>
      <c r="D60" s="46"/>
      <c r="E60" s="18"/>
      <c r="F60" s="18" t="str">
        <f>IFERROR(VLOOKUP(B60,$AA$9:$AB$15,2,0),"")</f>
        <v>あり</v>
      </c>
      <c r="G60" s="46" t="s">
        <v>138</v>
      </c>
      <c r="H60" s="18" t="s">
        <v>148</v>
      </c>
      <c r="I60" s="47" t="s">
        <v>154</v>
      </c>
      <c r="J60" s="9">
        <v>0.96</v>
      </c>
      <c r="K60" s="9">
        <v>0.92500000000000004</v>
      </c>
      <c r="L60" s="9" t="str">
        <f>IF(M60=$AA$20,$M$8,IF(N60=$AA$20,$N$8,IF(O60=$AA$20,$O$8,IF(P60=$AA$20,$P$8,IF(Q60=$AA$20,$Q$8,IF(R60=$AA$20,$R$8,IF(S60=$AA$20,$S$8,IF(T60=$AA$20,$T$8,IF(U60=$AA$20,$U$8,IF(V60=$AA$20,$V$8,""))))))))))</f>
        <v>リンナイ</v>
      </c>
      <c r="M60" s="18"/>
      <c r="N60" s="18" t="s">
        <v>23</v>
      </c>
      <c r="O60" s="18"/>
      <c r="P60" s="18"/>
      <c r="Q60" s="18"/>
      <c r="R60" s="18"/>
      <c r="S60" s="18"/>
      <c r="T60" s="18"/>
      <c r="U60" s="18"/>
      <c r="V60" s="18"/>
      <c r="W60" s="59">
        <v>457050</v>
      </c>
      <c r="X60" s="60" t="str">
        <f>IF(VLOOKUP(C60,ルール!$C$3:$E$8,2,0)=$AA$33,IF(J60&lt;VLOOKUP(C60,ルール!$C$3:$E$8,3,0),'20250303更新版'!$AA$28,$AA$27),IF(K60&lt;VLOOKUP(C60,ルール!$C$3:$E$8,3,0),'20250303更新版'!$AA$28,$AA$27))</f>
        <v>対象</v>
      </c>
    </row>
    <row r="61" spans="1:24" ht="18.75" customHeight="1" x14ac:dyDescent="0.4">
      <c r="A61" s="18" t="s">
        <v>129</v>
      </c>
      <c r="B61" s="18" t="s">
        <v>17</v>
      </c>
      <c r="C61" s="46" t="s">
        <v>17</v>
      </c>
      <c r="D61" s="46"/>
      <c r="E61" s="18"/>
      <c r="F61" s="18" t="str">
        <f>IFERROR(VLOOKUP(B61,$AA$9:$AB$15,2,0),"")</f>
        <v>あり</v>
      </c>
      <c r="G61" s="46" t="s">
        <v>138</v>
      </c>
      <c r="H61" s="18" t="s">
        <v>148</v>
      </c>
      <c r="I61" s="47" t="s">
        <v>155</v>
      </c>
      <c r="J61" s="9">
        <v>0.95</v>
      </c>
      <c r="K61" s="9">
        <v>0.92500000000000004</v>
      </c>
      <c r="L61" s="9" t="str">
        <f>IF(M61=$AA$20,$M$8,IF(N61=$AA$20,$N$8,IF(O61=$AA$20,$O$8,IF(P61=$AA$20,$P$8,IF(Q61=$AA$20,$Q$8,IF(R61=$AA$20,$R$8,IF(S61=$AA$20,$S$8,IF(T61=$AA$20,$T$8,IF(U61=$AA$20,$U$8,IF(V61=$AA$20,$V$8,""))))))))))</f>
        <v>リンナイ</v>
      </c>
      <c r="M61" s="18"/>
      <c r="N61" s="18" t="s">
        <v>23</v>
      </c>
      <c r="O61" s="18"/>
      <c r="P61" s="18"/>
      <c r="Q61" s="18"/>
      <c r="R61" s="18"/>
      <c r="S61" s="18"/>
      <c r="T61" s="18"/>
      <c r="U61" s="18"/>
      <c r="V61" s="18"/>
      <c r="W61" s="59">
        <v>450890</v>
      </c>
      <c r="X61" s="60" t="str">
        <f>IF(VLOOKUP(C61,ルール!$C$3:$E$8,2,0)=$AA$33,IF(J61&lt;VLOOKUP(C61,ルール!$C$3:$E$8,3,0),'20250303更新版'!$AA$28,$AA$27),IF(K61&lt;VLOOKUP(C61,ルール!$C$3:$E$8,3,0),'20250303更新版'!$AA$28,$AA$27))</f>
        <v>対象</v>
      </c>
    </row>
    <row r="62" spans="1:24" ht="18.75" customHeight="1" x14ac:dyDescent="0.4">
      <c r="A62" s="18" t="s">
        <v>129</v>
      </c>
      <c r="B62" s="18" t="s">
        <v>17</v>
      </c>
      <c r="C62" s="46" t="s">
        <v>17</v>
      </c>
      <c r="D62" s="46"/>
      <c r="E62" s="18"/>
      <c r="F62" s="18" t="str">
        <f>IFERROR(VLOOKUP(B62,$AA$9:$AB$15,2,0),"")</f>
        <v>あり</v>
      </c>
      <c r="G62" s="46" t="s">
        <v>138</v>
      </c>
      <c r="H62" s="18" t="s">
        <v>148</v>
      </c>
      <c r="I62" s="47" t="s">
        <v>156</v>
      </c>
      <c r="J62" s="9">
        <v>0.96</v>
      </c>
      <c r="K62" s="9">
        <v>0.92500000000000004</v>
      </c>
      <c r="L62" s="9" t="str">
        <f>IF(M62=$AA$20,$M$8,IF(N62=$AA$20,$N$8,IF(O62=$AA$20,$O$8,IF(P62=$AA$20,$P$8,IF(Q62=$AA$20,$Q$8,IF(R62=$AA$20,$R$8,IF(S62=$AA$20,$S$8,IF(T62=$AA$20,$T$8,IF(U62=$AA$20,$U$8,IF(V62=$AA$20,$V$8,""))))))))))</f>
        <v>リンナイ</v>
      </c>
      <c r="M62" s="18"/>
      <c r="N62" s="18" t="s">
        <v>23</v>
      </c>
      <c r="O62" s="18"/>
      <c r="P62" s="18"/>
      <c r="Q62" s="18"/>
      <c r="R62" s="18"/>
      <c r="S62" s="18"/>
      <c r="T62" s="18"/>
      <c r="U62" s="18"/>
      <c r="V62" s="18"/>
      <c r="W62" s="59">
        <v>462000</v>
      </c>
      <c r="X62" s="60" t="str">
        <f>IF(VLOOKUP(C62,ルール!$C$3:$E$8,2,0)=$AA$33,IF(J62&lt;VLOOKUP(C62,ルール!$C$3:$E$8,3,0),'20250303更新版'!$AA$28,$AA$27),IF(K62&lt;VLOOKUP(C62,ルール!$C$3:$E$8,3,0),'20250303更新版'!$AA$28,$AA$27))</f>
        <v>対象</v>
      </c>
    </row>
    <row r="63" spans="1:24" ht="18.75" customHeight="1" x14ac:dyDescent="0.4">
      <c r="A63" s="18" t="s">
        <v>129</v>
      </c>
      <c r="B63" s="18" t="s">
        <v>17</v>
      </c>
      <c r="C63" s="46" t="s">
        <v>17</v>
      </c>
      <c r="D63" s="46"/>
      <c r="E63" s="18"/>
      <c r="F63" s="18" t="str">
        <f>IFERROR(VLOOKUP(B63,$AA$9:$AB$15,2,0),"")</f>
        <v>あり</v>
      </c>
      <c r="G63" s="46" t="s">
        <v>138</v>
      </c>
      <c r="H63" s="18" t="s">
        <v>148</v>
      </c>
      <c r="I63" s="47" t="s">
        <v>157</v>
      </c>
      <c r="J63" s="9">
        <v>0.95</v>
      </c>
      <c r="K63" s="9">
        <v>0.92500000000000004</v>
      </c>
      <c r="L63" s="9" t="str">
        <f>IF(M63=$AA$20,$M$8,IF(N63=$AA$20,$N$8,IF(O63=$AA$20,$O$8,IF(P63=$AA$20,$P$8,IF(Q63=$AA$20,$Q$8,IF(R63=$AA$20,$R$8,IF(S63=$AA$20,$S$8,IF(T63=$AA$20,$T$8,IF(U63=$AA$20,$U$8,IF(V63=$AA$20,$V$8,""))))))))))</f>
        <v>リンナイ</v>
      </c>
      <c r="M63" s="18"/>
      <c r="N63" s="18" t="s">
        <v>23</v>
      </c>
      <c r="O63" s="18"/>
      <c r="P63" s="18"/>
      <c r="Q63" s="18"/>
      <c r="R63" s="18"/>
      <c r="S63" s="18"/>
      <c r="T63" s="18"/>
      <c r="U63" s="18"/>
      <c r="V63" s="18"/>
      <c r="W63" s="59">
        <v>456500</v>
      </c>
      <c r="X63" s="60" t="str">
        <f>IF(VLOOKUP(C63,ルール!$C$3:$E$8,2,0)=$AA$33,IF(J63&lt;VLOOKUP(C63,ルール!$C$3:$E$8,3,0),'20250303更新版'!$AA$28,$AA$27),IF(K63&lt;VLOOKUP(C63,ルール!$C$3:$E$8,3,0),'20250303更新版'!$AA$28,$AA$27))</f>
        <v>対象</v>
      </c>
    </row>
    <row r="64" spans="1:24" ht="18.75" customHeight="1" x14ac:dyDescent="0.4">
      <c r="A64" s="18" t="s">
        <v>129</v>
      </c>
      <c r="B64" s="18" t="s">
        <v>17</v>
      </c>
      <c r="C64" s="46" t="s">
        <v>17</v>
      </c>
      <c r="D64" s="46" t="s">
        <v>220</v>
      </c>
      <c r="E64" s="18"/>
      <c r="F64" s="18" t="str">
        <f>IFERROR(VLOOKUP(B64,$AA$9:$AB$15,2,0),"")</f>
        <v>あり</v>
      </c>
      <c r="G64" s="46" t="s">
        <v>138</v>
      </c>
      <c r="H64" s="18" t="s">
        <v>148</v>
      </c>
      <c r="I64" s="47" t="s">
        <v>229</v>
      </c>
      <c r="J64" s="9">
        <v>0.95</v>
      </c>
      <c r="K64" s="9">
        <v>0.90500000000000003</v>
      </c>
      <c r="L64" s="9" t="str">
        <f>IF(M64=$AA$20,$M$8,IF(N64=$AA$20,$N$8,IF(O64=$AA$20,$O$8,IF(P64=$AA$20,$P$8,IF(Q64=$AA$20,$Q$8,IF(R64=$AA$20,$R$8,IF(S64=$AA$20,$S$8,IF(T64=$AA$20,$T$8,IF(U64=$AA$20,$U$8,IF(V64=$AA$20,$V$8,""))))))))))</f>
        <v>リンナイ</v>
      </c>
      <c r="M64" s="18"/>
      <c r="N64" s="18" t="s">
        <v>23</v>
      </c>
      <c r="O64" s="18"/>
      <c r="P64" s="18"/>
      <c r="Q64" s="18"/>
      <c r="R64" s="18"/>
      <c r="S64" s="18"/>
      <c r="T64" s="18"/>
      <c r="U64" s="18"/>
      <c r="V64" s="18"/>
      <c r="W64" s="59">
        <v>507980</v>
      </c>
      <c r="X64" s="60" t="str">
        <f>IF(VLOOKUP(C64,ルール!$C$3:$E$8,2,0)=$AA$33,IF(J64&lt;VLOOKUP(C64,ルール!$C$3:$E$8,3,0),'20250303更新版'!$AA$28,$AA$27),IF(K64&lt;VLOOKUP(C64,ルール!$C$3:$E$8,3,0),'20250303更新版'!$AA$28,$AA$27))</f>
        <v>対象</v>
      </c>
    </row>
    <row r="65" spans="1:24" ht="18.75" customHeight="1" x14ac:dyDescent="0.4">
      <c r="A65" s="18" t="s">
        <v>129</v>
      </c>
      <c r="B65" s="18" t="s">
        <v>17</v>
      </c>
      <c r="C65" s="46" t="s">
        <v>17</v>
      </c>
      <c r="D65" s="46" t="s">
        <v>221</v>
      </c>
      <c r="E65" s="18"/>
      <c r="F65" s="18" t="str">
        <f>IFERROR(VLOOKUP(B65,$AA$9:$AB$15,2,0),"")</f>
        <v>あり</v>
      </c>
      <c r="G65" s="46" t="s">
        <v>138</v>
      </c>
      <c r="H65" s="18" t="s">
        <v>148</v>
      </c>
      <c r="I65" s="47" t="s">
        <v>230</v>
      </c>
      <c r="J65" s="9">
        <v>0.95</v>
      </c>
      <c r="K65" s="9">
        <v>0.90500000000000003</v>
      </c>
      <c r="L65" s="9" t="str">
        <f>IF(M65=$AA$20,$M$8,IF(N65=$AA$20,$N$8,IF(O65=$AA$20,$O$8,IF(P65=$AA$20,$P$8,IF(Q65=$AA$20,$Q$8,IF(R65=$AA$20,$R$8,IF(S65=$AA$20,$S$8,IF(T65=$AA$20,$T$8,IF(U65=$AA$20,$U$8,IF(V65=$AA$20,$V$8,""))))))))))</f>
        <v>リンナイ</v>
      </c>
      <c r="M65" s="18"/>
      <c r="N65" s="18" t="s">
        <v>23</v>
      </c>
      <c r="O65" s="18"/>
      <c r="P65" s="18"/>
      <c r="Q65" s="18"/>
      <c r="R65" s="18"/>
      <c r="S65" s="18"/>
      <c r="T65" s="18"/>
      <c r="U65" s="18"/>
      <c r="V65" s="18"/>
      <c r="W65" s="59">
        <v>458370</v>
      </c>
      <c r="X65" s="60" t="str">
        <f>IF(VLOOKUP(C65,ルール!$C$3:$E$8,2,0)=$AA$33,IF(J65&lt;VLOOKUP(C65,ルール!$C$3:$E$8,3,0),'20250303更新版'!$AA$28,$AA$27),IF(K65&lt;VLOOKUP(C65,ルール!$C$3:$E$8,3,0),'20250303更新版'!$AA$28,$AA$27))</f>
        <v>対象</v>
      </c>
    </row>
    <row r="66" spans="1:24" ht="18.75" customHeight="1" x14ac:dyDescent="0.4">
      <c r="A66" s="18" t="s">
        <v>129</v>
      </c>
      <c r="B66" s="18" t="s">
        <v>17</v>
      </c>
      <c r="C66" s="46" t="s">
        <v>17</v>
      </c>
      <c r="D66" s="46" t="s">
        <v>221</v>
      </c>
      <c r="E66" s="18"/>
      <c r="F66" s="18" t="str">
        <f>IFERROR(VLOOKUP(B66,$AA$9:$AB$15,2,0),"")</f>
        <v>あり</v>
      </c>
      <c r="G66" s="46" t="s">
        <v>138</v>
      </c>
      <c r="H66" s="18" t="s">
        <v>148</v>
      </c>
      <c r="I66" s="47" t="s">
        <v>231</v>
      </c>
      <c r="J66" s="9">
        <v>0.96</v>
      </c>
      <c r="K66" s="9">
        <v>0.91500000000000004</v>
      </c>
      <c r="L66" s="9" t="str">
        <f>IF(M66=$AA$20,$M$8,IF(N66=$AA$20,$N$8,IF(O66=$AA$20,$O$8,IF(P66=$AA$20,$P$8,IF(Q66=$AA$20,$Q$8,IF(R66=$AA$20,$R$8,IF(S66=$AA$20,$S$8,IF(T66=$AA$20,$T$8,IF(U66=$AA$20,$U$8,IF(V66=$AA$20,$V$8,""))))))))))</f>
        <v>リンナイ</v>
      </c>
      <c r="M66" s="18"/>
      <c r="N66" s="18" t="s">
        <v>23</v>
      </c>
      <c r="O66" s="18"/>
      <c r="P66" s="18"/>
      <c r="Q66" s="18"/>
      <c r="R66" s="18"/>
      <c r="S66" s="18"/>
      <c r="T66" s="18"/>
      <c r="U66" s="18"/>
      <c r="V66" s="18"/>
      <c r="W66" s="59">
        <v>464530</v>
      </c>
      <c r="X66" s="60" t="str">
        <f>IF(VLOOKUP(C66,ルール!$C$3:$E$8,2,0)=$AA$33,IF(J66&lt;VLOOKUP(C66,ルール!$C$3:$E$8,3,0),'20250303更新版'!$AA$28,$AA$27),IF(K66&lt;VLOOKUP(C66,ルール!$C$3:$E$8,3,0),'20250303更新版'!$AA$28,$AA$27))</f>
        <v>対象</v>
      </c>
    </row>
    <row r="67" spans="1:24" ht="18.75" customHeight="1" x14ac:dyDescent="0.4">
      <c r="A67" s="18" t="s">
        <v>129</v>
      </c>
      <c r="B67" s="18" t="s">
        <v>17</v>
      </c>
      <c r="C67" s="46" t="s">
        <v>17</v>
      </c>
      <c r="D67" s="46" t="s">
        <v>222</v>
      </c>
      <c r="E67" s="18"/>
      <c r="F67" s="18" t="str">
        <f>IFERROR(VLOOKUP(B67,$AA$9:$AB$15,2,0),"")</f>
        <v>あり</v>
      </c>
      <c r="G67" s="46" t="s">
        <v>138</v>
      </c>
      <c r="H67" s="18" t="s">
        <v>225</v>
      </c>
      <c r="I67" s="47" t="s">
        <v>232</v>
      </c>
      <c r="J67" s="9">
        <v>0.96</v>
      </c>
      <c r="K67" s="9">
        <v>0.92500000000000004</v>
      </c>
      <c r="L67" s="9" t="str">
        <f>IF(M67=$AA$20,$M$8,IF(N67=$AA$20,$N$8,IF(O67=$AA$20,$O$8,IF(P67=$AA$20,$P$8,IF(Q67=$AA$20,$Q$8,IF(R67=$AA$20,$R$8,IF(S67=$AA$20,$S$8,IF(T67=$AA$20,$T$8,IF(U67=$AA$20,$U$8,IF(V67=$AA$20,$V$8,""))))))))))</f>
        <v>リンナイ</v>
      </c>
      <c r="M67" s="18"/>
      <c r="N67" s="18" t="s">
        <v>23</v>
      </c>
      <c r="O67" s="18"/>
      <c r="P67" s="18"/>
      <c r="Q67" s="18"/>
      <c r="R67" s="18"/>
      <c r="S67" s="18"/>
      <c r="T67" s="18"/>
      <c r="U67" s="18"/>
      <c r="V67" s="18"/>
      <c r="W67" s="59">
        <v>473000</v>
      </c>
      <c r="X67" s="60" t="str">
        <f>IF(VLOOKUP(C67,ルール!$C$3:$E$8,2,0)=$AA$33,IF(J67&lt;VLOOKUP(C67,ルール!$C$3:$E$8,3,0),'20250303更新版'!$AA$28,$AA$27),IF(K67&lt;VLOOKUP(C67,ルール!$C$3:$E$8,3,0),'20250303更新版'!$AA$28,$AA$27))</f>
        <v>対象</v>
      </c>
    </row>
    <row r="68" spans="1:24" ht="18.75" customHeight="1" x14ac:dyDescent="0.4">
      <c r="A68" s="18" t="s">
        <v>129</v>
      </c>
      <c r="B68" s="18" t="s">
        <v>17</v>
      </c>
      <c r="C68" s="46" t="s">
        <v>17</v>
      </c>
      <c r="D68" s="46"/>
      <c r="E68" s="18"/>
      <c r="F68" s="18" t="str">
        <f>IFERROR(VLOOKUP(B68,$AA$8:$AB$15,2,0),"")</f>
        <v>あり</v>
      </c>
      <c r="G68" s="46" t="s">
        <v>138</v>
      </c>
      <c r="H68" s="18" t="s">
        <v>148</v>
      </c>
      <c r="I68" s="47" t="s">
        <v>275</v>
      </c>
      <c r="J68" s="11">
        <v>0.93</v>
      </c>
      <c r="K68" s="11">
        <v>0.92</v>
      </c>
      <c r="L68" s="9" t="str">
        <f>IF(M68=$AA$20,$M$8,IF(N68=$AA$20,$N$8,IF(O68=$AA$20,$O$8,IF(P68=$AA$20,$P$8,IF(Q68=$AA$20,$Q$8,IF(R68=$AA$20,$R$8,IF(S68=$AA$20,$S$8,IF(T68=$AA$20,$T$8,IF(U68=$AA$20,$U$8,IF(V68=$AA$20,$V$8,""))))))))))</f>
        <v>リンナイ</v>
      </c>
      <c r="M68" s="18"/>
      <c r="N68" s="18" t="s">
        <v>23</v>
      </c>
      <c r="O68" s="18"/>
      <c r="P68" s="18"/>
      <c r="Q68" s="18"/>
      <c r="R68" s="18"/>
      <c r="S68" s="18"/>
      <c r="T68" s="18"/>
      <c r="U68" s="18"/>
      <c r="V68" s="18"/>
      <c r="W68" s="48" t="s">
        <v>271</v>
      </c>
      <c r="X68" s="49" t="str">
        <f>IF(VLOOKUP(C68,[1]ルール!$C$3:$E$8,2,0)=$AA$33,IF(J68&lt;VLOOKUP(C68,[1]ルール!$C$3:$E$8,3,0),'[1]20250225版'!$AA$29,$AA$27),IF(K68&lt;VLOOKUP(C68,[1]ルール!$C$3:$E$8,3,0),'[1]20250225版'!$AA$29,$AA$27))</f>
        <v>対象</v>
      </c>
    </row>
    <row r="69" spans="1:24" ht="18.75" customHeight="1" x14ac:dyDescent="0.4">
      <c r="A69" s="18" t="s">
        <v>129</v>
      </c>
      <c r="B69" s="18" t="s">
        <v>17</v>
      </c>
      <c r="C69" s="46" t="s">
        <v>17</v>
      </c>
      <c r="D69" s="46"/>
      <c r="E69" s="18"/>
      <c r="F69" s="18" t="str">
        <f>IFERROR(VLOOKUP(B69,$AA$8:$AB$15,2,0),"")</f>
        <v>あり</v>
      </c>
      <c r="G69" s="46" t="s">
        <v>138</v>
      </c>
      <c r="H69" s="18" t="s">
        <v>148</v>
      </c>
      <c r="I69" s="47" t="s">
        <v>276</v>
      </c>
      <c r="J69" s="11">
        <v>0.91900000000000004</v>
      </c>
      <c r="K69" s="11">
        <v>0.91500000000000004</v>
      </c>
      <c r="L69" s="9" t="str">
        <f>IF(M69=$AA$20,$M$8,IF(N69=$AA$20,$N$8,IF(O69=$AA$20,$O$8,IF(P69=$AA$20,$P$8,IF(Q69=$AA$20,$Q$8,IF(R69=$AA$20,$R$8,IF(S69=$AA$20,$S$8,IF(T69=$AA$20,$T$8,IF(U69=$AA$20,$U$8,IF(V69=$AA$20,$V$8,""))))))))))</f>
        <v>リンナイ</v>
      </c>
      <c r="M69" s="18"/>
      <c r="N69" s="18" t="s">
        <v>23</v>
      </c>
      <c r="O69" s="18"/>
      <c r="P69" s="18"/>
      <c r="Q69" s="18"/>
      <c r="R69" s="18"/>
      <c r="S69" s="18"/>
      <c r="T69" s="18"/>
      <c r="U69" s="18"/>
      <c r="V69" s="18"/>
      <c r="W69" s="48" t="s">
        <v>271</v>
      </c>
      <c r="X69" s="49" t="str">
        <f>IF(VLOOKUP(C69,[1]ルール!$C$3:$E$8,2,0)=$AA$33,IF(J69&lt;VLOOKUP(C69,[1]ルール!$C$3:$E$8,3,0),'[1]20250225版'!$AA$29,$AA$27),IF(K69&lt;VLOOKUP(C69,[1]ルール!$C$3:$E$8,3,0),'[1]20250225版'!$AA$29,$AA$27))</f>
        <v>対象</v>
      </c>
    </row>
    <row r="70" spans="1:24" ht="18.75" customHeight="1" x14ac:dyDescent="0.4">
      <c r="A70" s="18" t="s">
        <v>4</v>
      </c>
      <c r="B70" s="18" t="s">
        <v>17</v>
      </c>
      <c r="C70" s="46" t="s">
        <v>17</v>
      </c>
      <c r="D70" s="46"/>
      <c r="E70" s="18"/>
      <c r="F70" s="18" t="str">
        <f>IFERROR(VLOOKUP(B70,$AA$9:$AB$15,2,0),"")</f>
        <v>あり</v>
      </c>
      <c r="G70" s="46" t="s">
        <v>26</v>
      </c>
      <c r="H70" s="18" t="s">
        <v>34</v>
      </c>
      <c r="I70" s="47" t="s">
        <v>38</v>
      </c>
      <c r="J70" s="9">
        <v>0.95</v>
      </c>
      <c r="K70" s="9">
        <v>0.92500000000000004</v>
      </c>
      <c r="L70" s="9" t="str">
        <f>IF(M70=$AA$20,$M$8,IF(N70=$AA$20,$N$8,IF(O70=$AA$20,$O$8,IF(P70=$AA$20,$P$8,IF(Q70=$AA$20,$Q$8,IF(R70=$AA$20,$R$8,IF(S70=$AA$20,$S$8,IF(T70=$AA$20,$T$8,IF(U70=$AA$20,$U$8,IF(V70=$AA$20,$V$8,""))))))))))</f>
        <v>パロマ</v>
      </c>
      <c r="M70" s="18"/>
      <c r="N70" s="18"/>
      <c r="O70" s="18" t="s">
        <v>23</v>
      </c>
      <c r="P70" s="18"/>
      <c r="Q70" s="18"/>
      <c r="R70" s="18"/>
      <c r="S70" s="18"/>
      <c r="T70" s="18"/>
      <c r="U70" s="18"/>
      <c r="V70" s="18"/>
      <c r="W70" s="59">
        <v>490270</v>
      </c>
      <c r="X70" s="60" t="str">
        <f>IF(VLOOKUP(C70,ルール!$C$3:$E$8,2,0)=$AA$33,IF(J70&lt;VLOOKUP(C70,ルール!$C$3:$E$8,3,0),'20250303更新版'!$AA$28,$AA$27),IF(K70&lt;VLOOKUP(C70,ルール!$C$3:$E$8,3,0),'20250303更新版'!$AA$28,$AA$27))</f>
        <v>対象</v>
      </c>
    </row>
    <row r="71" spans="1:24" ht="18.75" customHeight="1" x14ac:dyDescent="0.4">
      <c r="A71" s="18" t="s">
        <v>4</v>
      </c>
      <c r="B71" s="18" t="s">
        <v>17</v>
      </c>
      <c r="C71" s="46" t="s">
        <v>17</v>
      </c>
      <c r="D71" s="46"/>
      <c r="E71" s="18"/>
      <c r="F71" s="18" t="str">
        <f>IFERROR(VLOOKUP(B71,$AA$9:$AB$15,2,0),"")</f>
        <v>あり</v>
      </c>
      <c r="G71" s="46" t="s">
        <v>26</v>
      </c>
      <c r="H71" s="18" t="s">
        <v>34</v>
      </c>
      <c r="I71" s="47" t="s">
        <v>39</v>
      </c>
      <c r="J71" s="9">
        <v>0.95</v>
      </c>
      <c r="K71" s="9">
        <v>0.92500000000000004</v>
      </c>
      <c r="L71" s="9" t="str">
        <f>IF(M71=$AA$20,$M$8,IF(N71=$AA$20,$N$8,IF(O71=$AA$20,$O$8,IF(P71=$AA$20,$P$8,IF(Q71=$AA$20,$Q$8,IF(R71=$AA$20,$R$8,IF(S71=$AA$20,$S$8,IF(T71=$AA$20,$T$8,IF(U71=$AA$20,$U$8,IF(V71=$AA$20,$V$8,""))))))))))</f>
        <v>パーパス</v>
      </c>
      <c r="M71" s="18"/>
      <c r="N71" s="18"/>
      <c r="O71" s="18"/>
      <c r="P71" s="18" t="s">
        <v>23</v>
      </c>
      <c r="Q71" s="18"/>
      <c r="R71" s="18"/>
      <c r="S71" s="18"/>
      <c r="T71" s="18"/>
      <c r="U71" s="18"/>
      <c r="V71" s="18"/>
      <c r="W71" s="59">
        <v>454190</v>
      </c>
      <c r="X71" s="60" t="str">
        <f>IF(VLOOKUP(C71,ルール!$C$3:$E$8,2,0)=$AA$33,IF(J71&lt;VLOOKUP(C71,ルール!$C$3:$E$8,3,0),'20250303更新版'!$AA$28,$AA$27),IF(K71&lt;VLOOKUP(C71,ルール!$C$3:$E$8,3,0),'20250303更新版'!$AA$28,$AA$27))</f>
        <v>対象</v>
      </c>
    </row>
    <row r="72" spans="1:24" ht="18.75" customHeight="1" x14ac:dyDescent="0.4">
      <c r="A72" s="18" t="s">
        <v>4</v>
      </c>
      <c r="B72" s="18" t="s">
        <v>17</v>
      </c>
      <c r="C72" s="46" t="s">
        <v>17</v>
      </c>
      <c r="D72" s="46"/>
      <c r="E72" s="18"/>
      <c r="F72" s="18" t="str">
        <f>IFERROR(VLOOKUP(B72,$AA$9:$AB$15,2,0),"")</f>
        <v>あり</v>
      </c>
      <c r="G72" s="46" t="s">
        <v>26</v>
      </c>
      <c r="H72" s="18" t="s">
        <v>148</v>
      </c>
      <c r="I72" s="47" t="s">
        <v>40</v>
      </c>
      <c r="J72" s="9">
        <v>0.96</v>
      </c>
      <c r="K72" s="9">
        <v>0.92500000000000004</v>
      </c>
      <c r="L72" s="9" t="str">
        <f>IF(M72=$AA$20,$M$8,IF(N72=$AA$20,$N$8,IF(O72=$AA$20,$O$8,IF(P72=$AA$20,$P$8,IF(Q72=$AA$20,$Q$8,IF(R72=$AA$20,$R$8,IF(S72=$AA$20,$S$8,IF(T72=$AA$20,$T$8,IF(U72=$AA$20,$U$8,IF(V72=$AA$20,$V$8,""))))))))))</f>
        <v>長府製作所</v>
      </c>
      <c r="M72" s="18"/>
      <c r="N72" s="18"/>
      <c r="O72" s="18"/>
      <c r="P72" s="18"/>
      <c r="Q72" s="18"/>
      <c r="R72" s="18" t="s">
        <v>23</v>
      </c>
      <c r="S72" s="18"/>
      <c r="T72" s="18"/>
      <c r="U72" s="18"/>
      <c r="V72" s="18"/>
      <c r="W72" s="59">
        <v>447700</v>
      </c>
      <c r="X72" s="60" t="str">
        <f>IF(VLOOKUP(C72,ルール!$C$3:$E$8,2,0)=$AA$33,IF(J72&lt;VLOOKUP(C72,ルール!$C$3:$E$8,3,0),'20250303更新版'!$AA$28,$AA$27),IF(K72&lt;VLOOKUP(C72,ルール!$C$3:$E$8,3,0),'20250303更新版'!$AA$28,$AA$27))</f>
        <v>対象</v>
      </c>
    </row>
    <row r="73" spans="1:24" ht="18.75" customHeight="1" x14ac:dyDescent="0.4">
      <c r="A73" s="18" t="s">
        <v>129</v>
      </c>
      <c r="B73" s="18" t="s">
        <v>17</v>
      </c>
      <c r="C73" s="46" t="s">
        <v>17</v>
      </c>
      <c r="D73" s="46"/>
      <c r="E73" s="18"/>
      <c r="F73" s="18" t="str">
        <f>IFERROR(VLOOKUP(B73,$AA$9:$AB$15,2,0),"")</f>
        <v>あり</v>
      </c>
      <c r="G73" s="46" t="s">
        <v>26</v>
      </c>
      <c r="H73" s="18" t="s">
        <v>148</v>
      </c>
      <c r="I73" s="47" t="s">
        <v>194</v>
      </c>
      <c r="J73" s="9">
        <v>0.95</v>
      </c>
      <c r="K73" s="9">
        <v>0.92500000000000004</v>
      </c>
      <c r="L73" s="9" t="str">
        <f>IF(M73=$AA$20,$M$8,IF(N73=$AA$20,$N$8,IF(O73=$AA$20,$O$8,IF(P73=$AA$20,$P$8,IF(Q73=$AA$20,$Q$8,IF(R73=$AA$20,$R$8,IF(S73=$AA$20,$S$8,IF(T73=$AA$20,$T$8,IF(U73=$AA$20,$U$8,IF(V73=$AA$20,$V$8,""))))))))))</f>
        <v>東邦ガス</v>
      </c>
      <c r="M73" s="18"/>
      <c r="N73" s="18"/>
      <c r="O73" s="18"/>
      <c r="P73" s="18"/>
      <c r="Q73" s="18"/>
      <c r="R73" s="18"/>
      <c r="S73" s="18"/>
      <c r="T73" s="18"/>
      <c r="U73" s="18" t="s">
        <v>23</v>
      </c>
      <c r="V73" s="18"/>
      <c r="W73" s="59">
        <v>376000</v>
      </c>
      <c r="X73" s="60" t="str">
        <f>IF(VLOOKUP(C73,ルール!$C$3:$E$8,2,0)=$AA$33,IF(J73&lt;VLOOKUP(C73,ルール!$C$3:$E$8,3,0),'20250303更新版'!$AA$28,$AA$27),IF(K73&lt;VLOOKUP(C73,ルール!$C$3:$E$8,3,0),'20250303更新版'!$AA$28,$AA$27))</f>
        <v>対象</v>
      </c>
    </row>
    <row r="74" spans="1:24" ht="18.75" customHeight="1" x14ac:dyDescent="0.4">
      <c r="A74" s="50" t="s">
        <v>4</v>
      </c>
      <c r="B74" s="50" t="s">
        <v>17</v>
      </c>
      <c r="C74" s="51" t="s">
        <v>17</v>
      </c>
      <c r="D74" s="51"/>
      <c r="E74" s="50"/>
      <c r="F74" s="50" t="str">
        <f>IFERROR(VLOOKUP(B74,$AA$9:$AB$15,2,0),"")</f>
        <v>あり</v>
      </c>
      <c r="G74" s="51" t="s">
        <v>26</v>
      </c>
      <c r="H74" s="50" t="s">
        <v>192</v>
      </c>
      <c r="I74" s="52" t="s">
        <v>193</v>
      </c>
      <c r="J74" s="7">
        <v>0.95</v>
      </c>
      <c r="K74" s="7">
        <v>0.92500000000000004</v>
      </c>
      <c r="L74" s="7" t="str">
        <f>IF(M74=$AA$20,$M$8,IF(N74=$AA$20,$N$8,IF(O74=$AA$20,$O$8,IF(P74=$AA$20,$P$8,IF(Q74=$AA$20,$Q$8,IF(R74=$AA$20,$R$8,IF(S74=$AA$20,$S$8,IF(T74=$AA$20,$T$8,IF(U74=$AA$20,$U$8,IF(V74=$AA$20,$V$8,""))))))))))</f>
        <v>東邦ガス</v>
      </c>
      <c r="M74" s="50"/>
      <c r="N74" s="50"/>
      <c r="O74" s="50"/>
      <c r="P74" s="50"/>
      <c r="Q74" s="50"/>
      <c r="R74" s="50"/>
      <c r="S74" s="50"/>
      <c r="T74" s="50"/>
      <c r="U74" s="50" t="s">
        <v>23</v>
      </c>
      <c r="V74" s="50"/>
      <c r="W74" s="69">
        <v>387000</v>
      </c>
      <c r="X74" s="76" t="str">
        <f>IF(VLOOKUP(C74,ルール!$C$3:$E$8,2,0)=$AA$33,IF(J74&lt;VLOOKUP(C74,ルール!$C$3:$E$8,3,0),'20250303更新版'!$AA$28,$AA$27),IF(K74&lt;VLOOKUP(C74,ルール!$C$3:$E$8,3,0),'20250303更新版'!$AA$28,$AA$27))</f>
        <v>対象</v>
      </c>
    </row>
    <row r="75" spans="1:24" ht="18.75" customHeight="1" x14ac:dyDescent="0.4">
      <c r="A75" s="17" t="s">
        <v>4</v>
      </c>
      <c r="B75" s="17" t="s">
        <v>17</v>
      </c>
      <c r="C75" s="14" t="s">
        <v>17</v>
      </c>
      <c r="D75" s="14" t="s">
        <v>152</v>
      </c>
      <c r="E75" s="17"/>
      <c r="F75" s="17" t="str">
        <f>IFERROR(VLOOKUP(B75,$AA$9:$AB$15,2,0),"")</f>
        <v>あり</v>
      </c>
      <c r="G75" s="14" t="s">
        <v>26</v>
      </c>
      <c r="H75" s="17" t="s">
        <v>25</v>
      </c>
      <c r="I75" s="15" t="s">
        <v>106</v>
      </c>
      <c r="J75" s="16">
        <v>0.95</v>
      </c>
      <c r="K75" s="16">
        <v>0.91</v>
      </c>
      <c r="L75" s="16" t="str">
        <f>IF(M75=$AA$20,$M$8,IF(N75=$AA$20,$N$8,IF(O75=$AA$20,$O$8,IF(P75=$AA$20,$P$8,IF(Q75=$AA$20,$Q$8,IF(R75=$AA$20,$R$8,IF(S75=$AA$20,$S$8,IF(T75=$AA$20,$T$8,IF(U75=$AA$20,$U$8,IF(V75=$AA$20,$V$8,""))))))))))</f>
        <v>ノーリツ</v>
      </c>
      <c r="M75" s="17" t="s">
        <v>23</v>
      </c>
      <c r="N75" s="17"/>
      <c r="O75" s="17"/>
      <c r="P75" s="17"/>
      <c r="Q75" s="17"/>
      <c r="R75" s="17"/>
      <c r="S75" s="17"/>
      <c r="T75" s="17"/>
      <c r="U75" s="17"/>
      <c r="V75" s="17"/>
      <c r="W75" s="68">
        <v>475530.00000000006</v>
      </c>
      <c r="X75" s="77" t="str">
        <f>IF(VLOOKUP(C75,ルール!$C$3:$E$8,2,0)=$AA$33,IF(J75&lt;VLOOKUP(C75,ルール!$C$3:$E$8,3,0),'20250303更新版'!$AA$28,$AA$27),IF(K75&lt;VLOOKUP(C75,ルール!$C$3:$E$8,3,0),'20250303更新版'!$AA$28,$AA$27))</f>
        <v>対象</v>
      </c>
    </row>
    <row r="76" spans="1:24" ht="18.75" customHeight="1" x14ac:dyDescent="0.4">
      <c r="A76" s="18" t="s">
        <v>129</v>
      </c>
      <c r="B76" s="18" t="s">
        <v>17</v>
      </c>
      <c r="C76" s="46" t="s">
        <v>17</v>
      </c>
      <c r="D76" s="46" t="s">
        <v>227</v>
      </c>
      <c r="E76" s="18"/>
      <c r="F76" s="18" t="str">
        <f>IFERROR(VLOOKUP(B76,$AA$9:$AB$15,2,0),"")</f>
        <v>あり</v>
      </c>
      <c r="G76" s="46" t="s">
        <v>26</v>
      </c>
      <c r="H76" s="18" t="s">
        <v>136</v>
      </c>
      <c r="I76" s="47" t="s">
        <v>250</v>
      </c>
      <c r="J76" s="9">
        <v>0.95</v>
      </c>
      <c r="K76" s="9">
        <v>0.91</v>
      </c>
      <c r="L76" s="9" t="str">
        <f>IF(M76=$AA$20,$M$8,IF(N76=$AA$20,$N$8,IF(O76=$AA$20,$O$8,IF(P76=$AA$20,$P$8,IF(Q76=$AA$20,$Q$8,IF(R76=$AA$20,$R$8,IF(S76=$AA$20,$S$8,IF(T76=$AA$20,$T$8,IF(U76=$AA$20,$U$8,IF(V76=$AA$20,$V$8,""))))))))))</f>
        <v>ノーリツ</v>
      </c>
      <c r="M76" s="18" t="s">
        <v>23</v>
      </c>
      <c r="N76" s="18"/>
      <c r="O76" s="18"/>
      <c r="P76" s="18"/>
      <c r="Q76" s="18"/>
      <c r="R76" s="18"/>
      <c r="S76" s="18"/>
      <c r="T76" s="18"/>
      <c r="U76" s="18"/>
      <c r="V76" s="18"/>
      <c r="W76" s="59">
        <v>539770</v>
      </c>
      <c r="X76" s="60" t="str">
        <f>IF(VLOOKUP(C76,ルール!$C$3:$E$8,2,0)=$AA$33,IF(J76&lt;VLOOKUP(C76,ルール!$C$3:$E$8,3,0),'20250303更新版'!$AA$28,$AA$27),IF(K76&lt;VLOOKUP(C76,ルール!$C$3:$E$8,3,0),'20250303更新版'!$AA$28,$AA$27))</f>
        <v>対象</v>
      </c>
    </row>
    <row r="77" spans="1:24" ht="18.75" customHeight="1" x14ac:dyDescent="0.4">
      <c r="A77" s="18" t="s">
        <v>129</v>
      </c>
      <c r="B77" s="18" t="s">
        <v>17</v>
      </c>
      <c r="C77" s="46" t="s">
        <v>17</v>
      </c>
      <c r="D77" s="46" t="s">
        <v>259</v>
      </c>
      <c r="E77" s="18"/>
      <c r="F77" s="18" t="str">
        <f>IFERROR(VLOOKUP(B77,$AA$9:$AB$15,2,0),"")</f>
        <v>あり</v>
      </c>
      <c r="G77" s="46" t="s">
        <v>26</v>
      </c>
      <c r="H77" s="18" t="s">
        <v>136</v>
      </c>
      <c r="I77" s="47" t="s">
        <v>251</v>
      </c>
      <c r="J77" s="9">
        <v>0.95</v>
      </c>
      <c r="K77" s="9">
        <v>0.91</v>
      </c>
      <c r="L77" s="9" t="str">
        <f>IF(M77=$AA$20,$M$8,IF(N77=$AA$20,$N$8,IF(O77=$AA$20,$O$8,IF(P77=$AA$20,$P$8,IF(Q77=$AA$20,$Q$8,IF(R77=$AA$20,$R$8,IF(S77=$AA$20,$S$8,IF(T77=$AA$20,$T$8,IF(U77=$AA$20,$U$8,IF(V77=$AA$20,$V$8,""))))))))))</f>
        <v>ノーリツ</v>
      </c>
      <c r="M77" s="18" t="s">
        <v>23</v>
      </c>
      <c r="N77" s="18"/>
      <c r="O77" s="18"/>
      <c r="P77" s="18"/>
      <c r="Q77" s="18"/>
      <c r="R77" s="18"/>
      <c r="S77" s="18"/>
      <c r="T77" s="18"/>
      <c r="U77" s="18"/>
      <c r="V77" s="18"/>
      <c r="W77" s="59">
        <v>488400</v>
      </c>
      <c r="X77" s="60" t="str">
        <f>IF(VLOOKUP(C77,ルール!$C$3:$E$8,2,0)=$AA$33,IF(J77&lt;VLOOKUP(C77,ルール!$C$3:$E$8,3,0),'20250303更新版'!$AA$28,$AA$27),IF(K77&lt;VLOOKUP(C77,ルール!$C$3:$E$8,3,0),'20250303更新版'!$AA$28,$AA$27))</f>
        <v>対象</v>
      </c>
    </row>
    <row r="78" spans="1:24" ht="18.75" customHeight="1" x14ac:dyDescent="0.4">
      <c r="A78" s="18" t="s">
        <v>129</v>
      </c>
      <c r="B78" s="18" t="s">
        <v>17</v>
      </c>
      <c r="C78" s="46" t="s">
        <v>17</v>
      </c>
      <c r="D78" s="46" t="s">
        <v>152</v>
      </c>
      <c r="E78" s="18"/>
      <c r="F78" s="18" t="str">
        <f>IFERROR(VLOOKUP(B78,$AA$9:$AB$15,2,0),"")</f>
        <v>あり</v>
      </c>
      <c r="G78" s="46" t="s">
        <v>138</v>
      </c>
      <c r="H78" s="18" t="s">
        <v>136</v>
      </c>
      <c r="I78" s="47" t="s">
        <v>158</v>
      </c>
      <c r="J78" s="9">
        <v>0.95</v>
      </c>
      <c r="K78" s="9">
        <v>0.9</v>
      </c>
      <c r="L78" s="9" t="str">
        <f>IF(M78=$AA$20,$M$8,IF(N78=$AA$20,$N$8,IF(O78=$AA$20,$O$8,IF(P78=$AA$20,$P$8,IF(Q78=$AA$20,$Q$8,IF(R78=$AA$20,$R$8,IF(S78=$AA$20,$S$8,IF(T78=$AA$20,$T$8,IF(U78=$AA$20,$U$8,IF(V78=$AA$20,$V$8,""))))))))))</f>
        <v>リンナイ</v>
      </c>
      <c r="M78" s="18"/>
      <c r="N78" s="18" t="s">
        <v>23</v>
      </c>
      <c r="O78" s="18"/>
      <c r="P78" s="18"/>
      <c r="Q78" s="18"/>
      <c r="R78" s="18"/>
      <c r="S78" s="18"/>
      <c r="T78" s="18"/>
      <c r="U78" s="18"/>
      <c r="V78" s="18"/>
      <c r="W78" s="59">
        <v>462990</v>
      </c>
      <c r="X78" s="60" t="str">
        <f>IF(VLOOKUP(C78,ルール!$C$3:$E$8,2,0)=$AA$33,IF(J78&lt;VLOOKUP(C78,ルール!$C$3:$E$8,3,0),'20250303更新版'!$AA$28,$AA$27),IF(K78&lt;VLOOKUP(C78,ルール!$C$3:$E$8,3,0),'20250303更新版'!$AA$28,$AA$27))</f>
        <v>対象</v>
      </c>
    </row>
    <row r="79" spans="1:24" ht="18.75" customHeight="1" x14ac:dyDescent="0.4">
      <c r="A79" s="18" t="s">
        <v>129</v>
      </c>
      <c r="B79" s="18" t="s">
        <v>17</v>
      </c>
      <c r="C79" s="46" t="s">
        <v>17</v>
      </c>
      <c r="D79" s="46" t="s">
        <v>227</v>
      </c>
      <c r="E79" s="18"/>
      <c r="F79" s="18" t="str">
        <f>IFERROR(VLOOKUP(B79,$AA$9:$AB$15,2,0),"")</f>
        <v>あり</v>
      </c>
      <c r="G79" s="46" t="s">
        <v>138</v>
      </c>
      <c r="H79" s="18" t="s">
        <v>136</v>
      </c>
      <c r="I79" s="47" t="s">
        <v>233</v>
      </c>
      <c r="J79" s="9">
        <v>0.95</v>
      </c>
      <c r="K79" s="9">
        <v>0.9</v>
      </c>
      <c r="L79" s="9" t="str">
        <f>IF(M79=$AA$20,$M$8,IF(N79=$AA$20,$N$8,IF(O79=$AA$20,$O$8,IF(P79=$AA$20,$P$8,IF(Q79=$AA$20,$Q$8,IF(R79=$AA$20,$R$8,IF(S79=$AA$20,$S$8,IF(T79=$AA$20,$T$8,IF(U79=$AA$20,$U$8,IF(V79=$AA$20,$V$8,""))))))))))</f>
        <v>リンナイ</v>
      </c>
      <c r="M79" s="18"/>
      <c r="N79" s="18" t="s">
        <v>23</v>
      </c>
      <c r="O79" s="18"/>
      <c r="P79" s="18"/>
      <c r="Q79" s="18"/>
      <c r="R79" s="18"/>
      <c r="S79" s="18"/>
      <c r="T79" s="18"/>
      <c r="U79" s="18"/>
      <c r="V79" s="18"/>
      <c r="W79" s="59">
        <v>525030</v>
      </c>
      <c r="X79" s="60" t="str">
        <f>IF(VLOOKUP(C79,ルール!$C$3:$E$8,2,0)=$AA$33,IF(J79&lt;VLOOKUP(C79,ルール!$C$3:$E$8,3,0),'20250303更新版'!$AA$28,$AA$27),IF(K79&lt;VLOOKUP(C79,ルール!$C$3:$E$8,3,0),'20250303更新版'!$AA$28,$AA$27))</f>
        <v>対象</v>
      </c>
    </row>
    <row r="80" spans="1:24" ht="18.75" customHeight="1" x14ac:dyDescent="0.4">
      <c r="A80" s="18" t="s">
        <v>4</v>
      </c>
      <c r="B80" s="18" t="s">
        <v>17</v>
      </c>
      <c r="C80" s="46" t="s">
        <v>17</v>
      </c>
      <c r="D80" s="46"/>
      <c r="E80" s="18"/>
      <c r="F80" s="18" t="str">
        <f>IFERROR(VLOOKUP(B80,$AA$9:$AB$15,2,0),"")</f>
        <v>あり</v>
      </c>
      <c r="G80" s="46" t="s">
        <v>26</v>
      </c>
      <c r="H80" s="18" t="s">
        <v>25</v>
      </c>
      <c r="I80" s="47" t="s">
        <v>41</v>
      </c>
      <c r="J80" s="9">
        <v>0.95</v>
      </c>
      <c r="K80" s="9">
        <v>0.9</v>
      </c>
      <c r="L80" s="9" t="str">
        <f>IF(M80=$AA$20,$M$8,IF(N80=$AA$20,$N$8,IF(O80=$AA$20,$O$8,IF(P80=$AA$20,$P$8,IF(Q80=$AA$20,$Q$8,IF(R80=$AA$20,$R$8,IF(S80=$AA$20,$S$8,IF(T80=$AA$20,$T$8,IF(U80=$AA$20,$U$8,IF(V80=$AA$20,$V$8,""))))))))))</f>
        <v>パロマ</v>
      </c>
      <c r="M80" s="18"/>
      <c r="N80" s="18"/>
      <c r="O80" s="18" t="s">
        <v>23</v>
      </c>
      <c r="P80" s="18"/>
      <c r="Q80" s="18"/>
      <c r="R80" s="18"/>
      <c r="S80" s="18"/>
      <c r="T80" s="18"/>
      <c r="U80" s="18"/>
      <c r="V80" s="18"/>
      <c r="W80" s="59">
        <v>494560</v>
      </c>
      <c r="X80" s="60" t="str">
        <f>IF(VLOOKUP(C80,ルール!$C$3:$E$8,2,0)=$AA$33,IF(J80&lt;VLOOKUP(C80,ルール!$C$3:$E$8,3,0),'20250303更新版'!$AA$28,$AA$27),IF(K80&lt;VLOOKUP(C80,ルール!$C$3:$E$8,3,0),'20250303更新版'!$AA$28,$AA$27))</f>
        <v>対象</v>
      </c>
    </row>
    <row r="81" spans="1:24" ht="18.75" customHeight="1" x14ac:dyDescent="0.4">
      <c r="A81" s="17" t="s">
        <v>4</v>
      </c>
      <c r="B81" s="17" t="s">
        <v>17</v>
      </c>
      <c r="C81" s="14" t="s">
        <v>17</v>
      </c>
      <c r="D81" s="14"/>
      <c r="E81" s="17"/>
      <c r="F81" s="17" t="str">
        <f>IFERROR(VLOOKUP(B81,$AA$9:$AB$15,2,0),"")</f>
        <v>あり</v>
      </c>
      <c r="G81" s="14" t="s">
        <v>28</v>
      </c>
      <c r="H81" s="17" t="s">
        <v>104</v>
      </c>
      <c r="I81" s="15" t="s">
        <v>107</v>
      </c>
      <c r="J81" s="16">
        <v>0.95</v>
      </c>
      <c r="K81" s="16">
        <v>0.92500000000000004</v>
      </c>
      <c r="L81" s="16" t="str">
        <f>IF(M81=$AA$20,$M$8,IF(N81=$AA$20,$N$8,IF(O81=$AA$20,$O$8,IF(P81=$AA$20,$P$8,IF(Q81=$AA$20,$Q$8,IF(R81=$AA$20,$R$8,IF(S81=$AA$20,$S$8,IF(T81=$AA$20,$T$8,IF(U81=$AA$20,$U$8,IF(V81=$AA$20,$V$8,""))))))))))</f>
        <v>ノーリツ</v>
      </c>
      <c r="M81" s="17" t="s">
        <v>23</v>
      </c>
      <c r="N81" s="17"/>
      <c r="O81" s="17"/>
      <c r="P81" s="17"/>
      <c r="Q81" s="17"/>
      <c r="R81" s="17"/>
      <c r="S81" s="17"/>
      <c r="T81" s="17"/>
      <c r="U81" s="17"/>
      <c r="V81" s="17"/>
      <c r="W81" s="68">
        <v>501930.00000000006</v>
      </c>
      <c r="X81" s="77" t="str">
        <f>IF(VLOOKUP(C81,ルール!$C$3:$E$8,2,0)=$AA$33,IF(J81&lt;VLOOKUP(C81,ルール!$C$3:$E$8,3,0),'20250303更新版'!$AA$28,$AA$27),IF(K81&lt;VLOOKUP(C81,ルール!$C$3:$E$8,3,0),'20250303更新版'!$AA$28,$AA$27))</f>
        <v>対象</v>
      </c>
    </row>
    <row r="82" spans="1:24" ht="18.75" customHeight="1" x14ac:dyDescent="0.4">
      <c r="A82" s="18" t="s">
        <v>129</v>
      </c>
      <c r="B82" s="18" t="s">
        <v>17</v>
      </c>
      <c r="C82" s="46" t="s">
        <v>17</v>
      </c>
      <c r="D82" s="46" t="s">
        <v>220</v>
      </c>
      <c r="E82" s="18"/>
      <c r="F82" s="18" t="str">
        <f>IFERROR(VLOOKUP(B82,$AA$9:$AB$15,2,0),"")</f>
        <v>あり</v>
      </c>
      <c r="G82" s="46" t="s">
        <v>28</v>
      </c>
      <c r="H82" s="18" t="s">
        <v>192</v>
      </c>
      <c r="I82" s="47" t="s">
        <v>252</v>
      </c>
      <c r="J82" s="9">
        <v>0.95</v>
      </c>
      <c r="K82" s="9">
        <v>0.92500000000000004</v>
      </c>
      <c r="L82" s="9" t="str">
        <f>IF(M82=$AA$20,$M$8,IF(N82=$AA$20,$N$8,IF(O82=$AA$20,$O$8,IF(P82=$AA$20,$P$8,IF(Q82=$AA$20,$Q$8,IF(R82=$AA$20,$R$8,IF(S82=$AA$20,$S$8,IF(T82=$AA$20,$T$8,IF(U82=$AA$20,$U$8,IF(V82=$AA$20,$V$8,""))))))))))</f>
        <v>ノーリツ</v>
      </c>
      <c r="M82" s="18" t="s">
        <v>23</v>
      </c>
      <c r="N82" s="18"/>
      <c r="O82" s="18"/>
      <c r="P82" s="18"/>
      <c r="Q82" s="18"/>
      <c r="R82" s="18"/>
      <c r="S82" s="18"/>
      <c r="T82" s="18"/>
      <c r="U82" s="18"/>
      <c r="V82" s="18"/>
      <c r="W82" s="59">
        <v>566940</v>
      </c>
      <c r="X82" s="60" t="str">
        <f>IF(VLOOKUP(C82,ルール!$C$3:$E$8,2,0)=$AA$33,IF(J82&lt;VLOOKUP(C82,ルール!$C$3:$E$8,3,0),'20250303更新版'!$AA$28,$AA$27),IF(K82&lt;VLOOKUP(C82,ルール!$C$3:$E$8,3,0),'20250303更新版'!$AA$28,$AA$27))</f>
        <v>対象</v>
      </c>
    </row>
    <row r="83" spans="1:24" ht="18.75" customHeight="1" x14ac:dyDescent="0.4">
      <c r="A83" s="18" t="s">
        <v>129</v>
      </c>
      <c r="B83" s="18" t="s">
        <v>17</v>
      </c>
      <c r="C83" s="46" t="s">
        <v>17</v>
      </c>
      <c r="D83" s="46" t="s">
        <v>258</v>
      </c>
      <c r="E83" s="18"/>
      <c r="F83" s="18" t="str">
        <f>IFERROR(VLOOKUP(B83,$AA$9:$AB$15,2,0),"")</f>
        <v>あり</v>
      </c>
      <c r="G83" s="46" t="s">
        <v>28</v>
      </c>
      <c r="H83" s="18" t="s">
        <v>192</v>
      </c>
      <c r="I83" s="47" t="s">
        <v>253</v>
      </c>
      <c r="J83" s="9">
        <v>0.95</v>
      </c>
      <c r="K83" s="9">
        <v>0.92500000000000004</v>
      </c>
      <c r="L83" s="9" t="str">
        <f>IF(M83=$AA$20,$M$8,IF(N83=$AA$20,$N$8,IF(O83=$AA$20,$O$8,IF(P83=$AA$20,$P$8,IF(Q83=$AA$20,$Q$8,IF(R83=$AA$20,$R$8,IF(S83=$AA$20,$S$8,IF(T83=$AA$20,$T$8,IF(U83=$AA$20,$U$8,IF(V83=$AA$20,$V$8,""))))))))))</f>
        <v>ノーリツ</v>
      </c>
      <c r="M83" s="18" t="s">
        <v>23</v>
      </c>
      <c r="N83" s="18"/>
      <c r="O83" s="18"/>
      <c r="P83" s="18"/>
      <c r="Q83" s="18"/>
      <c r="R83" s="18"/>
      <c r="S83" s="18"/>
      <c r="T83" s="18"/>
      <c r="U83" s="18"/>
      <c r="V83" s="18"/>
      <c r="W83" s="59">
        <v>515460</v>
      </c>
      <c r="X83" s="60" t="str">
        <f>IF(VLOOKUP(C83,ルール!$C$3:$E$8,2,0)=$AA$33,IF(J83&lt;VLOOKUP(C83,ルール!$C$3:$E$8,3,0),'20250303更新版'!$AA$28,$AA$27),IF(K83&lt;VLOOKUP(C83,ルール!$C$3:$E$8,3,0),'20250303更新版'!$AA$28,$AA$27))</f>
        <v>対象</v>
      </c>
    </row>
    <row r="84" spans="1:24" ht="18.75" customHeight="1" x14ac:dyDescent="0.4">
      <c r="A84" s="18" t="s">
        <v>129</v>
      </c>
      <c r="B84" s="18" t="s">
        <v>17</v>
      </c>
      <c r="C84" s="46" t="s">
        <v>17</v>
      </c>
      <c r="D84" s="46"/>
      <c r="E84" s="18"/>
      <c r="F84" s="18" t="str">
        <f>IFERROR(VLOOKUP(B84,$AA$9:$AB$15,2,0),"")</f>
        <v>あり</v>
      </c>
      <c r="G84" s="46" t="s">
        <v>145</v>
      </c>
      <c r="H84" s="18" t="s">
        <v>148</v>
      </c>
      <c r="I84" s="47" t="s">
        <v>159</v>
      </c>
      <c r="J84" s="9">
        <v>0.95</v>
      </c>
      <c r="K84" s="9">
        <v>0.92500000000000004</v>
      </c>
      <c r="L84" s="9" t="str">
        <f>IF(M84=$AA$20,$M$8,IF(N84=$AA$20,$N$8,IF(O84=$AA$20,$O$8,IF(P84=$AA$20,$P$8,IF(Q84=$AA$20,$Q$8,IF(R84=$AA$20,$R$8,IF(S84=$AA$20,$S$8,IF(T84=$AA$20,$T$8,IF(U84=$AA$20,$U$8,IF(V84=$AA$20,$V$8,""))))))))))</f>
        <v>リンナイ</v>
      </c>
      <c r="M84" s="18"/>
      <c r="N84" s="18" t="s">
        <v>23</v>
      </c>
      <c r="O84" s="18"/>
      <c r="P84" s="18"/>
      <c r="Q84" s="18"/>
      <c r="R84" s="18"/>
      <c r="S84" s="18"/>
      <c r="T84" s="18"/>
      <c r="U84" s="18"/>
      <c r="V84" s="18"/>
      <c r="W84" s="59">
        <v>484330</v>
      </c>
      <c r="X84" s="60" t="str">
        <f>IF(VLOOKUP(C84,ルール!$C$3:$E$8,2,0)=$AA$33,IF(J84&lt;VLOOKUP(C84,ルール!$C$3:$E$8,3,0),'20250303更新版'!$AA$28,$AA$27),IF(K84&lt;VLOOKUP(C84,ルール!$C$3:$E$8,3,0),'20250303更新版'!$AA$28,$AA$27))</f>
        <v>対象</v>
      </c>
    </row>
    <row r="85" spans="1:24" ht="18.75" customHeight="1" x14ac:dyDescent="0.4">
      <c r="A85" s="18" t="s">
        <v>129</v>
      </c>
      <c r="B85" s="18" t="s">
        <v>17</v>
      </c>
      <c r="C85" s="46" t="s">
        <v>17</v>
      </c>
      <c r="D85" s="46"/>
      <c r="E85" s="18"/>
      <c r="F85" s="18" t="str">
        <f>IFERROR(VLOOKUP(B85,$AA$9:$AB$15,2,0),"")</f>
        <v>あり</v>
      </c>
      <c r="G85" s="46" t="s">
        <v>145</v>
      </c>
      <c r="H85" s="18" t="s">
        <v>148</v>
      </c>
      <c r="I85" s="47" t="s">
        <v>160</v>
      </c>
      <c r="J85" s="9">
        <v>0.95</v>
      </c>
      <c r="K85" s="9">
        <v>0.92500000000000004</v>
      </c>
      <c r="L85" s="9" t="str">
        <f>IF(M85=$AA$20,$M$8,IF(N85=$AA$20,$N$8,IF(O85=$AA$20,$O$8,IF(P85=$AA$20,$P$8,IF(Q85=$AA$20,$Q$8,IF(R85=$AA$20,$R$8,IF(S85=$AA$20,$S$8,IF(T85=$AA$20,$T$8,IF(U85=$AA$20,$U$8,IF(V85=$AA$20,$V$8,""))))))))))</f>
        <v>リンナイ</v>
      </c>
      <c r="M85" s="18"/>
      <c r="N85" s="18" t="s">
        <v>23</v>
      </c>
      <c r="O85" s="18"/>
      <c r="P85" s="18"/>
      <c r="Q85" s="18"/>
      <c r="R85" s="18"/>
      <c r="S85" s="18"/>
      <c r="T85" s="18"/>
      <c r="U85" s="18"/>
      <c r="V85" s="18"/>
      <c r="W85" s="59">
        <v>489500</v>
      </c>
      <c r="X85" s="60" t="str">
        <f>IF(VLOOKUP(C85,ルール!$C$3:$E$8,2,0)=$AA$33,IF(J85&lt;VLOOKUP(C85,ルール!$C$3:$E$8,3,0),'20250303更新版'!$AA$28,$AA$27),IF(K85&lt;VLOOKUP(C85,ルール!$C$3:$E$8,3,0),'20250303更新版'!$AA$28,$AA$27))</f>
        <v>対象</v>
      </c>
    </row>
    <row r="86" spans="1:24" ht="18.75" customHeight="1" x14ac:dyDescent="0.4">
      <c r="A86" s="18" t="s">
        <v>129</v>
      </c>
      <c r="B86" s="18" t="s">
        <v>17</v>
      </c>
      <c r="C86" s="46" t="s">
        <v>17</v>
      </c>
      <c r="D86" s="46" t="s">
        <v>220</v>
      </c>
      <c r="E86" s="18"/>
      <c r="F86" s="18" t="str">
        <f>IFERROR(VLOOKUP(B86,$AA$9:$AB$15,2,0),"")</f>
        <v>あり</v>
      </c>
      <c r="G86" s="46" t="s">
        <v>145</v>
      </c>
      <c r="H86" s="18" t="s">
        <v>148</v>
      </c>
      <c r="I86" s="47" t="s">
        <v>234</v>
      </c>
      <c r="J86" s="9">
        <v>0.95</v>
      </c>
      <c r="K86" s="9">
        <v>0.91500000000000004</v>
      </c>
      <c r="L86" s="9" t="str">
        <f>IF(M86=$AA$20,$M$8,IF(N86=$AA$20,$N$8,IF(O86=$AA$20,$O$8,IF(P86=$AA$20,$P$8,IF(Q86=$AA$20,$Q$8,IF(R86=$AA$20,$R$8,IF(S86=$AA$20,$S$8,IF(T86=$AA$20,$T$8,IF(U86=$AA$20,$U$8,IF(V86=$AA$20,$V$8,""))))))))))</f>
        <v>リンナイ</v>
      </c>
      <c r="M86" s="18"/>
      <c r="N86" s="18" t="s">
        <v>23</v>
      </c>
      <c r="O86" s="18"/>
      <c r="P86" s="18"/>
      <c r="Q86" s="18"/>
      <c r="R86" s="18"/>
      <c r="S86" s="18"/>
      <c r="T86" s="18"/>
      <c r="U86" s="18"/>
      <c r="V86" s="18"/>
      <c r="W86" s="59">
        <v>541530</v>
      </c>
      <c r="X86" s="60" t="str">
        <f>IF(VLOOKUP(C86,ルール!$C$3:$E$8,2,0)=$AA$33,IF(J86&lt;VLOOKUP(C86,ルール!$C$3:$E$8,3,0),'20250303更新版'!$AA$28,$AA$27),IF(K86&lt;VLOOKUP(C86,ルール!$C$3:$E$8,3,0),'20250303更新版'!$AA$28,$AA$27))</f>
        <v>対象</v>
      </c>
    </row>
    <row r="87" spans="1:24" ht="18.75" customHeight="1" x14ac:dyDescent="0.4">
      <c r="A87" s="18" t="s">
        <v>129</v>
      </c>
      <c r="B87" s="18" t="s">
        <v>17</v>
      </c>
      <c r="C87" s="46" t="s">
        <v>17</v>
      </c>
      <c r="D87" s="46" t="s">
        <v>221</v>
      </c>
      <c r="E87" s="18"/>
      <c r="F87" s="18" t="str">
        <f>IFERROR(VLOOKUP(B87,$AA$9:$AB$15,2,0),"")</f>
        <v>あり</v>
      </c>
      <c r="G87" s="46" t="s">
        <v>145</v>
      </c>
      <c r="H87" s="18" t="s">
        <v>148</v>
      </c>
      <c r="I87" s="47" t="s">
        <v>235</v>
      </c>
      <c r="J87" s="9">
        <v>0.95</v>
      </c>
      <c r="K87" s="9">
        <v>0.91500000000000004</v>
      </c>
      <c r="L87" s="9" t="str">
        <f>IF(M87=$AA$20,$M$8,IF(N87=$AA$20,$N$8,IF(O87=$AA$20,$O$8,IF(P87=$AA$20,$P$8,IF(Q87=$AA$20,$Q$8,IF(R87=$AA$20,$R$8,IF(S87=$AA$20,$S$8,IF(T87=$AA$20,$T$8,IF(U87=$AA$20,$U$8,IF(V87=$AA$20,$V$8,""))))))))))</f>
        <v>リンナイ</v>
      </c>
      <c r="M87" s="18"/>
      <c r="N87" s="18" t="s">
        <v>23</v>
      </c>
      <c r="O87" s="18"/>
      <c r="P87" s="18"/>
      <c r="Q87" s="18"/>
      <c r="R87" s="18"/>
      <c r="S87" s="18"/>
      <c r="T87" s="18"/>
      <c r="U87" s="18"/>
      <c r="V87" s="18"/>
      <c r="W87" s="59">
        <v>491920</v>
      </c>
      <c r="X87" s="60" t="str">
        <f>IF(VLOOKUP(C87,ルール!$C$3:$E$8,2,0)=$AA$33,IF(J87&lt;VLOOKUP(C87,ルール!$C$3:$E$8,3,0),'20250303更新版'!$AA$28,$AA$27),IF(K87&lt;VLOOKUP(C87,ルール!$C$3:$E$8,3,0),'20250303更新版'!$AA$28,$AA$27))</f>
        <v>対象</v>
      </c>
    </row>
    <row r="88" spans="1:24" ht="18.75" customHeight="1" x14ac:dyDescent="0.4">
      <c r="A88" s="18" t="s">
        <v>129</v>
      </c>
      <c r="B88" s="18" t="s">
        <v>17</v>
      </c>
      <c r="C88" s="46" t="s">
        <v>17</v>
      </c>
      <c r="D88" s="46" t="s">
        <v>222</v>
      </c>
      <c r="E88" s="18"/>
      <c r="F88" s="18" t="str">
        <f>IFERROR(VLOOKUP(B88,$AA$9:$AB$15,2,0),"")</f>
        <v>あり</v>
      </c>
      <c r="G88" s="46" t="s">
        <v>145</v>
      </c>
      <c r="H88" s="18" t="s">
        <v>225</v>
      </c>
      <c r="I88" s="47" t="s">
        <v>236</v>
      </c>
      <c r="J88" s="9">
        <v>0.95</v>
      </c>
      <c r="K88" s="9">
        <v>0.92500000000000004</v>
      </c>
      <c r="L88" s="9" t="str">
        <f>IF(M88=$AA$20,$M$8,IF(N88=$AA$20,$N$8,IF(O88=$AA$20,$O$8,IF(P88=$AA$20,$P$8,IF(Q88=$AA$20,$Q$8,IF(R88=$AA$20,$R$8,IF(S88=$AA$20,$S$8,IF(T88=$AA$20,$T$8,IF(U88=$AA$20,$U$8,IF(V88=$AA$20,$V$8,""))))))))))</f>
        <v>リンナイ</v>
      </c>
      <c r="M88" s="18"/>
      <c r="N88" s="18" t="s">
        <v>23</v>
      </c>
      <c r="O88" s="18"/>
      <c r="P88" s="18"/>
      <c r="Q88" s="18"/>
      <c r="R88" s="18"/>
      <c r="S88" s="18"/>
      <c r="T88" s="18"/>
      <c r="U88" s="18"/>
      <c r="V88" s="18"/>
      <c r="W88" s="59">
        <v>500390</v>
      </c>
      <c r="X88" s="60" t="str">
        <f>IF(VLOOKUP(C88,ルール!$C$3:$E$8,2,0)=$AA$33,IF(J88&lt;VLOOKUP(C88,ルール!$C$3:$E$8,3,0),'20250303更新版'!$AA$28,$AA$27),IF(K88&lt;VLOOKUP(C88,ルール!$C$3:$E$8,3,0),'20250303更新版'!$AA$28,$AA$27))</f>
        <v>対象</v>
      </c>
    </row>
    <row r="89" spans="1:24" ht="18.75" customHeight="1" x14ac:dyDescent="0.4">
      <c r="A89" s="18" t="s">
        <v>129</v>
      </c>
      <c r="B89" s="18" t="s">
        <v>17</v>
      </c>
      <c r="C89" s="46" t="s">
        <v>17</v>
      </c>
      <c r="D89" s="46"/>
      <c r="E89" s="18"/>
      <c r="F89" s="18" t="str">
        <f>IFERROR(VLOOKUP(B89,$AA$8:$AB$15,2,0),"")</f>
        <v>あり</v>
      </c>
      <c r="G89" s="46" t="s">
        <v>145</v>
      </c>
      <c r="H89" s="18" t="s">
        <v>148</v>
      </c>
      <c r="I89" s="47" t="s">
        <v>277</v>
      </c>
      <c r="J89" s="11">
        <v>0.93</v>
      </c>
      <c r="K89" s="11">
        <v>0.92</v>
      </c>
      <c r="L89" s="9" t="str">
        <f>IF(M89=$AA$20,$M$8,IF(N89=$AA$20,$N$8,IF(O89=$AA$20,$O$8,IF(P89=$AA$20,$P$8,IF(Q89=$AA$20,$Q$8,IF(R89=$AA$20,$R$8,IF(S89=$AA$20,$S$8,IF(T89=$AA$20,$T$8,IF(U89=$AA$20,$U$8,IF(V89=$AA$20,$V$8,""))))))))))</f>
        <v>リンナイ</v>
      </c>
      <c r="M89" s="18"/>
      <c r="N89" s="18" t="s">
        <v>23</v>
      </c>
      <c r="O89" s="18"/>
      <c r="P89" s="18"/>
      <c r="Q89" s="18"/>
      <c r="R89" s="18"/>
      <c r="S89" s="18"/>
      <c r="T89" s="18"/>
      <c r="U89" s="18"/>
      <c r="V89" s="18"/>
      <c r="W89" s="48" t="s">
        <v>271</v>
      </c>
      <c r="X89" s="49" t="str">
        <f>IF(VLOOKUP(C89,[1]ルール!$C$3:$E$8,2,0)=$AA$33,IF(J89&lt;VLOOKUP(C89,[1]ルール!$C$3:$E$8,3,0),'[1]20250225版'!$AA$29,$AA$27),IF(K89&lt;VLOOKUP(C89,[1]ルール!$C$3:$E$8,3,0),'[1]20250225版'!$AA$29,$AA$27))</f>
        <v>対象</v>
      </c>
    </row>
    <row r="90" spans="1:24" ht="18.75" customHeight="1" x14ac:dyDescent="0.4">
      <c r="A90" s="18" t="s">
        <v>129</v>
      </c>
      <c r="B90" s="18" t="s">
        <v>17</v>
      </c>
      <c r="C90" s="46" t="s">
        <v>17</v>
      </c>
      <c r="D90" s="46"/>
      <c r="E90" s="18"/>
      <c r="F90" s="18" t="str">
        <f>IFERROR(VLOOKUP(B90,$AA$8:$AB$15,2,0),"")</f>
        <v>あり</v>
      </c>
      <c r="G90" s="46" t="s">
        <v>145</v>
      </c>
      <c r="H90" s="18" t="s">
        <v>148</v>
      </c>
      <c r="I90" s="47" t="s">
        <v>278</v>
      </c>
      <c r="J90" s="11">
        <v>0.92</v>
      </c>
      <c r="K90" s="11" t="s">
        <v>279</v>
      </c>
      <c r="L90" s="9" t="str">
        <f>IF(M90=$AA$20,$M$8,IF(N90=$AA$20,$N$8,IF(O90=$AA$20,$O$8,IF(P90=$AA$20,$P$8,IF(Q90=$AA$20,$Q$8,IF(R90=$AA$20,$R$8,IF(S90=$AA$20,$S$8,IF(T90=$AA$20,$T$8,IF(U90=$AA$20,$U$8,IF(V90=$AA$20,$V$8,""))))))))))</f>
        <v>リンナイ</v>
      </c>
      <c r="M90" s="18"/>
      <c r="N90" s="18" t="s">
        <v>23</v>
      </c>
      <c r="O90" s="18"/>
      <c r="P90" s="18"/>
      <c r="Q90" s="18"/>
      <c r="R90" s="18"/>
      <c r="S90" s="18"/>
      <c r="T90" s="18"/>
      <c r="U90" s="18"/>
      <c r="V90" s="18"/>
      <c r="W90" s="48" t="s">
        <v>271</v>
      </c>
      <c r="X90" s="49" t="str">
        <f>IF(VLOOKUP(C90,[1]ルール!$C$3:$E$8,2,0)=$AA$33,IF(J90&lt;VLOOKUP(C90,[1]ルール!$C$3:$E$8,3,0),'[1]20250225版'!$AA$29,$AA$27),IF(K90&lt;VLOOKUP(C90,[1]ルール!$C$3:$E$8,3,0),'[1]20250225版'!$AA$29,$AA$27))</f>
        <v>対象</v>
      </c>
    </row>
    <row r="91" spans="1:24" ht="18.75" customHeight="1" x14ac:dyDescent="0.4">
      <c r="A91" s="18" t="s">
        <v>4</v>
      </c>
      <c r="B91" s="18" t="s">
        <v>17</v>
      </c>
      <c r="C91" s="46" t="s">
        <v>17</v>
      </c>
      <c r="D91" s="46"/>
      <c r="E91" s="18"/>
      <c r="F91" s="18" t="str">
        <f>IFERROR(VLOOKUP(B91,$AA$9:$AB$15,2,0),"")</f>
        <v>あり</v>
      </c>
      <c r="G91" s="46" t="s">
        <v>28</v>
      </c>
      <c r="H91" s="18" t="s">
        <v>34</v>
      </c>
      <c r="I91" s="47" t="s">
        <v>42</v>
      </c>
      <c r="J91" s="9">
        <v>0.95</v>
      </c>
      <c r="K91" s="9">
        <v>0.92500000000000004</v>
      </c>
      <c r="L91" s="9" t="str">
        <f>IF(M91=$AA$20,$M$8,IF(N91=$AA$20,$N$8,IF(O91=$AA$20,$O$8,IF(P91=$AA$20,$P$8,IF(Q91=$AA$20,$Q$8,IF(R91=$AA$20,$R$8,IF(S91=$AA$20,$S$8,IF(T91=$AA$20,$T$8,IF(U91=$AA$20,$U$8,IF(V91=$AA$20,$V$8,""))))))))))</f>
        <v>パロマ</v>
      </c>
      <c r="M91" s="18"/>
      <c r="N91" s="18"/>
      <c r="O91" s="18" t="s">
        <v>23</v>
      </c>
      <c r="P91" s="18"/>
      <c r="Q91" s="18"/>
      <c r="R91" s="18"/>
      <c r="S91" s="18"/>
      <c r="T91" s="18"/>
      <c r="U91" s="18"/>
      <c r="V91" s="18"/>
      <c r="W91" s="59">
        <v>519970</v>
      </c>
      <c r="X91" s="60" t="str">
        <f>IF(VLOOKUP(C91,ルール!$C$3:$E$8,2,0)=$AA$33,IF(J91&lt;VLOOKUP(C91,ルール!$C$3:$E$8,3,0),'20250303更新版'!$AA$28,$AA$27),IF(K91&lt;VLOOKUP(C91,ルール!$C$3:$E$8,3,0),'20250303更新版'!$AA$28,$AA$27))</f>
        <v>対象</v>
      </c>
    </row>
    <row r="92" spans="1:24" ht="18.75" customHeight="1" x14ac:dyDescent="0.4">
      <c r="A92" s="18" t="s">
        <v>4</v>
      </c>
      <c r="B92" s="18" t="s">
        <v>17</v>
      </c>
      <c r="C92" s="46" t="s">
        <v>17</v>
      </c>
      <c r="D92" s="46"/>
      <c r="E92" s="18"/>
      <c r="F92" s="18" t="str">
        <f>IFERROR(VLOOKUP(B92,$AA$9:$AB$15,2,0),"")</f>
        <v>あり</v>
      </c>
      <c r="G92" s="46" t="s">
        <v>28</v>
      </c>
      <c r="H92" s="18" t="s">
        <v>34</v>
      </c>
      <c r="I92" s="47" t="s">
        <v>43</v>
      </c>
      <c r="J92" s="9">
        <v>0.95</v>
      </c>
      <c r="K92" s="9">
        <v>0.92500000000000004</v>
      </c>
      <c r="L92" s="9" t="str">
        <f>IF(M92=$AA$20,$M$8,IF(N92=$AA$20,$N$8,IF(O92=$AA$20,$O$8,IF(P92=$AA$20,$P$8,IF(Q92=$AA$20,$Q$8,IF(R92=$AA$20,$R$8,IF(S92=$AA$20,$S$8,IF(T92=$AA$20,$T$8,IF(U92=$AA$20,$U$8,IF(V92=$AA$20,$V$8,""))))))))))</f>
        <v>パーパス</v>
      </c>
      <c r="M92" s="18"/>
      <c r="N92" s="18"/>
      <c r="O92" s="18"/>
      <c r="P92" s="18" t="s">
        <v>23</v>
      </c>
      <c r="Q92" s="18"/>
      <c r="R92" s="18"/>
      <c r="S92" s="18"/>
      <c r="T92" s="18"/>
      <c r="U92" s="18"/>
      <c r="V92" s="18"/>
      <c r="W92" s="59">
        <v>481580</v>
      </c>
      <c r="X92" s="60" t="str">
        <f>IF(VLOOKUP(C92,ルール!$C$3:$E$8,2,0)=$AA$33,IF(J92&lt;VLOOKUP(C92,ルール!$C$3:$E$8,3,0),'20250303更新版'!$AA$28,$AA$27),IF(K92&lt;VLOOKUP(C92,ルール!$C$3:$E$8,3,0),'20250303更新版'!$AA$28,$AA$27))</f>
        <v>対象</v>
      </c>
    </row>
    <row r="93" spans="1:24" ht="18.75" customHeight="1" x14ac:dyDescent="0.4">
      <c r="A93" s="18" t="s">
        <v>4</v>
      </c>
      <c r="B93" s="18" t="s">
        <v>17</v>
      </c>
      <c r="C93" s="46" t="s">
        <v>17</v>
      </c>
      <c r="D93" s="46"/>
      <c r="E93" s="18"/>
      <c r="F93" s="18" t="str">
        <f>IFERROR(VLOOKUP(B93,$AA$9:$AB$15,2,0),"")</f>
        <v>あり</v>
      </c>
      <c r="G93" s="46" t="s">
        <v>28</v>
      </c>
      <c r="H93" s="18" t="s">
        <v>148</v>
      </c>
      <c r="I93" s="47" t="s">
        <v>44</v>
      </c>
      <c r="J93" s="9">
        <v>0.96</v>
      </c>
      <c r="K93" s="9">
        <v>0.92500000000000004</v>
      </c>
      <c r="L93" s="9" t="str">
        <f>IF(M93=$AA$20,$M$8,IF(N93=$AA$20,$N$8,IF(O93=$AA$20,$O$8,IF(P93=$AA$20,$P$8,IF(Q93=$AA$20,$Q$8,IF(R93=$AA$20,$R$8,IF(S93=$AA$20,$S$8,IF(T93=$AA$20,$T$8,IF(U93=$AA$20,$U$8,IF(V93=$AA$20,$V$8,""))))))))))</f>
        <v>長府製作所</v>
      </c>
      <c r="M93" s="18"/>
      <c r="N93" s="18"/>
      <c r="O93" s="18"/>
      <c r="P93" s="18"/>
      <c r="Q93" s="18"/>
      <c r="R93" s="18" t="s">
        <v>23</v>
      </c>
      <c r="S93" s="18"/>
      <c r="T93" s="18"/>
      <c r="U93" s="18"/>
      <c r="V93" s="18"/>
      <c r="W93" s="59">
        <v>481800</v>
      </c>
      <c r="X93" s="60" t="str">
        <f>IF(VLOOKUP(C93,ルール!$C$3:$E$8,2,0)=$AA$33,IF(J93&lt;VLOOKUP(C93,ルール!$C$3:$E$8,3,0),'20250303更新版'!$AA$28,$AA$27),IF(K93&lt;VLOOKUP(C93,ルール!$C$3:$E$8,3,0),'20250303更新版'!$AA$28,$AA$27))</f>
        <v>対象</v>
      </c>
    </row>
    <row r="94" spans="1:24" ht="18.75" customHeight="1" x14ac:dyDescent="0.4">
      <c r="A94" s="18" t="s">
        <v>129</v>
      </c>
      <c r="B94" s="18" t="s">
        <v>17</v>
      </c>
      <c r="C94" s="46" t="s">
        <v>17</v>
      </c>
      <c r="D94" s="46"/>
      <c r="E94" s="18"/>
      <c r="F94" s="18" t="str">
        <f>IFERROR(VLOOKUP(B94,$AA$9:$AB$15,2,0),"")</f>
        <v>あり</v>
      </c>
      <c r="G94" s="46" t="s">
        <v>28</v>
      </c>
      <c r="H94" s="18" t="s">
        <v>148</v>
      </c>
      <c r="I94" s="47" t="s">
        <v>195</v>
      </c>
      <c r="J94" s="9">
        <v>0.95</v>
      </c>
      <c r="K94" s="9">
        <v>0.92500000000000004</v>
      </c>
      <c r="L94" s="9" t="str">
        <f>IF(M94=$AA$20,$M$8,IF(N94=$AA$20,$N$8,IF(O94=$AA$20,$O$8,IF(P94=$AA$20,$P$8,IF(Q94=$AA$20,$Q$8,IF(R94=$AA$20,$R$8,IF(S94=$AA$20,$S$8,IF(T94=$AA$20,$T$8,IF(U94=$AA$20,$U$8,IF(V94=$AA$20,$V$8,""))))))))))</f>
        <v>東邦ガス</v>
      </c>
      <c r="M94" s="18"/>
      <c r="N94" s="18"/>
      <c r="O94" s="18"/>
      <c r="P94" s="18"/>
      <c r="Q94" s="18"/>
      <c r="R94" s="18"/>
      <c r="S94" s="18"/>
      <c r="T94" s="18"/>
      <c r="U94" s="18" t="s">
        <v>23</v>
      </c>
      <c r="V94" s="18"/>
      <c r="W94" s="59">
        <v>454000</v>
      </c>
      <c r="X94" s="60" t="str">
        <f>IF(VLOOKUP(C94,ルール!$C$3:$E$8,2,0)=$AA$33,IF(J94&lt;VLOOKUP(C94,ルール!$C$3:$E$8,3,0),'20250303更新版'!$AA$28,$AA$27),IF(K94&lt;VLOOKUP(C94,ルール!$C$3:$E$8,3,0),'20250303更新版'!$AA$28,$AA$27))</f>
        <v>対象</v>
      </c>
    </row>
    <row r="95" spans="1:24" ht="18.75" customHeight="1" x14ac:dyDescent="0.4">
      <c r="A95" s="18" t="s">
        <v>129</v>
      </c>
      <c r="B95" s="18" t="s">
        <v>17</v>
      </c>
      <c r="C95" s="46" t="s">
        <v>17</v>
      </c>
      <c r="D95" s="46"/>
      <c r="E95" s="18"/>
      <c r="F95" s="18" t="str">
        <f>IFERROR(VLOOKUP(B95,$AA$9:$AB$15,2,0),"")</f>
        <v>あり</v>
      </c>
      <c r="G95" s="46" t="s">
        <v>28</v>
      </c>
      <c r="H95" s="18" t="s">
        <v>148</v>
      </c>
      <c r="I95" s="47" t="s">
        <v>196</v>
      </c>
      <c r="J95" s="9">
        <v>0.95</v>
      </c>
      <c r="K95" s="9">
        <v>0.92500000000000004</v>
      </c>
      <c r="L95" s="9" t="str">
        <f>IF(M95=$AA$20,$M$8,IF(N95=$AA$20,$N$8,IF(O95=$AA$20,$O$8,IF(P95=$AA$20,$P$8,IF(Q95=$AA$20,$Q$8,IF(R95=$AA$20,$R$8,IF(S95=$AA$20,$S$8,IF(T95=$AA$20,$T$8,IF(U95=$AA$20,$U$8,IF(V95=$AA$20,$V$8,""))))))))))</f>
        <v>東邦ガス</v>
      </c>
      <c r="M95" s="18"/>
      <c r="N95" s="18"/>
      <c r="O95" s="18"/>
      <c r="P95" s="18"/>
      <c r="Q95" s="18"/>
      <c r="R95" s="18"/>
      <c r="S95" s="18"/>
      <c r="T95" s="18"/>
      <c r="U95" s="18" t="s">
        <v>23</v>
      </c>
      <c r="V95" s="18"/>
      <c r="W95" s="59">
        <v>404000</v>
      </c>
      <c r="X95" s="60" t="str">
        <f>IF(VLOOKUP(C95,ルール!$C$3:$E$8,2,0)=$AA$33,IF(J95&lt;VLOOKUP(C95,ルール!$C$3:$E$8,3,0),'20250303更新版'!$AA$28,$AA$27),IF(K95&lt;VLOOKUP(C95,ルール!$C$3:$E$8,3,0),'20250303更新版'!$AA$28,$AA$27))</f>
        <v>対象</v>
      </c>
    </row>
    <row r="96" spans="1:24" ht="18.75" customHeight="1" x14ac:dyDescent="0.4">
      <c r="A96" s="18" t="s">
        <v>129</v>
      </c>
      <c r="B96" s="18" t="s">
        <v>17</v>
      </c>
      <c r="C96" s="46" t="s">
        <v>17</v>
      </c>
      <c r="D96" s="46"/>
      <c r="E96" s="18"/>
      <c r="F96" s="18" t="str">
        <f>IFERROR(VLOOKUP(B96,$AA$9:$AB$15,2,0),"")</f>
        <v>あり</v>
      </c>
      <c r="G96" s="46" t="s">
        <v>28</v>
      </c>
      <c r="H96" s="18" t="s">
        <v>192</v>
      </c>
      <c r="I96" s="47" t="s">
        <v>197</v>
      </c>
      <c r="J96" s="9">
        <v>0.95</v>
      </c>
      <c r="K96" s="9">
        <v>0.92500000000000004</v>
      </c>
      <c r="L96" s="9" t="str">
        <f>IF(M96=$AA$20,$M$8,IF(N96=$AA$20,$N$8,IF(O96=$AA$20,$O$8,IF(P96=$AA$20,$P$8,IF(Q96=$AA$20,$Q$8,IF(R96=$AA$20,$R$8,IF(S96=$AA$20,$S$8,IF(T96=$AA$20,$T$8,IF(U96=$AA$20,$U$8,IF(V96=$AA$20,$V$8,""))))))))))</f>
        <v>東邦ガス</v>
      </c>
      <c r="M96" s="18"/>
      <c r="N96" s="18"/>
      <c r="O96" s="18"/>
      <c r="P96" s="18"/>
      <c r="Q96" s="18"/>
      <c r="R96" s="18"/>
      <c r="S96" s="18"/>
      <c r="T96" s="18"/>
      <c r="U96" s="18" t="s">
        <v>23</v>
      </c>
      <c r="V96" s="18"/>
      <c r="W96" s="59">
        <v>462000</v>
      </c>
      <c r="X96" s="60" t="str">
        <f>IF(VLOOKUP(C96,ルール!$C$3:$E$8,2,0)=$AA$33,IF(J96&lt;VLOOKUP(C96,ルール!$C$3:$E$8,3,0),'20250303更新版'!$AA$28,$AA$27),IF(K96&lt;VLOOKUP(C96,ルール!$C$3:$E$8,3,0),'20250303更新版'!$AA$28,$AA$27))</f>
        <v>対象</v>
      </c>
    </row>
    <row r="97" spans="1:24" ht="18.75" customHeight="1" x14ac:dyDescent="0.4">
      <c r="A97" s="50" t="s">
        <v>129</v>
      </c>
      <c r="B97" s="50" t="s">
        <v>17</v>
      </c>
      <c r="C97" s="51" t="s">
        <v>17</v>
      </c>
      <c r="D97" s="51"/>
      <c r="E97" s="50"/>
      <c r="F97" s="50" t="str">
        <f>IFERROR(VLOOKUP(B97,$AA$9:$AB$15,2,0),"")</f>
        <v>あり</v>
      </c>
      <c r="G97" s="51" t="s">
        <v>28</v>
      </c>
      <c r="H97" s="50" t="s">
        <v>192</v>
      </c>
      <c r="I97" s="52" t="s">
        <v>198</v>
      </c>
      <c r="J97" s="7">
        <v>0.95</v>
      </c>
      <c r="K97" s="7">
        <v>0.92500000000000004</v>
      </c>
      <c r="L97" s="7" t="str">
        <f>IF(M97=$AA$20,$M$8,IF(N97=$AA$20,$N$8,IF(O97=$AA$20,$O$8,IF(P97=$AA$20,$P$8,IF(Q97=$AA$20,$Q$8,IF(R97=$AA$20,$R$8,IF(S97=$AA$20,$S$8,IF(T97=$AA$20,$T$8,IF(U97=$AA$20,$U$8,IF(V97=$AA$20,$V$8,""))))))))))</f>
        <v>東邦ガス</v>
      </c>
      <c r="M97" s="50"/>
      <c r="N97" s="50"/>
      <c r="O97" s="50"/>
      <c r="P97" s="50"/>
      <c r="Q97" s="50"/>
      <c r="R97" s="50"/>
      <c r="S97" s="50"/>
      <c r="T97" s="50"/>
      <c r="U97" s="50" t="s">
        <v>23</v>
      </c>
      <c r="V97" s="50"/>
      <c r="W97" s="69">
        <v>412000</v>
      </c>
      <c r="X97" s="76" t="str">
        <f>IF(VLOOKUP(C97,ルール!$C$3:$E$8,2,0)=$AA$33,IF(J97&lt;VLOOKUP(C97,ルール!$C$3:$E$8,3,0),'20250303更新版'!$AA$28,$AA$27),IF(K97&lt;VLOOKUP(C97,ルール!$C$3:$E$8,3,0),'20250303更新版'!$AA$28,$AA$27))</f>
        <v>対象</v>
      </c>
    </row>
    <row r="98" spans="1:24" ht="18.75" customHeight="1" x14ac:dyDescent="0.4">
      <c r="A98" s="17" t="s">
        <v>4</v>
      </c>
      <c r="B98" s="17" t="s">
        <v>59</v>
      </c>
      <c r="C98" s="14" t="s">
        <v>19</v>
      </c>
      <c r="D98" s="14"/>
      <c r="E98" s="17"/>
      <c r="F98" s="17" t="str">
        <f>IFERROR(VLOOKUP(B98,$AA$9:$AB$15,2,0),"")</f>
        <v>あり</v>
      </c>
      <c r="G98" s="14" t="s">
        <v>20</v>
      </c>
      <c r="H98" s="17" t="s">
        <v>34</v>
      </c>
      <c r="I98" s="15" t="s">
        <v>108</v>
      </c>
      <c r="J98" s="16">
        <v>0.95</v>
      </c>
      <c r="K98" s="16" t="s">
        <v>261</v>
      </c>
      <c r="L98" s="16" t="str">
        <f>IF(M98=$AA$20,$M$8,IF(N98=$AA$20,$N$8,IF(O98=$AA$20,$O$8,IF(P98=$AA$20,$P$8,IF(Q98=$AA$20,$Q$8,IF(R98=$AA$20,$R$8,IF(S98=$AA$20,$S$8,IF(T98=$AA$20,$T$8,IF(U98=$AA$20,$U$8,IF(V98=$AA$20,$V$8,""))))))))))</f>
        <v>ノーリツ</v>
      </c>
      <c r="M98" s="17" t="s">
        <v>23</v>
      </c>
      <c r="N98" s="17"/>
      <c r="O98" s="17"/>
      <c r="P98" s="17"/>
      <c r="Q98" s="17"/>
      <c r="R98" s="17"/>
      <c r="S98" s="17"/>
      <c r="T98" s="17"/>
      <c r="U98" s="17"/>
      <c r="V98" s="17"/>
      <c r="W98" s="68">
        <v>512930.00000000006</v>
      </c>
      <c r="X98" s="77" t="str">
        <f>IF(VLOOKUP(C98,ルール!$C$3:$E$8,2,0)=$AA$33,IF(J98&lt;VLOOKUP(C98,ルール!$C$3:$E$8,3,0),'20250303更新版'!$AA$28,$AA$27),IF(K98&lt;VLOOKUP(C98,ルール!$C$3:$E$8,3,0),'20250303更新版'!$AA$28,$AA$27))</f>
        <v>対象</v>
      </c>
    </row>
    <row r="99" spans="1:24" ht="18.75" customHeight="1" x14ac:dyDescent="0.4">
      <c r="A99" s="18" t="s">
        <v>129</v>
      </c>
      <c r="B99" s="18" t="s">
        <v>161</v>
      </c>
      <c r="C99" s="46" t="s">
        <v>19</v>
      </c>
      <c r="D99" s="46" t="s">
        <v>258</v>
      </c>
      <c r="E99" s="18"/>
      <c r="F99" s="18" t="str">
        <f>IFERROR(VLOOKUP(B99,$AA$9:$AB$15,2,0),"")</f>
        <v>あり</v>
      </c>
      <c r="G99" s="46" t="s">
        <v>20</v>
      </c>
      <c r="H99" s="18" t="s">
        <v>93</v>
      </c>
      <c r="I99" s="47" t="s">
        <v>254</v>
      </c>
      <c r="J99" s="9">
        <v>0.95</v>
      </c>
      <c r="K99" s="9" t="s">
        <v>261</v>
      </c>
      <c r="L99" s="9" t="str">
        <f>IF(M99=$AA$20,$M$8,IF(N99=$AA$20,$N$8,IF(O99=$AA$20,$O$8,IF(P99=$AA$20,$P$8,IF(Q99=$AA$20,$Q$8,IF(R99=$AA$20,$R$8,IF(S99=$AA$20,$S$8,IF(T99=$AA$20,$T$8,IF(U99=$AA$20,$U$8,IF(V99=$AA$20,$V$8,""))))))))))</f>
        <v>ノーリツ</v>
      </c>
      <c r="M99" s="18" t="s">
        <v>23</v>
      </c>
      <c r="N99" s="18"/>
      <c r="O99" s="18"/>
      <c r="P99" s="18"/>
      <c r="Q99" s="18"/>
      <c r="R99" s="18"/>
      <c r="S99" s="18"/>
      <c r="T99" s="18"/>
      <c r="U99" s="18"/>
      <c r="V99" s="18"/>
      <c r="W99" s="59">
        <v>551540</v>
      </c>
      <c r="X99" s="60" t="str">
        <f>IF(VLOOKUP(C99,ルール!$C$3:$E$8,2,0)=$AA$33,IF(J99&lt;VLOOKUP(C99,ルール!$C$3:$E$8,3,0),'20250303更新版'!$AA$28,$AA$27),IF(K99&lt;VLOOKUP(C99,ルール!$C$3:$E$8,3,0),'20250303更新版'!$AA$28,$AA$27))</f>
        <v>対象</v>
      </c>
    </row>
    <row r="100" spans="1:24" ht="18.75" customHeight="1" x14ac:dyDescent="0.4">
      <c r="A100" s="18" t="s">
        <v>129</v>
      </c>
      <c r="B100" s="18" t="s">
        <v>161</v>
      </c>
      <c r="C100" s="46" t="s">
        <v>162</v>
      </c>
      <c r="D100" s="46"/>
      <c r="E100" s="18"/>
      <c r="F100" s="18" t="str">
        <f>IFERROR(VLOOKUP(B100,$AA$9:$AB$15,2,0),"")</f>
        <v>あり</v>
      </c>
      <c r="G100" s="46" t="s">
        <v>132</v>
      </c>
      <c r="H100" s="18" t="s">
        <v>93</v>
      </c>
      <c r="I100" s="47" t="s">
        <v>163</v>
      </c>
      <c r="J100" s="9">
        <v>0.95</v>
      </c>
      <c r="K100" s="9" t="s">
        <v>164</v>
      </c>
      <c r="L100" s="9" t="str">
        <f>IF(M100=$AA$20,$M$8,IF(N100=$AA$20,$N$8,IF(O100=$AA$20,$O$8,IF(P100=$AA$20,$P$8,IF(Q100=$AA$20,$Q$8,IF(R100=$AA$20,$R$8,IF(S100=$AA$20,$S$8,IF(T100=$AA$20,$T$8,IF(U100=$AA$20,$U$8,IF(V100=$AA$20,$V$8,""))))))))))</f>
        <v>リンナイ</v>
      </c>
      <c r="M100" s="18"/>
      <c r="N100" s="18" t="s">
        <v>23</v>
      </c>
      <c r="O100" s="18"/>
      <c r="P100" s="18"/>
      <c r="Q100" s="18"/>
      <c r="R100" s="18"/>
      <c r="S100" s="18"/>
      <c r="T100" s="18"/>
      <c r="U100" s="18"/>
      <c r="V100" s="18"/>
      <c r="W100" s="59">
        <v>511280</v>
      </c>
      <c r="X100" s="60" t="str">
        <f>IF(VLOOKUP(C100,ルール!$C$3:$E$8,2,0)=$AA$33,IF(J100&lt;VLOOKUP(C100,ルール!$C$3:$E$8,3,0),'20250303更新版'!$AA$28,$AA$27),IF(K100&lt;VLOOKUP(C100,ルール!$C$3:$E$8,3,0),'20250303更新版'!$AA$28,$AA$27))</f>
        <v>対象</v>
      </c>
    </row>
    <row r="101" spans="1:24" ht="18.75" customHeight="1" x14ac:dyDescent="0.4">
      <c r="A101" s="50" t="s">
        <v>4</v>
      </c>
      <c r="B101" s="50" t="s">
        <v>59</v>
      </c>
      <c r="C101" s="51" t="s">
        <v>19</v>
      </c>
      <c r="D101" s="51"/>
      <c r="E101" s="50"/>
      <c r="F101" s="50" t="str">
        <f>IFERROR(VLOOKUP(B101,$AA$9:$AB$15,2,0),"")</f>
        <v>あり</v>
      </c>
      <c r="G101" s="51" t="s">
        <v>20</v>
      </c>
      <c r="H101" s="50" t="s">
        <v>34</v>
      </c>
      <c r="I101" s="52" t="s">
        <v>60</v>
      </c>
      <c r="J101" s="7">
        <v>0.95</v>
      </c>
      <c r="K101" s="9" t="s">
        <v>164</v>
      </c>
      <c r="L101" s="7" t="str">
        <f>IF(M101=$AA$20,$M$8,IF(N101=$AA$20,$N$8,IF(O101=$AA$20,$O$8,IF(P101=$AA$20,$P$8,IF(Q101=$AA$20,$Q$8,IF(R101=$AA$20,$R$8,IF(S101=$AA$20,$S$8,IF(T101=$AA$20,$T$8,IF(U101=$AA$20,$U$8,IF(V101=$AA$20,$V$8,""))))))))))</f>
        <v>パーパス</v>
      </c>
      <c r="M101" s="50"/>
      <c r="N101" s="50"/>
      <c r="O101" s="50"/>
      <c r="P101" s="50" t="s">
        <v>23</v>
      </c>
      <c r="Q101" s="50"/>
      <c r="R101" s="50"/>
      <c r="S101" s="50"/>
      <c r="T101" s="50"/>
      <c r="U101" s="50"/>
      <c r="V101" s="50"/>
      <c r="W101" s="69">
        <v>505340</v>
      </c>
      <c r="X101" s="76" t="str">
        <f>IF(VLOOKUP(C101,ルール!$C$3:$E$8,2,0)=$AA$33,IF(J101&lt;VLOOKUP(C101,ルール!$C$3:$E$8,3,0),'20250303更新版'!$AA$28,$AA$27),IF(K101&lt;VLOOKUP(C101,ルール!$C$3:$E$8,3,0),'20250303更新版'!$AA$28,$AA$27))</f>
        <v>対象</v>
      </c>
    </row>
    <row r="102" spans="1:24" ht="18.75" customHeight="1" x14ac:dyDescent="0.4">
      <c r="A102" s="17" t="s">
        <v>4</v>
      </c>
      <c r="B102" s="17" t="s">
        <v>59</v>
      </c>
      <c r="C102" s="14" t="s">
        <v>19</v>
      </c>
      <c r="D102" s="14" t="s">
        <v>165</v>
      </c>
      <c r="E102" s="17"/>
      <c r="F102" s="17" t="str">
        <f>IFERROR(VLOOKUP(B102,$AA$9:$AB$15,2,0),"")</f>
        <v>あり</v>
      </c>
      <c r="G102" s="14" t="s">
        <v>26</v>
      </c>
      <c r="H102" s="17" t="s">
        <v>104</v>
      </c>
      <c r="I102" s="15" t="s">
        <v>109</v>
      </c>
      <c r="J102" s="16">
        <v>0.95</v>
      </c>
      <c r="K102" s="16" t="s">
        <v>261</v>
      </c>
      <c r="L102" s="16" t="str">
        <f>IF(M102=$AA$20,$M$8,IF(N102=$AA$20,$N$8,IF(O102=$AA$20,$O$8,IF(P102=$AA$20,$P$8,IF(Q102=$AA$20,$Q$8,IF(R102=$AA$20,$R$8,IF(S102=$AA$20,$S$8,IF(T102=$AA$20,$T$8,IF(U102=$AA$20,$U$8,IF(V102=$AA$20,$V$8,""))))))))))</f>
        <v>ノーリツ</v>
      </c>
      <c r="M102" s="17" t="s">
        <v>23</v>
      </c>
      <c r="N102" s="17"/>
      <c r="O102" s="17"/>
      <c r="P102" s="17"/>
      <c r="Q102" s="17"/>
      <c r="R102" s="17"/>
      <c r="S102" s="17"/>
      <c r="T102" s="17"/>
      <c r="U102" s="17"/>
      <c r="V102" s="17"/>
      <c r="W102" s="68">
        <v>534050</v>
      </c>
      <c r="X102" s="77" t="str">
        <f>IF(VLOOKUP(C102,ルール!$C$3:$E$8,2,0)=$AA$33,IF(J102&lt;VLOOKUP(C102,ルール!$C$3:$E$8,3,0),'20250303更新版'!$AA$28,$AA$27),IF(K102&lt;VLOOKUP(C102,ルール!$C$3:$E$8,3,0),'20250303更新版'!$AA$28,$AA$27))</f>
        <v>対象</v>
      </c>
    </row>
    <row r="103" spans="1:24" ht="18.75" customHeight="1" x14ac:dyDescent="0.4">
      <c r="A103" s="18" t="s">
        <v>129</v>
      </c>
      <c r="B103" s="18" t="s">
        <v>161</v>
      </c>
      <c r="C103" s="46" t="s">
        <v>162</v>
      </c>
      <c r="D103" s="46" t="s">
        <v>165</v>
      </c>
      <c r="E103" s="18"/>
      <c r="F103" s="18" t="str">
        <f>IFERROR(VLOOKUP(B103,$AA$9:$AB$15,2,0),"")</f>
        <v>あり</v>
      </c>
      <c r="G103" s="46" t="s">
        <v>138</v>
      </c>
      <c r="H103" s="18" t="s">
        <v>34</v>
      </c>
      <c r="I103" s="47" t="s">
        <v>166</v>
      </c>
      <c r="J103" s="9">
        <v>0.95</v>
      </c>
      <c r="K103" s="9" t="s">
        <v>164</v>
      </c>
      <c r="L103" s="9" t="str">
        <f>IF(M103=$AA$20,$M$8,IF(N103=$AA$20,$N$8,IF(O103=$AA$20,$O$8,IF(P103=$AA$20,$P$8,IF(Q103=$AA$20,$Q$8,IF(R103=$AA$20,$R$8,IF(S103=$AA$20,$S$8,IF(T103=$AA$20,$T$8,IF(U103=$AA$20,$U$8,IF(V103=$AA$20,$V$8,""))))))))))</f>
        <v>リンナイ</v>
      </c>
      <c r="M103" s="18"/>
      <c r="N103" s="18" t="s">
        <v>23</v>
      </c>
      <c r="O103" s="18"/>
      <c r="P103" s="18"/>
      <c r="Q103" s="18"/>
      <c r="R103" s="18"/>
      <c r="S103" s="18"/>
      <c r="T103" s="18"/>
      <c r="U103" s="18"/>
      <c r="V103" s="18"/>
      <c r="W103" s="59">
        <v>523710</v>
      </c>
      <c r="X103" s="60" t="str">
        <f>IF(VLOOKUP(C103,ルール!$C$3:$E$8,2,0)=$AA$33,IF(J103&lt;VLOOKUP(C103,ルール!$C$3:$E$8,3,0),'20250303更新版'!$AA$28,$AA$27),IF(K103&lt;VLOOKUP(C103,ルール!$C$3:$E$8,3,0),'20250303更新版'!$AA$28,$AA$27))</f>
        <v>対象</v>
      </c>
    </row>
    <row r="104" spans="1:24" ht="18.75" customHeight="1" x14ac:dyDescent="0.4">
      <c r="A104" s="18" t="s">
        <v>4</v>
      </c>
      <c r="B104" s="18" t="s">
        <v>59</v>
      </c>
      <c r="C104" s="46" t="s">
        <v>19</v>
      </c>
      <c r="D104" s="46"/>
      <c r="E104" s="18"/>
      <c r="F104" s="18" t="str">
        <f>IFERROR(VLOOKUP(B104,$AA$9:$AB$15,2,0),"")</f>
        <v>あり</v>
      </c>
      <c r="G104" s="46" t="s">
        <v>26</v>
      </c>
      <c r="H104" s="18" t="s">
        <v>34</v>
      </c>
      <c r="I104" s="47" t="s">
        <v>61</v>
      </c>
      <c r="J104" s="9">
        <v>0.95</v>
      </c>
      <c r="K104" s="9" t="s">
        <v>164</v>
      </c>
      <c r="L104" s="9" t="str">
        <f>IF(M104=$AA$20,$M$8,IF(N104=$AA$20,$N$8,IF(O104=$AA$20,$O$8,IF(P104=$AA$20,$P$8,IF(Q104=$AA$20,$Q$8,IF(R104=$AA$20,$R$8,IF(S104=$AA$20,$S$8,IF(T104=$AA$20,$T$8,IF(U104=$AA$20,$U$8,IF(V104=$AA$20,$V$8,""))))))))))</f>
        <v>パロマ</v>
      </c>
      <c r="M104" s="18"/>
      <c r="N104" s="18"/>
      <c r="O104" s="18" t="s">
        <v>23</v>
      </c>
      <c r="P104" s="18"/>
      <c r="Q104" s="18"/>
      <c r="R104" s="18"/>
      <c r="S104" s="18"/>
      <c r="T104" s="18"/>
      <c r="U104" s="18"/>
      <c r="V104" s="18"/>
      <c r="W104" s="59">
        <v>466400</v>
      </c>
      <c r="X104" s="60" t="str">
        <f>IF(VLOOKUP(C104,ルール!$C$3:$E$8,2,0)=$AA$33,IF(J104&lt;VLOOKUP(C104,ルール!$C$3:$E$8,3,0),'20250303更新版'!$AA$28,$AA$27),IF(K104&lt;VLOOKUP(C104,ルール!$C$3:$E$8,3,0),'20250303更新版'!$AA$28,$AA$27))</f>
        <v>対象</v>
      </c>
    </row>
    <row r="105" spans="1:24" ht="18.75" customHeight="1" x14ac:dyDescent="0.4">
      <c r="A105" s="50" t="s">
        <v>4</v>
      </c>
      <c r="B105" s="50" t="s">
        <v>59</v>
      </c>
      <c r="C105" s="51" t="s">
        <v>19</v>
      </c>
      <c r="D105" s="51"/>
      <c r="E105" s="50"/>
      <c r="F105" s="50" t="str">
        <f>IFERROR(VLOOKUP(B105,$AA$9:$AB$15,2,0),"")</f>
        <v>あり</v>
      </c>
      <c r="G105" s="51" t="s">
        <v>26</v>
      </c>
      <c r="H105" s="50" t="s">
        <v>34</v>
      </c>
      <c r="I105" s="52" t="s">
        <v>62</v>
      </c>
      <c r="J105" s="7">
        <v>0.95</v>
      </c>
      <c r="K105" s="9" t="s">
        <v>164</v>
      </c>
      <c r="L105" s="7" t="str">
        <f>IF(M105=$AA$20,$M$8,IF(N105=$AA$20,$N$8,IF(O105=$AA$20,$O$8,IF(P105=$AA$20,$P$8,IF(Q105=$AA$20,$Q$8,IF(R105=$AA$20,$R$8,IF(S105=$AA$20,$S$8,IF(T105=$AA$20,$T$8,IF(U105=$AA$20,$U$8,IF(V105=$AA$20,$V$8,""))))))))))</f>
        <v>パーパス</v>
      </c>
      <c r="M105" s="50"/>
      <c r="N105" s="50"/>
      <c r="O105" s="50"/>
      <c r="P105" s="50" t="s">
        <v>23</v>
      </c>
      <c r="Q105" s="50"/>
      <c r="R105" s="50"/>
      <c r="S105" s="50"/>
      <c r="T105" s="50"/>
      <c r="U105" s="50"/>
      <c r="V105" s="50"/>
      <c r="W105" s="69">
        <v>507760</v>
      </c>
      <c r="X105" s="76" t="str">
        <f>IF(VLOOKUP(C105,ルール!$C$3:$E$8,2,0)=$AA$33,IF(J105&lt;VLOOKUP(C105,ルール!$C$3:$E$8,3,0),'20250303更新版'!$AA$28,$AA$27),IF(K105&lt;VLOOKUP(C105,ルール!$C$3:$E$8,3,0),'20250303更新版'!$AA$28,$AA$27))</f>
        <v>対象</v>
      </c>
    </row>
    <row r="106" spans="1:24" ht="18.75" customHeight="1" x14ac:dyDescent="0.4">
      <c r="A106" s="17" t="s">
        <v>4</v>
      </c>
      <c r="B106" s="17" t="s">
        <v>59</v>
      </c>
      <c r="C106" s="14" t="s">
        <v>19</v>
      </c>
      <c r="D106" s="14"/>
      <c r="E106" s="17"/>
      <c r="F106" s="17" t="str">
        <f>IFERROR(VLOOKUP(B106,$AA$9:$AB$15,2,0),"")</f>
        <v>あり</v>
      </c>
      <c r="G106" s="14" t="s">
        <v>28</v>
      </c>
      <c r="H106" s="17" t="s">
        <v>34</v>
      </c>
      <c r="I106" s="15" t="s">
        <v>110</v>
      </c>
      <c r="J106" s="16">
        <v>0.95</v>
      </c>
      <c r="K106" s="16" t="s">
        <v>261</v>
      </c>
      <c r="L106" s="16" t="str">
        <f>IF(M106=$AA$20,$M$8,IF(N106=$AA$20,$N$8,IF(O106=$AA$20,$O$8,IF(P106=$AA$20,$P$8,IF(Q106=$AA$20,$Q$8,IF(R106=$AA$20,$R$8,IF(S106=$AA$20,$S$8,IF(T106=$AA$20,$T$8,IF(U106=$AA$20,$U$8,IF(V106=$AA$20,$V$8,""))))))))))</f>
        <v>ノーリツ</v>
      </c>
      <c r="M106" s="17" t="s">
        <v>23</v>
      </c>
      <c r="N106" s="17"/>
      <c r="O106" s="17"/>
      <c r="P106" s="17"/>
      <c r="Q106" s="17"/>
      <c r="R106" s="17"/>
      <c r="S106" s="17"/>
      <c r="T106" s="17"/>
      <c r="U106" s="17"/>
      <c r="V106" s="17"/>
      <c r="W106" s="68">
        <v>538670</v>
      </c>
      <c r="X106" s="77" t="str">
        <f>IF(VLOOKUP(C106,ルール!$C$3:$E$8,2,0)=$AA$33,IF(J106&lt;VLOOKUP(C106,ルール!$C$3:$E$8,3,0),'20250303更新版'!$AA$28,$AA$27),IF(K106&lt;VLOOKUP(C106,ルール!$C$3:$E$8,3,0),'20250303更新版'!$AA$28,$AA$27))</f>
        <v>対象</v>
      </c>
    </row>
    <row r="107" spans="1:24" ht="18.75" customHeight="1" x14ac:dyDescent="0.4">
      <c r="A107" s="18" t="s">
        <v>129</v>
      </c>
      <c r="B107" s="18" t="s">
        <v>161</v>
      </c>
      <c r="C107" s="46" t="s">
        <v>162</v>
      </c>
      <c r="D107" s="46"/>
      <c r="E107" s="18"/>
      <c r="F107" s="18" t="str">
        <f>IFERROR(VLOOKUP(B107,$AA$9:$AB$15,2,0),"")</f>
        <v>あり</v>
      </c>
      <c r="G107" s="46" t="s">
        <v>145</v>
      </c>
      <c r="H107" s="18" t="s">
        <v>93</v>
      </c>
      <c r="I107" s="47" t="s">
        <v>167</v>
      </c>
      <c r="J107" s="9">
        <v>0.95</v>
      </c>
      <c r="K107" s="9" t="s">
        <v>164</v>
      </c>
      <c r="L107" s="9" t="str">
        <f>IF(M107=$AA$20,$M$8,IF(N107=$AA$20,$N$8,IF(O107=$AA$20,$O$8,IF(P107=$AA$20,$P$8,IF(Q107=$AA$20,$Q$8,IF(R107=$AA$20,$R$8,IF(S107=$AA$20,$S$8,IF(T107=$AA$20,$T$8,IF(U107=$AA$20,$U$8,IF(V107=$AA$20,$V$8,""))))))))))</f>
        <v>リンナイ</v>
      </c>
      <c r="M107" s="18"/>
      <c r="N107" s="18" t="s">
        <v>23</v>
      </c>
      <c r="O107" s="18"/>
      <c r="P107" s="18"/>
      <c r="Q107" s="18"/>
      <c r="R107" s="18"/>
      <c r="S107" s="18"/>
      <c r="T107" s="18"/>
      <c r="U107" s="18"/>
      <c r="V107" s="18"/>
      <c r="W107" s="59">
        <v>605550</v>
      </c>
      <c r="X107" s="60" t="str">
        <f>IF(VLOOKUP(C107,ルール!$C$3:$E$8,2,0)=$AA$33,IF(J107&lt;VLOOKUP(C107,ルール!$C$3:$E$8,3,0),'20250303更新版'!$AA$28,$AA$27),IF(K107&lt;VLOOKUP(C107,ルール!$C$3:$E$8,3,0),'20250303更新版'!$AA$28,$AA$27))</f>
        <v>対象</v>
      </c>
    </row>
    <row r="108" spans="1:24" ht="18.75" customHeight="1" x14ac:dyDescent="0.4">
      <c r="A108" s="18" t="s">
        <v>129</v>
      </c>
      <c r="B108" s="18" t="s">
        <v>161</v>
      </c>
      <c r="C108" s="46" t="s">
        <v>162</v>
      </c>
      <c r="D108" s="46"/>
      <c r="E108" s="18"/>
      <c r="F108" s="18" t="str">
        <f>IFERROR(VLOOKUP(B108,$AA$9:$AB$15,2,0),"")</f>
        <v>あり</v>
      </c>
      <c r="G108" s="46" t="s">
        <v>145</v>
      </c>
      <c r="H108" s="18" t="s">
        <v>93</v>
      </c>
      <c r="I108" s="47" t="s">
        <v>168</v>
      </c>
      <c r="J108" s="9">
        <v>0.95</v>
      </c>
      <c r="K108" s="9" t="s">
        <v>164</v>
      </c>
      <c r="L108" s="9" t="str">
        <f>IF(M108=$AA$20,$M$8,IF(N108=$AA$20,$N$8,IF(O108=$AA$20,$O$8,IF(P108=$AA$20,$P$8,IF(Q108=$AA$20,$Q$8,IF(R108=$AA$20,$R$8,IF(S108=$AA$20,$S$8,IF(T108=$AA$20,$T$8,IF(U108=$AA$20,$U$8,IF(V108=$AA$20,$V$8,""))))))))))</f>
        <v>リンナイ</v>
      </c>
      <c r="M108" s="18"/>
      <c r="N108" s="18" t="s">
        <v>23</v>
      </c>
      <c r="O108" s="18"/>
      <c r="P108" s="18"/>
      <c r="Q108" s="18"/>
      <c r="R108" s="18"/>
      <c r="S108" s="18"/>
      <c r="T108" s="18"/>
      <c r="U108" s="18"/>
      <c r="V108" s="18"/>
      <c r="W108" s="59">
        <v>536140</v>
      </c>
      <c r="X108" s="60" t="str">
        <f>IF(VLOOKUP(C108,ルール!$C$3:$E$8,2,0)=$AA$33,IF(J108&lt;VLOOKUP(C108,ルール!$C$3:$E$8,3,0),'20250303更新版'!$AA$28,$AA$27),IF(K108&lt;VLOOKUP(C108,ルール!$C$3:$E$8,3,0),'20250303更新版'!$AA$28,$AA$27))</f>
        <v>対象</v>
      </c>
    </row>
    <row r="109" spans="1:24" ht="18.75" customHeight="1" x14ac:dyDescent="0.4">
      <c r="A109" s="18" t="s">
        <v>129</v>
      </c>
      <c r="B109" s="18" t="s">
        <v>161</v>
      </c>
      <c r="C109" s="46" t="s">
        <v>162</v>
      </c>
      <c r="D109" s="46" t="s">
        <v>220</v>
      </c>
      <c r="E109" s="18"/>
      <c r="F109" s="18" t="str">
        <f>IFERROR(VLOOKUP(B109,$AA$9:$AB$15,2,0),"")</f>
        <v>あり</v>
      </c>
      <c r="G109" s="46" t="s">
        <v>145</v>
      </c>
      <c r="H109" s="18" t="s">
        <v>93</v>
      </c>
      <c r="I109" s="47" t="s">
        <v>237</v>
      </c>
      <c r="J109" s="9">
        <v>0.95</v>
      </c>
      <c r="K109" s="9" t="s">
        <v>164</v>
      </c>
      <c r="L109" s="9" t="str">
        <f>IF(M109=$AA$20,$M$8,IF(N109=$AA$20,$N$8,IF(O109=$AA$20,$O$8,IF(P109=$AA$20,$P$8,IF(Q109=$AA$20,$Q$8,IF(R109=$AA$20,$R$8,IF(S109=$AA$20,$S$8,IF(T109=$AA$20,$T$8,IF(U109=$AA$20,$U$8,IF(V109=$AA$20,$V$8,""))))))))))</f>
        <v>リンナイ</v>
      </c>
      <c r="M109" s="18"/>
      <c r="N109" s="18" t="s">
        <v>23</v>
      </c>
      <c r="O109" s="18"/>
      <c r="P109" s="18"/>
      <c r="Q109" s="18"/>
      <c r="R109" s="18"/>
      <c r="S109" s="18"/>
      <c r="T109" s="18"/>
      <c r="U109" s="18"/>
      <c r="V109" s="18"/>
      <c r="W109" s="59">
        <v>667700</v>
      </c>
      <c r="X109" s="60" t="str">
        <f>IF(VLOOKUP(C109,ルール!$C$3:$E$8,2,0)=$AA$33,IF(J109&lt;VLOOKUP(C109,ルール!$C$3:$E$8,3,0),'20250303更新版'!$AA$28,$AA$27),IF(K109&lt;VLOOKUP(C109,ルール!$C$3:$E$8,3,0),'20250303更新版'!$AA$28,$AA$27))</f>
        <v>対象</v>
      </c>
    </row>
    <row r="110" spans="1:24" ht="18.75" customHeight="1" x14ac:dyDescent="0.4">
      <c r="A110" s="18" t="s">
        <v>129</v>
      </c>
      <c r="B110" s="18" t="s">
        <v>161</v>
      </c>
      <c r="C110" s="46" t="s">
        <v>162</v>
      </c>
      <c r="D110" s="46" t="s">
        <v>220</v>
      </c>
      <c r="E110" s="18"/>
      <c r="F110" s="18" t="str">
        <f>IFERROR(VLOOKUP(B110,$AA$9:$AB$15,2,0),"")</f>
        <v>あり</v>
      </c>
      <c r="G110" s="46" t="s">
        <v>145</v>
      </c>
      <c r="H110" s="18" t="s">
        <v>93</v>
      </c>
      <c r="I110" s="47" t="s">
        <v>238</v>
      </c>
      <c r="J110" s="9">
        <v>0.95</v>
      </c>
      <c r="K110" s="9" t="s">
        <v>164</v>
      </c>
      <c r="L110" s="9" t="str">
        <f>IF(M110=$AA$20,$M$8,IF(N110=$AA$20,$N$8,IF(O110=$AA$20,$O$8,IF(P110=$AA$20,$P$8,IF(Q110=$AA$20,$Q$8,IF(R110=$AA$20,$R$8,IF(S110=$AA$20,$S$8,IF(T110=$AA$20,$T$8,IF(U110=$AA$20,$U$8,IF(V110=$AA$20,$V$8,""))))))))))</f>
        <v>リンナイ</v>
      </c>
      <c r="M110" s="18"/>
      <c r="N110" s="18" t="s">
        <v>23</v>
      </c>
      <c r="O110" s="18"/>
      <c r="P110" s="18"/>
      <c r="Q110" s="18"/>
      <c r="R110" s="18"/>
      <c r="S110" s="18"/>
      <c r="T110" s="18"/>
      <c r="U110" s="18"/>
      <c r="V110" s="18"/>
      <c r="W110" s="59">
        <v>598180</v>
      </c>
      <c r="X110" s="60" t="str">
        <f>IF(VLOOKUP(C110,ルール!$C$3:$E$8,2,0)=$AA$33,IF(J110&lt;VLOOKUP(C110,ルール!$C$3:$E$8,3,0),'20250303更新版'!$AA$28,$AA$27),IF(K110&lt;VLOOKUP(C110,ルール!$C$3:$E$8,3,0),'20250303更新版'!$AA$28,$AA$27))</f>
        <v>対象</v>
      </c>
    </row>
    <row r="111" spans="1:24" ht="18.75" customHeight="1" x14ac:dyDescent="0.4">
      <c r="A111" s="18" t="s">
        <v>129</v>
      </c>
      <c r="B111" s="18" t="s">
        <v>161</v>
      </c>
      <c r="C111" s="46" t="s">
        <v>162</v>
      </c>
      <c r="D111" s="46" t="s">
        <v>221</v>
      </c>
      <c r="E111" s="18"/>
      <c r="F111" s="18" t="str">
        <f>IFERROR(VLOOKUP(B111,$AA$9:$AB$15,2,0),"")</f>
        <v>あり</v>
      </c>
      <c r="G111" s="46" t="s">
        <v>145</v>
      </c>
      <c r="H111" s="18" t="s">
        <v>93</v>
      </c>
      <c r="I111" s="47" t="s">
        <v>239</v>
      </c>
      <c r="J111" s="9">
        <v>0.95</v>
      </c>
      <c r="K111" s="9" t="s">
        <v>164</v>
      </c>
      <c r="L111" s="9" t="str">
        <f>IF(M111=$AA$20,$M$8,IF(N111=$AA$20,$N$8,IF(O111=$AA$20,$O$8,IF(P111=$AA$20,$P$8,IF(Q111=$AA$20,$Q$8,IF(R111=$AA$20,$R$8,IF(S111=$AA$20,$S$8,IF(T111=$AA$20,$T$8,IF(U111=$AA$20,$U$8,IF(V111=$AA$20,$V$8,""))))))))))</f>
        <v>リンナイ</v>
      </c>
      <c r="M111" s="18"/>
      <c r="N111" s="18" t="s">
        <v>23</v>
      </c>
      <c r="O111" s="18"/>
      <c r="P111" s="18"/>
      <c r="Q111" s="18"/>
      <c r="R111" s="18"/>
      <c r="S111" s="18"/>
      <c r="T111" s="18"/>
      <c r="U111" s="18"/>
      <c r="V111" s="18"/>
      <c r="W111" s="59">
        <v>635910</v>
      </c>
      <c r="X111" s="60" t="str">
        <f>IF(VLOOKUP(C111,ルール!$C$3:$E$8,2,0)=$AA$33,IF(J111&lt;VLOOKUP(C111,ルール!$C$3:$E$8,3,0),'20250303更新版'!$AA$28,$AA$27),IF(K111&lt;VLOOKUP(C111,ルール!$C$3:$E$8,3,0),'20250303更新版'!$AA$28,$AA$27))</f>
        <v>対象</v>
      </c>
    </row>
    <row r="112" spans="1:24" ht="18.75" customHeight="1" x14ac:dyDescent="0.4">
      <c r="A112" s="18" t="s">
        <v>129</v>
      </c>
      <c r="B112" s="18" t="s">
        <v>161</v>
      </c>
      <c r="C112" s="46" t="s">
        <v>162</v>
      </c>
      <c r="D112" s="46" t="s">
        <v>221</v>
      </c>
      <c r="E112" s="18"/>
      <c r="F112" s="18" t="str">
        <f>IFERROR(VLOOKUP(B112,$AA$9:$AB$15,2,0),"")</f>
        <v>あり</v>
      </c>
      <c r="G112" s="46" t="s">
        <v>145</v>
      </c>
      <c r="H112" s="18" t="s">
        <v>93</v>
      </c>
      <c r="I112" s="47" t="s">
        <v>240</v>
      </c>
      <c r="J112" s="9">
        <v>0.95</v>
      </c>
      <c r="K112" s="9" t="s">
        <v>164</v>
      </c>
      <c r="L112" s="9" t="str">
        <f>IF(M112=$AA$20,$M$8,IF(N112=$AA$20,$N$8,IF(O112=$AA$20,$O$8,IF(P112=$AA$20,$P$8,IF(Q112=$AA$20,$Q$8,IF(R112=$AA$20,$R$8,IF(S112=$AA$20,$S$8,IF(T112=$AA$20,$T$8,IF(U112=$AA$20,$U$8,IF(V112=$AA$20,$V$8,""))))))))))</f>
        <v>リンナイ</v>
      </c>
      <c r="M112" s="18"/>
      <c r="N112" s="18" t="s">
        <v>23</v>
      </c>
      <c r="O112" s="18"/>
      <c r="P112" s="18"/>
      <c r="Q112" s="18"/>
      <c r="R112" s="18"/>
      <c r="S112" s="18"/>
      <c r="T112" s="18"/>
      <c r="U112" s="18"/>
      <c r="V112" s="18"/>
      <c r="W112" s="59">
        <v>566390</v>
      </c>
      <c r="X112" s="60" t="str">
        <f>IF(VLOOKUP(C112,ルール!$C$3:$E$8,2,0)=$AA$33,IF(J112&lt;VLOOKUP(C112,ルール!$C$3:$E$8,3,0),'20250303更新版'!$AA$28,$AA$27),IF(K112&lt;VLOOKUP(C112,ルール!$C$3:$E$8,3,0),'20250303更新版'!$AA$28,$AA$27))</f>
        <v>対象</v>
      </c>
    </row>
    <row r="113" spans="1:24" ht="18.75" customHeight="1" x14ac:dyDescent="0.4">
      <c r="A113" s="18" t="s">
        <v>129</v>
      </c>
      <c r="B113" s="18" t="s">
        <v>161</v>
      </c>
      <c r="C113" s="46" t="s">
        <v>162</v>
      </c>
      <c r="D113" s="46" t="s">
        <v>165</v>
      </c>
      <c r="E113" s="18"/>
      <c r="F113" s="18" t="str">
        <f>IFERROR(VLOOKUP(B113,$AA$9:$AB$15,2,0),"")</f>
        <v>あり</v>
      </c>
      <c r="G113" s="46" t="s">
        <v>145</v>
      </c>
      <c r="H113" s="18" t="s">
        <v>93</v>
      </c>
      <c r="I113" s="47" t="s">
        <v>169</v>
      </c>
      <c r="J113" s="9">
        <v>0.95</v>
      </c>
      <c r="K113" s="9" t="s">
        <v>164</v>
      </c>
      <c r="L113" s="9" t="str">
        <f>IF(M113=$AA$20,$M$8,IF(N113=$AA$20,$N$8,IF(O113=$AA$20,$O$8,IF(P113=$AA$20,$P$8,IF(Q113=$AA$20,$Q$8,IF(R113=$AA$20,$R$8,IF(S113=$AA$20,$S$8,IF(T113=$AA$20,$T$8,IF(U113=$AA$20,$U$8,IF(V113=$AA$20,$V$8,""))))))))))</f>
        <v>リンナイ</v>
      </c>
      <c r="M113" s="18"/>
      <c r="N113" s="18" t="s">
        <v>23</v>
      </c>
      <c r="O113" s="18"/>
      <c r="P113" s="18"/>
      <c r="Q113" s="18"/>
      <c r="R113" s="18"/>
      <c r="S113" s="18"/>
      <c r="T113" s="18"/>
      <c r="U113" s="18"/>
      <c r="V113" s="18"/>
      <c r="W113" s="59">
        <v>536140</v>
      </c>
      <c r="X113" s="60" t="str">
        <f>IF(VLOOKUP(C113,ルール!$C$3:$E$8,2,0)=$AA$33,IF(J113&lt;VLOOKUP(C113,ルール!$C$3:$E$8,3,0),'20250303更新版'!$AA$28,$AA$27),IF(K113&lt;VLOOKUP(C113,ルール!$C$3:$E$8,3,0),'20250303更新版'!$AA$28,$AA$27))</f>
        <v>対象</v>
      </c>
    </row>
    <row r="114" spans="1:24" ht="18.75" customHeight="1" x14ac:dyDescent="0.4">
      <c r="A114" s="18" t="s">
        <v>4</v>
      </c>
      <c r="B114" s="18" t="s">
        <v>59</v>
      </c>
      <c r="C114" s="46" t="s">
        <v>19</v>
      </c>
      <c r="D114" s="46"/>
      <c r="E114" s="18"/>
      <c r="F114" s="18" t="str">
        <f>IFERROR(VLOOKUP(B114,$AA$9:$AB$15,2,0),"")</f>
        <v>あり</v>
      </c>
      <c r="G114" s="46" t="s">
        <v>28</v>
      </c>
      <c r="H114" s="18" t="s">
        <v>34</v>
      </c>
      <c r="I114" s="47" t="s">
        <v>63</v>
      </c>
      <c r="J114" s="9">
        <v>0.95</v>
      </c>
      <c r="K114" s="9" t="s">
        <v>164</v>
      </c>
      <c r="L114" s="9" t="str">
        <f>IF(M114=$AA$20,$M$8,IF(N114=$AA$20,$N$8,IF(O114=$AA$20,$O$8,IF(P114=$AA$20,$P$8,IF(Q114=$AA$20,$Q$8,IF(R114=$AA$20,$R$8,IF(S114=$AA$20,$S$8,IF(T114=$AA$20,$T$8,IF(U114=$AA$20,$U$8,IF(V114=$AA$20,$V$8,""))))))))))</f>
        <v>パロマ</v>
      </c>
      <c r="M114" s="18"/>
      <c r="N114" s="18"/>
      <c r="O114" s="18" t="s">
        <v>23</v>
      </c>
      <c r="P114" s="18"/>
      <c r="Q114" s="18"/>
      <c r="R114" s="18"/>
      <c r="S114" s="18"/>
      <c r="T114" s="18"/>
      <c r="U114" s="18"/>
      <c r="V114" s="18"/>
      <c r="W114" s="59">
        <v>547250</v>
      </c>
      <c r="X114" s="60" t="str">
        <f>IF(VLOOKUP(C114,ルール!$C$3:$E$8,2,0)=$AA$33,IF(J114&lt;VLOOKUP(C114,ルール!$C$3:$E$8,3,0),'20250303更新版'!$AA$28,$AA$27),IF(K114&lt;VLOOKUP(C114,ルール!$C$3:$E$8,3,0),'20250303更新版'!$AA$28,$AA$27))</f>
        <v>対象</v>
      </c>
    </row>
    <row r="115" spans="1:24" ht="18.75" customHeight="1" x14ac:dyDescent="0.4">
      <c r="A115" s="18" t="s">
        <v>4</v>
      </c>
      <c r="B115" s="18" t="s">
        <v>59</v>
      </c>
      <c r="C115" s="46" t="s">
        <v>19</v>
      </c>
      <c r="D115" s="46"/>
      <c r="E115" s="18"/>
      <c r="F115" s="18" t="str">
        <f>IFERROR(VLOOKUP(B115,$AA$9:$AB$15,2,0),"")</f>
        <v>あり</v>
      </c>
      <c r="G115" s="46" t="s">
        <v>28</v>
      </c>
      <c r="H115" s="18" t="s">
        <v>34</v>
      </c>
      <c r="I115" s="47" t="s">
        <v>64</v>
      </c>
      <c r="J115" s="9">
        <v>0.95</v>
      </c>
      <c r="K115" s="9" t="s">
        <v>164</v>
      </c>
      <c r="L115" s="9" t="str">
        <f>IF(M115=$AA$20,$M$8,IF(N115=$AA$20,$N$8,IF(O115=$AA$20,$O$8,IF(P115=$AA$20,$P$8,IF(Q115=$AA$20,$Q$8,IF(R115=$AA$20,$R$8,IF(S115=$AA$20,$S$8,IF(T115=$AA$20,$T$8,IF(U115=$AA$20,$U$8,IF(V115=$AA$20,$V$8,""))))))))))</f>
        <v>パーパス</v>
      </c>
      <c r="M115" s="18"/>
      <c r="N115" s="18"/>
      <c r="O115" s="18"/>
      <c r="P115" s="18" t="s">
        <v>23</v>
      </c>
      <c r="Q115" s="18"/>
      <c r="R115" s="18"/>
      <c r="S115" s="18"/>
      <c r="T115" s="18"/>
      <c r="U115" s="18"/>
      <c r="V115" s="18"/>
      <c r="W115" s="59">
        <v>542740</v>
      </c>
      <c r="X115" s="60" t="str">
        <f>IF(VLOOKUP(C115,ルール!$C$3:$E$8,2,0)=$AA$33,IF(J115&lt;VLOOKUP(C115,ルール!$C$3:$E$8,3,0),'20250303更新版'!$AA$28,$AA$27),IF(K115&lt;VLOOKUP(C115,ルール!$C$3:$E$8,3,0),'20250303更新版'!$AA$28,$AA$27))</f>
        <v>対象</v>
      </c>
    </row>
    <row r="116" spans="1:24" ht="18.75" customHeight="1" x14ac:dyDescent="0.4">
      <c r="A116" s="18" t="s">
        <v>129</v>
      </c>
      <c r="B116" s="18" t="s">
        <v>59</v>
      </c>
      <c r="C116" s="46" t="s">
        <v>19</v>
      </c>
      <c r="D116" s="46"/>
      <c r="E116" s="18"/>
      <c r="F116" s="18" t="str">
        <f>IFERROR(VLOOKUP(B116,$AA$9:$AB$15,2,0),"")</f>
        <v>あり</v>
      </c>
      <c r="G116" s="46" t="s">
        <v>28</v>
      </c>
      <c r="H116" s="18" t="s">
        <v>93</v>
      </c>
      <c r="I116" s="47" t="s">
        <v>204</v>
      </c>
      <c r="J116" s="9">
        <v>0.95</v>
      </c>
      <c r="K116" s="9" t="s">
        <v>164</v>
      </c>
      <c r="L116" s="9" t="str">
        <f>IF(M116=$AA$20,$M$8,IF(N116=$AA$20,$N$8,IF(O116=$AA$20,$O$8,IF(P116=$AA$20,$P$8,IF(Q116=$AA$20,$Q$8,IF(R116=$AA$20,$R$8,IF(S116=$AA$20,$S$8,IF(T116=$AA$20,$T$8,IF(U116=$AA$20,$U$8,IF(V116=$AA$20,$V$8,""))))))))))</f>
        <v>パーパス</v>
      </c>
      <c r="M116" s="18"/>
      <c r="N116" s="18"/>
      <c r="O116" s="18"/>
      <c r="P116" s="18" t="s">
        <v>23</v>
      </c>
      <c r="Q116" s="18"/>
      <c r="R116" s="18"/>
      <c r="S116" s="18"/>
      <c r="T116" s="18"/>
      <c r="U116" s="18"/>
      <c r="V116" s="18"/>
      <c r="W116" s="59">
        <v>600160</v>
      </c>
      <c r="X116" s="60" t="str">
        <f>IF(VLOOKUP(C116,ルール!$C$3:$E$8,2,0)=$AA$33,IF(J116&lt;VLOOKUP(C116,ルール!$C$3:$E$8,3,0),'20250303更新版'!$AA$28,$AA$27),IF(K116&lt;VLOOKUP(C116,ルール!$C$3:$E$8,3,0),'20250303更新版'!$AA$28,$AA$27))</f>
        <v>対象</v>
      </c>
    </row>
    <row r="117" spans="1:24" ht="18.75" customHeight="1" x14ac:dyDescent="0.4">
      <c r="A117" s="18" t="s">
        <v>129</v>
      </c>
      <c r="B117" s="18" t="s">
        <v>59</v>
      </c>
      <c r="C117" s="46" t="s">
        <v>19</v>
      </c>
      <c r="D117" s="46"/>
      <c r="E117" s="18"/>
      <c r="F117" s="18" t="str">
        <f>IFERROR(VLOOKUP(B117,$AA$9:$AB$15,2,0),"")</f>
        <v>あり</v>
      </c>
      <c r="G117" s="46" t="s">
        <v>28</v>
      </c>
      <c r="H117" s="18" t="s">
        <v>93</v>
      </c>
      <c r="I117" s="47" t="s">
        <v>205</v>
      </c>
      <c r="J117" s="9">
        <v>0.95</v>
      </c>
      <c r="K117" s="9" t="s">
        <v>267</v>
      </c>
      <c r="L117" s="9" t="str">
        <f>IF(M117=$AA$20,$M$8,IF(N117=$AA$20,$N$8,IF(O117=$AA$20,$O$8,IF(P117=$AA$20,$P$8,IF(Q117=$AA$20,$Q$8,IF(R117=$AA$20,$R$8,IF(S117=$AA$20,$S$8,IF(T117=$AA$20,$T$8,IF(U117=$AA$20,$U$8,IF(V117=$AA$20,$V$8,""))))))))))</f>
        <v>パーパス</v>
      </c>
      <c r="M117" s="18"/>
      <c r="N117" s="18"/>
      <c r="O117" s="18"/>
      <c r="P117" s="18" t="s">
        <v>23</v>
      </c>
      <c r="Q117" s="18"/>
      <c r="R117" s="18"/>
      <c r="S117" s="18"/>
      <c r="T117" s="18"/>
      <c r="U117" s="18"/>
      <c r="V117" s="18"/>
      <c r="W117" s="59">
        <v>586410</v>
      </c>
      <c r="X117" s="60" t="str">
        <f>IF(VLOOKUP(C117,ルール!$C$3:$E$8,2,0)=$AA$33,IF(J117&lt;VLOOKUP(C117,ルール!$C$3:$E$8,3,0),'20250303更新版'!$AA$28,$AA$27),IF(K117&lt;VLOOKUP(C117,ルール!$C$3:$E$8,3,0),'20250303更新版'!$AA$28,$AA$27))</f>
        <v>対象</v>
      </c>
    </row>
    <row r="118" spans="1:24" ht="18.75" customHeight="1" x14ac:dyDescent="0.4">
      <c r="A118" s="50" t="s">
        <v>4</v>
      </c>
      <c r="B118" s="50" t="s">
        <v>59</v>
      </c>
      <c r="C118" s="51" t="s">
        <v>19</v>
      </c>
      <c r="D118" s="51"/>
      <c r="E118" s="50"/>
      <c r="F118" s="50" t="str">
        <f>IFERROR(VLOOKUP(B118,$AA$9:$AB$15,2,0),"")</f>
        <v>あり</v>
      </c>
      <c r="G118" s="51" t="s">
        <v>28</v>
      </c>
      <c r="H118" s="50" t="s">
        <v>148</v>
      </c>
      <c r="I118" s="52" t="s">
        <v>65</v>
      </c>
      <c r="J118" s="7">
        <v>0.95</v>
      </c>
      <c r="K118" s="7" t="s">
        <v>267</v>
      </c>
      <c r="L118" s="7" t="str">
        <f>IF(M118=$AA$20,$M$8,IF(N118=$AA$20,$N$8,IF(O118=$AA$20,$O$8,IF(P118=$AA$20,$P$8,IF(Q118=$AA$20,$Q$8,IF(R118=$AA$20,$R$8,IF(S118=$AA$20,$S$8,IF(T118=$AA$20,$T$8,IF(U118=$AA$20,$U$8,IF(V118=$AA$20,$V$8,""))))))))))</f>
        <v>長府製作所</v>
      </c>
      <c r="M118" s="50"/>
      <c r="N118" s="50"/>
      <c r="O118" s="50"/>
      <c r="P118" s="50"/>
      <c r="Q118" s="50"/>
      <c r="R118" s="50" t="s">
        <v>23</v>
      </c>
      <c r="S118" s="50"/>
      <c r="T118" s="50"/>
      <c r="U118" s="50"/>
      <c r="V118" s="50"/>
      <c r="W118" s="69">
        <v>533500</v>
      </c>
      <c r="X118" s="76" t="str">
        <f>IF(VLOOKUP(C118,ルール!$C$3:$E$8,2,0)=$AA$33,IF(J118&lt;VLOOKUP(C118,ルール!$C$3:$E$8,3,0),'20250303更新版'!$AA$28,$AA$27),IF(K118&lt;VLOOKUP(C118,ルール!$C$3:$E$8,3,0),'20250303更新版'!$AA$28,$AA$27))</f>
        <v>対象</v>
      </c>
    </row>
    <row r="119" spans="1:24" ht="18.75" customHeight="1" x14ac:dyDescent="0.4">
      <c r="A119" s="17" t="s">
        <v>4</v>
      </c>
      <c r="B119" s="17" t="s">
        <v>59</v>
      </c>
      <c r="C119" s="14" t="s">
        <v>19</v>
      </c>
      <c r="D119" s="14" t="s">
        <v>152</v>
      </c>
      <c r="E119" s="17"/>
      <c r="F119" s="17" t="str">
        <f>IFERROR(VLOOKUP(B119,$AA$9:$AB$15,2,0),"")</f>
        <v>あり</v>
      </c>
      <c r="G119" s="14" t="s">
        <v>28</v>
      </c>
      <c r="H119" s="17" t="s">
        <v>25</v>
      </c>
      <c r="I119" s="15" t="s">
        <v>111</v>
      </c>
      <c r="J119" s="16">
        <v>0.95</v>
      </c>
      <c r="K119" s="16" t="s">
        <v>260</v>
      </c>
      <c r="L119" s="16" t="str">
        <f>IF(M119=$AA$20,$M$8,IF(N119=$AA$20,$N$8,IF(O119=$AA$20,$O$8,IF(P119=$AA$20,$P$8,IF(Q119=$AA$20,$Q$8,IF(R119=$AA$20,$R$8,IF(S119=$AA$20,$S$8,IF(T119=$AA$20,$T$8,IF(U119=$AA$20,$U$8,IF(V119=$AA$20,$V$8,""))))))))))</f>
        <v>ノーリツ</v>
      </c>
      <c r="M119" s="17" t="s">
        <v>23</v>
      </c>
      <c r="N119" s="17"/>
      <c r="O119" s="17"/>
      <c r="P119" s="17"/>
      <c r="Q119" s="17"/>
      <c r="R119" s="17"/>
      <c r="S119" s="17"/>
      <c r="T119" s="17"/>
      <c r="U119" s="17"/>
      <c r="V119" s="17"/>
      <c r="W119" s="68">
        <v>615780</v>
      </c>
      <c r="X119" s="77" t="str">
        <f>IF(VLOOKUP(C119,ルール!$C$3:$E$8,2,0)=$AA$33,IF(J119&lt;VLOOKUP(C119,ルール!$C$3:$E$8,3,0),'20250303更新版'!$AA$28,$AA$27),IF(K119&lt;VLOOKUP(C119,ルール!$C$3:$E$8,3,0),'20250303更新版'!$AA$28,$AA$27))</f>
        <v>対象</v>
      </c>
    </row>
    <row r="120" spans="1:24" ht="18.75" customHeight="1" x14ac:dyDescent="0.4">
      <c r="A120" s="18" t="s">
        <v>129</v>
      </c>
      <c r="B120" s="18" t="s">
        <v>161</v>
      </c>
      <c r="C120" s="46" t="s">
        <v>19</v>
      </c>
      <c r="D120" s="46" t="s">
        <v>220</v>
      </c>
      <c r="E120" s="18"/>
      <c r="F120" s="18" t="str">
        <f>IFERROR(VLOOKUP(B120,$AA$9:$AB$15,2,0),"")</f>
        <v>あり</v>
      </c>
      <c r="G120" s="46" t="s">
        <v>28</v>
      </c>
      <c r="H120" s="18" t="s">
        <v>93</v>
      </c>
      <c r="I120" s="47" t="s">
        <v>255</v>
      </c>
      <c r="J120" s="9">
        <v>0.95</v>
      </c>
      <c r="K120" s="9" t="s">
        <v>260</v>
      </c>
      <c r="L120" s="9" t="str">
        <f>IF(M120=$AA$20,$M$8,IF(N120=$AA$20,$N$8,IF(O120=$AA$20,$O$8,IF(P120=$AA$20,$P$8,IF(Q120=$AA$20,$Q$8,IF(R120=$AA$20,$R$8,IF(S120=$AA$20,$S$8,IF(T120=$AA$20,$T$8,IF(U120=$AA$20,$U$8,IF(V120=$AA$20,$V$8,""))))))))))</f>
        <v>ノーリツ</v>
      </c>
      <c r="M120" s="18" t="s">
        <v>23</v>
      </c>
      <c r="N120" s="18"/>
      <c r="O120" s="18"/>
      <c r="P120" s="18"/>
      <c r="Q120" s="18"/>
      <c r="R120" s="18"/>
      <c r="S120" s="18"/>
      <c r="T120" s="18"/>
      <c r="U120" s="18"/>
      <c r="V120" s="18"/>
      <c r="W120" s="59">
        <v>618200</v>
      </c>
      <c r="X120" s="60" t="str">
        <f>IF(VLOOKUP(C120,ルール!$C$3:$E$8,2,0)=$AA$33,IF(J120&lt;VLOOKUP(C120,ルール!$C$3:$E$8,3,0),'20250303更新版'!$AA$28,$AA$27),IF(K120&lt;VLOOKUP(C120,ルール!$C$3:$E$8,3,0),'20250303更新版'!$AA$28,$AA$27))</f>
        <v>対象</v>
      </c>
    </row>
    <row r="121" spans="1:24" ht="18.75" customHeight="1" x14ac:dyDescent="0.4">
      <c r="A121" s="18" t="s">
        <v>129</v>
      </c>
      <c r="B121" s="18" t="s">
        <v>161</v>
      </c>
      <c r="C121" s="46" t="s">
        <v>19</v>
      </c>
      <c r="D121" s="46" t="s">
        <v>258</v>
      </c>
      <c r="E121" s="18"/>
      <c r="F121" s="18" t="str">
        <f>IFERROR(VLOOKUP(B121,$AA$9:$AB$15,2,0),"")</f>
        <v>あり</v>
      </c>
      <c r="G121" s="46" t="s">
        <v>28</v>
      </c>
      <c r="H121" s="18" t="s">
        <v>93</v>
      </c>
      <c r="I121" s="47" t="s">
        <v>256</v>
      </c>
      <c r="J121" s="9">
        <v>0.95</v>
      </c>
      <c r="K121" s="9" t="s">
        <v>260</v>
      </c>
      <c r="L121" s="9" t="str">
        <f>IF(M121=$AA$20,$M$8,IF(N121=$AA$20,$N$8,IF(O121=$AA$20,$O$8,IF(P121=$AA$20,$P$8,IF(Q121=$AA$20,$Q$8,IF(R121=$AA$20,$R$8,IF(S121=$AA$20,$S$8,IF(T121=$AA$20,$T$8,IF(U121=$AA$20,$U$8,IF(V121=$AA$20,$V$8,""))))))))))</f>
        <v>ノーリツ</v>
      </c>
      <c r="M121" s="18" t="s">
        <v>23</v>
      </c>
      <c r="N121" s="18"/>
      <c r="O121" s="18"/>
      <c r="P121" s="18"/>
      <c r="Q121" s="18"/>
      <c r="R121" s="18"/>
      <c r="S121" s="18"/>
      <c r="T121" s="18"/>
      <c r="U121" s="18"/>
      <c r="V121" s="18"/>
      <c r="W121" s="59">
        <v>592460</v>
      </c>
      <c r="X121" s="60" t="str">
        <f>IF(VLOOKUP(C121,ルール!$C$3:$E$8,2,0)=$AA$33,IF(J121&lt;VLOOKUP(C121,ルール!$C$3:$E$8,3,0),'20250303更新版'!$AA$28,$AA$27),IF(K121&lt;VLOOKUP(C121,ルール!$C$3:$E$8,3,0),'20250303更新版'!$AA$28,$AA$27))</f>
        <v>対象</v>
      </c>
    </row>
    <row r="122" spans="1:24" ht="18.75" customHeight="1" x14ac:dyDescent="0.4">
      <c r="A122" s="18" t="s">
        <v>129</v>
      </c>
      <c r="B122" s="18" t="s">
        <v>59</v>
      </c>
      <c r="C122" s="46" t="s">
        <v>19</v>
      </c>
      <c r="D122" s="46" t="s">
        <v>165</v>
      </c>
      <c r="E122" s="18"/>
      <c r="F122" s="18" t="str">
        <f>IFERROR(VLOOKUP(B122,$AA$9:$AB$15,2,0),"")</f>
        <v>あり</v>
      </c>
      <c r="G122" s="46" t="s">
        <v>28</v>
      </c>
      <c r="H122" s="18" t="s">
        <v>192</v>
      </c>
      <c r="I122" s="47" t="s">
        <v>257</v>
      </c>
      <c r="J122" s="9">
        <v>0.95</v>
      </c>
      <c r="K122" s="9" t="s">
        <v>260</v>
      </c>
      <c r="L122" s="9" t="str">
        <f>IF(M122=$AA$20,$M$8,IF(N122=$AA$20,$N$8,IF(O122=$AA$20,$O$8,IF(P122=$AA$20,$P$8,IF(Q122=$AA$20,$Q$8,IF(R122=$AA$20,$R$8,IF(S122=$AA$20,$S$8,IF(T122=$AA$20,$T$8,IF(U122=$AA$20,$U$8,IF(V122=$AA$20,$V$8,""))))))))))</f>
        <v>ノーリツ</v>
      </c>
      <c r="M122" s="18" t="s">
        <v>23</v>
      </c>
      <c r="N122" s="18"/>
      <c r="O122" s="18"/>
      <c r="P122" s="18"/>
      <c r="Q122" s="18"/>
      <c r="R122" s="18"/>
      <c r="S122" s="18"/>
      <c r="T122" s="18"/>
      <c r="U122" s="18"/>
      <c r="V122" s="18"/>
      <c r="W122" s="59">
        <v>546480</v>
      </c>
      <c r="X122" s="60" t="str">
        <f>IF(VLOOKUP(C122,ルール!$C$3:$E$8,2,0)=$AA$33,IF(J122&lt;VLOOKUP(C122,ルール!$C$3:$E$8,3,0),'20250303更新版'!$AA$28,$AA$27),IF(K122&lt;VLOOKUP(C122,ルール!$C$3:$E$8,3,0),'20250303更新版'!$AA$28,$AA$27))</f>
        <v>対象</v>
      </c>
    </row>
    <row r="123" spans="1:24" ht="18.75" customHeight="1" x14ac:dyDescent="0.4">
      <c r="A123" s="18" t="s">
        <v>129</v>
      </c>
      <c r="B123" s="18" t="s">
        <v>161</v>
      </c>
      <c r="C123" s="46" t="s">
        <v>162</v>
      </c>
      <c r="D123" s="46" t="s">
        <v>135</v>
      </c>
      <c r="E123" s="18"/>
      <c r="F123" s="18" t="str">
        <f>IFERROR(VLOOKUP(B123,$AA$9:$AB$15,2,0),"")</f>
        <v>あり</v>
      </c>
      <c r="G123" s="46" t="s">
        <v>145</v>
      </c>
      <c r="H123" s="18" t="s">
        <v>25</v>
      </c>
      <c r="I123" s="47" t="s">
        <v>170</v>
      </c>
      <c r="J123" s="9">
        <v>0.95</v>
      </c>
      <c r="K123" s="9" t="s">
        <v>267</v>
      </c>
      <c r="L123" s="9" t="str">
        <f>IF(M123=$AA$20,$M$8,IF(N123=$AA$20,$N$8,IF(O123=$AA$20,$O$8,IF(P123=$AA$20,$P$8,IF(Q123=$AA$20,$Q$8,IF(R123=$AA$20,$R$8,IF(S123=$AA$20,$S$8,IF(T123=$AA$20,$T$8,IF(U123=$AA$20,$U$8,IF(V123=$AA$20,$V$8,""))))))))))</f>
        <v>リンナイ</v>
      </c>
      <c r="M123" s="18"/>
      <c r="N123" s="18" t="s">
        <v>23</v>
      </c>
      <c r="O123" s="18"/>
      <c r="P123" s="18"/>
      <c r="Q123" s="18"/>
      <c r="R123" s="18"/>
      <c r="S123" s="18"/>
      <c r="T123" s="18"/>
      <c r="U123" s="18"/>
      <c r="V123" s="18"/>
      <c r="W123" s="59">
        <v>609070</v>
      </c>
      <c r="X123" s="60" t="str">
        <f>IF(VLOOKUP(C123,ルール!$C$3:$E$8,2,0)=$AA$33,IF(J123&lt;VLOOKUP(C123,ルール!$C$3:$E$8,3,0),'20250303更新版'!$AA$28,$AA$27),IF(K123&lt;VLOOKUP(C123,ルール!$C$3:$E$8,3,0),'20250303更新版'!$AA$28,$AA$27))</f>
        <v>対象</v>
      </c>
    </row>
    <row r="124" spans="1:24" ht="18.75" customHeight="1" x14ac:dyDescent="0.4">
      <c r="A124" s="50" t="s">
        <v>4</v>
      </c>
      <c r="B124" s="50" t="s">
        <v>59</v>
      </c>
      <c r="C124" s="51" t="s">
        <v>19</v>
      </c>
      <c r="D124" s="51"/>
      <c r="E124" s="50"/>
      <c r="F124" s="50" t="str">
        <f>IFERROR(VLOOKUP(B124,$AA$9:$AB$15,2,0),"")</f>
        <v>あり</v>
      </c>
      <c r="G124" s="51" t="s">
        <v>28</v>
      </c>
      <c r="H124" s="50" t="s">
        <v>25</v>
      </c>
      <c r="I124" s="52" t="s">
        <v>66</v>
      </c>
      <c r="J124" s="7">
        <v>0.95</v>
      </c>
      <c r="K124" s="7" t="s">
        <v>267</v>
      </c>
      <c r="L124" s="7" t="str">
        <f>IF(M124=$AA$20,$M$8,IF(N124=$AA$20,$N$8,IF(O124=$AA$20,$O$8,IF(P124=$AA$20,$P$8,IF(Q124=$AA$20,$Q$8,IF(R124=$AA$20,$R$8,IF(S124=$AA$20,$S$8,IF(T124=$AA$20,$T$8,IF(U124=$AA$20,$U$8,IF(V124=$AA$20,$V$8,""))))))))))</f>
        <v>パーパス</v>
      </c>
      <c r="M124" s="50"/>
      <c r="N124" s="50"/>
      <c r="O124" s="50"/>
      <c r="P124" s="50" t="s">
        <v>23</v>
      </c>
      <c r="Q124" s="50"/>
      <c r="R124" s="50"/>
      <c r="S124" s="50"/>
      <c r="T124" s="50"/>
      <c r="U124" s="50"/>
      <c r="V124" s="50"/>
      <c r="W124" s="69">
        <v>530310</v>
      </c>
      <c r="X124" s="76" t="str">
        <f>IF(VLOOKUP(C124,ルール!$C$3:$E$8,2,0)=$AA$33,IF(J124&lt;VLOOKUP(C124,ルール!$C$3:$E$8,3,0),'20250303更新版'!$AA$28,$AA$27),IF(K124&lt;VLOOKUP(C124,ルール!$C$3:$E$8,3,0),'20250303更新版'!$AA$28,$AA$27))</f>
        <v>対象</v>
      </c>
    </row>
    <row r="125" spans="1:24" ht="18.75" customHeight="1" x14ac:dyDescent="0.4">
      <c r="A125" s="61" t="s">
        <v>129</v>
      </c>
      <c r="B125" s="61" t="s">
        <v>171</v>
      </c>
      <c r="C125" s="62" t="s">
        <v>162</v>
      </c>
      <c r="D125" s="62"/>
      <c r="E125" s="61"/>
      <c r="F125" s="58" t="str">
        <f>IFERROR(VLOOKUP(B125,$AA$9:$AB$15,2,0),"")</f>
        <v>なし</v>
      </c>
      <c r="G125" s="62" t="s">
        <v>132</v>
      </c>
      <c r="H125" s="61" t="s">
        <v>93</v>
      </c>
      <c r="I125" s="63" t="s">
        <v>172</v>
      </c>
      <c r="J125" s="78">
        <v>0.95</v>
      </c>
      <c r="K125" s="78" t="s">
        <v>164</v>
      </c>
      <c r="L125" s="16" t="str">
        <f>IF(M125=$AA$20,$M$8,IF(N125=$AA$20,$N$8,IF(O125=$AA$20,$O$8,IF(P125=$AA$20,$P$8,IF(Q125=$AA$20,$Q$8,IF(R125=$AA$20,$R$8,IF(S125=$AA$20,$S$8,IF(T125=$AA$20,$T$8,IF(U125=$AA$20,$U$8,IF(V125=$AA$20,$V$8,""))))))))))</f>
        <v>リンナイ</v>
      </c>
      <c r="M125" s="64"/>
      <c r="N125" s="65" t="s">
        <v>23</v>
      </c>
      <c r="O125" s="64"/>
      <c r="P125" s="64"/>
      <c r="Q125" s="64"/>
      <c r="R125" s="64"/>
      <c r="S125" s="64"/>
      <c r="T125" s="64"/>
      <c r="U125" s="64"/>
      <c r="V125" s="64"/>
      <c r="W125" s="79">
        <v>393690</v>
      </c>
      <c r="X125" s="80" t="str">
        <f>IF(VLOOKUP(C125,ルール!$C$3:$E$8,2,0)=$AA$33,IF(J125&lt;VLOOKUP(C125,ルール!$C$3:$E$8,3,0),'20250303更新版'!$AA$28,$AA$27),IF(K125&lt;VLOOKUP(C125,ルール!$C$3:$E$8,3,0),'20250303更新版'!$AA$28,$AA$27))</f>
        <v>対象</v>
      </c>
    </row>
    <row r="126" spans="1:24" ht="18.75" customHeight="1" x14ac:dyDescent="0.4">
      <c r="A126" s="38" t="s">
        <v>129</v>
      </c>
      <c r="B126" s="38" t="s">
        <v>171</v>
      </c>
      <c r="C126" s="39" t="s">
        <v>162</v>
      </c>
      <c r="D126" s="39"/>
      <c r="E126" s="38"/>
      <c r="F126" s="38" t="str">
        <f>IFERROR(VLOOKUP(B126,$AA$9:$AB$15,2,0),"")</f>
        <v>なし</v>
      </c>
      <c r="G126" s="39" t="s">
        <v>145</v>
      </c>
      <c r="H126" s="38" t="s">
        <v>93</v>
      </c>
      <c r="I126" s="66" t="s">
        <v>173</v>
      </c>
      <c r="J126" s="8">
        <v>0.95</v>
      </c>
      <c r="K126" s="8" t="s">
        <v>164</v>
      </c>
      <c r="L126" s="16" t="str">
        <f>IF(M126=$AA$20,$M$8,IF(N126=$AA$20,$N$8,IF(O126=$AA$20,$O$8,IF(P126=$AA$20,$P$8,IF(Q126=$AA$20,$Q$8,IF(R126=$AA$20,$R$8,IF(S126=$AA$20,$S$8,IF(T126=$AA$20,$T$8,IF(U126=$AA$20,$U$8,IF(V126=$AA$20,$V$8,""))))))))))</f>
        <v>リンナイ</v>
      </c>
      <c r="M126" s="38"/>
      <c r="N126" s="38" t="s">
        <v>23</v>
      </c>
      <c r="O126" s="38"/>
      <c r="P126" s="38"/>
      <c r="Q126" s="38"/>
      <c r="R126" s="38"/>
      <c r="S126" s="38"/>
      <c r="T126" s="38"/>
      <c r="U126" s="38"/>
      <c r="V126" s="38"/>
      <c r="W126" s="72">
        <v>448360</v>
      </c>
      <c r="X126" s="81" t="str">
        <f>IF(VLOOKUP(C126,ルール!$C$3:$E$8,2,0)=$AA$33,IF(J126&lt;VLOOKUP(C126,ルール!$C$3:$E$8,3,0),'20250303更新版'!$AA$28,$AA$27),IF(K126&lt;VLOOKUP(C126,ルール!$C$3:$E$8,3,0),'20250303更新版'!$AA$28,$AA$27))</f>
        <v>対象</v>
      </c>
    </row>
    <row r="127" spans="1:24" ht="18.75" customHeight="1" x14ac:dyDescent="0.4">
      <c r="A127" s="17" t="s">
        <v>31</v>
      </c>
      <c r="B127" s="17" t="s">
        <v>3</v>
      </c>
      <c r="C127" s="14" t="s">
        <v>3</v>
      </c>
      <c r="D127" s="14" t="s">
        <v>56</v>
      </c>
      <c r="E127" s="17"/>
      <c r="F127" s="17" t="str">
        <f>IFERROR(VLOOKUP(B127,$AA$9:$AB$15,2,0),"")</f>
        <v>なし</v>
      </c>
      <c r="G127" s="14" t="s">
        <v>20</v>
      </c>
      <c r="H127" s="17" t="s">
        <v>48</v>
      </c>
      <c r="I127" s="15" t="s">
        <v>45</v>
      </c>
      <c r="J127" s="16">
        <v>0.95</v>
      </c>
      <c r="K127" s="16">
        <v>0.91</v>
      </c>
      <c r="L127" s="16" t="str">
        <f>IF(M127=$AA$20,$M$8,IF(N127=$AA$20,$N$8,IF(O127=$AA$20,$O$8,IF(P127=$AA$20,$P$8,IF(Q127=$AA$20,$Q$8,IF(R127=$AA$20,$R$8,IF(S127=$AA$20,$S$8,IF(T127=$AA$20,$T$8,IF(U127=$AA$20,$U$8,IF(V127=$AA$20,$V$8,""))))))))))</f>
        <v>ハウステック</v>
      </c>
      <c r="M127" s="17"/>
      <c r="N127" s="17"/>
      <c r="O127" s="17"/>
      <c r="P127" s="17"/>
      <c r="Q127" s="17" t="s">
        <v>23</v>
      </c>
      <c r="R127" s="17"/>
      <c r="S127" s="17"/>
      <c r="T127" s="17"/>
      <c r="U127" s="17"/>
      <c r="V127" s="17"/>
      <c r="W127" s="68">
        <v>248710</v>
      </c>
      <c r="X127" s="77" t="str">
        <f>IF(VLOOKUP(C127,ルール!$C$3:$E$8,2,0)=$AA$33,IF(J127&lt;VLOOKUP(C127,ルール!$C$3:$E$8,3,0),'20250303更新版'!$AA$28,$AA$27),IF(K127&lt;VLOOKUP(C127,ルール!$C$3:$E$8,3,0),'20250303更新版'!$AA$28,$AA$27))</f>
        <v>対象</v>
      </c>
    </row>
    <row r="128" spans="1:24" ht="18.75" customHeight="1" x14ac:dyDescent="0.4">
      <c r="A128" s="18" t="s">
        <v>31</v>
      </c>
      <c r="B128" s="18" t="s">
        <v>3</v>
      </c>
      <c r="C128" s="46" t="s">
        <v>3</v>
      </c>
      <c r="D128" s="46" t="s">
        <v>57</v>
      </c>
      <c r="E128" s="18"/>
      <c r="F128" s="18" t="str">
        <f>IFERROR(VLOOKUP(B128,$AA$9:$AB$15,2,0),"")</f>
        <v>なし</v>
      </c>
      <c r="G128" s="46" t="s">
        <v>20</v>
      </c>
      <c r="H128" s="18" t="s">
        <v>48</v>
      </c>
      <c r="I128" s="47" t="s">
        <v>46</v>
      </c>
      <c r="J128" s="9">
        <v>0.95</v>
      </c>
      <c r="K128" s="9">
        <v>0.91</v>
      </c>
      <c r="L128" s="9" t="str">
        <f>IF(M128=$AA$20,$M$8,IF(N128=$AA$20,$N$8,IF(O128=$AA$20,$O$8,IF(P128=$AA$20,$P$8,IF(Q128=$AA$20,$Q$8,IF(R128=$AA$20,$R$8,IF(S128=$AA$20,$S$8,IF(T128=$AA$20,$T$8,IF(U128=$AA$20,$U$8,IF(V128=$AA$20,$V$8,""))))))))))</f>
        <v>ハウステック</v>
      </c>
      <c r="M128" s="18"/>
      <c r="N128" s="18"/>
      <c r="O128" s="18"/>
      <c r="P128" s="18"/>
      <c r="Q128" s="18" t="s">
        <v>23</v>
      </c>
      <c r="R128" s="18"/>
      <c r="S128" s="18"/>
      <c r="T128" s="18"/>
      <c r="U128" s="18"/>
      <c r="V128" s="18"/>
      <c r="W128" s="59">
        <v>239580</v>
      </c>
      <c r="X128" s="60" t="str">
        <f>IF(VLOOKUP(C128,ルール!$C$3:$E$8,2,0)=$AA$33,IF(J128&lt;VLOOKUP(C128,ルール!$C$3:$E$8,3,0),'20250303更新版'!$AA$28,$AA$27),IF(K128&lt;VLOOKUP(C128,ルール!$C$3:$E$8,3,0),'20250303更新版'!$AA$28,$AA$27))</f>
        <v>対象</v>
      </c>
    </row>
    <row r="129" spans="1:24" ht="18.75" customHeight="1" x14ac:dyDescent="0.4">
      <c r="A129" s="18" t="s">
        <v>31</v>
      </c>
      <c r="B129" s="18" t="s">
        <v>3</v>
      </c>
      <c r="C129" s="46" t="s">
        <v>3</v>
      </c>
      <c r="D129" s="46"/>
      <c r="E129" s="18"/>
      <c r="F129" s="18" t="str">
        <f>IFERROR(VLOOKUP(B129,$AA$9:$AB$15,2,0),"")</f>
        <v>なし</v>
      </c>
      <c r="G129" s="46" t="s">
        <v>20</v>
      </c>
      <c r="H129" s="18" t="s">
        <v>189</v>
      </c>
      <c r="I129" s="47" t="s">
        <v>216</v>
      </c>
      <c r="J129" s="9">
        <v>0.95</v>
      </c>
      <c r="K129" s="9">
        <v>0.92</v>
      </c>
      <c r="L129" s="9" t="str">
        <f>IF(M129=$AA$20,$M$8,IF(N129=$AA$20,$N$8,IF(O129=$AA$20,$O$8,IF(P129=$AA$20,$P$8,IF(Q129=$AA$20,$Q$8,IF(R129=$AA$20,$R$8,IF(S129=$AA$20,$S$8,IF(T129=$AA$20,$T$8,IF(U129=$AA$20,$U$8,IF(V129=$AA$20,$V$8,""))))))))))</f>
        <v>ハウステック</v>
      </c>
      <c r="M129" s="18"/>
      <c r="N129" s="18"/>
      <c r="O129" s="18"/>
      <c r="P129" s="18"/>
      <c r="Q129" s="18" t="s">
        <v>23</v>
      </c>
      <c r="R129" s="18"/>
      <c r="S129" s="18"/>
      <c r="T129" s="18"/>
      <c r="U129" s="18"/>
      <c r="V129" s="18"/>
      <c r="W129" s="59">
        <v>273570</v>
      </c>
      <c r="X129" s="60" t="str">
        <f>IF(VLOOKUP(C129,ルール!$C$3:$E$8,2,0)=$AA$33,IF(J129&lt;VLOOKUP(C129,ルール!$C$3:$E$8,3,0),'20250303更新版'!$AA$28,$AA$27),IF(K129&lt;VLOOKUP(C129,ルール!$C$3:$E$8,3,0),'20250303更新版'!$AA$28,$AA$27))</f>
        <v>対象</v>
      </c>
    </row>
    <row r="130" spans="1:24" ht="18.75" customHeight="1" x14ac:dyDescent="0.4">
      <c r="A130" s="50" t="s">
        <v>31</v>
      </c>
      <c r="B130" s="50" t="s">
        <v>3</v>
      </c>
      <c r="C130" s="51" t="s">
        <v>3</v>
      </c>
      <c r="D130" s="51"/>
      <c r="E130" s="50"/>
      <c r="F130" s="50" t="str">
        <f>IFERROR(VLOOKUP(B130,$AA$9:$AB$15,2,0),"")</f>
        <v>なし</v>
      </c>
      <c r="G130" s="51" t="s">
        <v>20</v>
      </c>
      <c r="H130" s="50" t="s">
        <v>189</v>
      </c>
      <c r="I130" s="52" t="s">
        <v>217</v>
      </c>
      <c r="J130" s="7">
        <v>0.95</v>
      </c>
      <c r="K130" s="7">
        <v>0.92</v>
      </c>
      <c r="L130" s="7" t="str">
        <f>IF(M130=$AA$20,$M$8,IF(N130=$AA$20,$N$8,IF(O130=$AA$20,$O$8,IF(P130=$AA$20,$P$8,IF(Q130=$AA$20,$Q$8,IF(R130=$AA$20,$R$8,IF(S130=$AA$20,$S$8,IF(T130=$AA$20,$T$8,IF(U130=$AA$20,$U$8,IF(V130=$AA$20,$V$8,""))))))))))</f>
        <v>ハウステック</v>
      </c>
      <c r="M130" s="50"/>
      <c r="N130" s="50"/>
      <c r="O130" s="50"/>
      <c r="P130" s="50"/>
      <c r="Q130" s="50" t="s">
        <v>23</v>
      </c>
      <c r="R130" s="50"/>
      <c r="S130" s="50"/>
      <c r="T130" s="50"/>
      <c r="U130" s="50"/>
      <c r="V130" s="50"/>
      <c r="W130" s="69">
        <v>243760</v>
      </c>
      <c r="X130" s="76" t="str">
        <f>IF(VLOOKUP(C130,ルール!$C$3:$E$8,2,0)=$AA$33,IF(J130&lt;VLOOKUP(C130,ルール!$C$3:$E$8,3,0),'20250303更新版'!$AA$28,$AA$27),IF(K130&lt;VLOOKUP(C130,ルール!$C$3:$E$8,3,0),'20250303更新版'!$AA$28,$AA$27))</f>
        <v>対象</v>
      </c>
    </row>
    <row r="131" spans="1:24" ht="18.75" customHeight="1" x14ac:dyDescent="0.4">
      <c r="A131" s="17" t="s">
        <v>31</v>
      </c>
      <c r="B131" s="17" t="s">
        <v>17</v>
      </c>
      <c r="C131" s="14" t="s">
        <v>17</v>
      </c>
      <c r="D131" s="14"/>
      <c r="E131" s="17"/>
      <c r="F131" s="17" t="str">
        <f>IFERROR(VLOOKUP(B131,$AA$9:$AB$15,2,0),"")</f>
        <v>あり</v>
      </c>
      <c r="G131" s="14" t="s">
        <v>47</v>
      </c>
      <c r="H131" s="17" t="s">
        <v>48</v>
      </c>
      <c r="I131" s="15" t="s">
        <v>49</v>
      </c>
      <c r="J131" s="16">
        <v>0.95</v>
      </c>
      <c r="K131" s="16">
        <v>0.92</v>
      </c>
      <c r="L131" s="16" t="str">
        <f>IF(M131=$AA$20,$M$8,IF(N131=$AA$20,$N$8,IF(O131=$AA$20,$O$8,IF(P131=$AA$20,$P$8,IF(Q131=$AA$20,$Q$8,IF(R131=$AA$20,$R$8,IF(S131=$AA$20,$S$8,IF(T131=$AA$20,$T$8,IF(U131=$AA$20,$U$8,IF(V131=$AA$20,$V$8,""))))))))))</f>
        <v>リンナイ</v>
      </c>
      <c r="M131" s="17"/>
      <c r="N131" s="17" t="s">
        <v>23</v>
      </c>
      <c r="O131" s="17"/>
      <c r="P131" s="17"/>
      <c r="Q131" s="17"/>
      <c r="R131" s="17"/>
      <c r="S131" s="17"/>
      <c r="T131" s="17"/>
      <c r="U131" s="17"/>
      <c r="V131" s="17"/>
      <c r="W131" s="68">
        <v>339790</v>
      </c>
      <c r="X131" s="77" t="str">
        <f>IF(VLOOKUP(C131,ルール!$C$3:$E$8,2,0)=$AA$33,IF(J131&lt;VLOOKUP(C131,ルール!$C$3:$E$8,3,0),'20250303更新版'!$AA$28,$AA$27),IF(K131&lt;VLOOKUP(C131,ルール!$C$3:$E$8,3,0),'20250303更新版'!$AA$28,$AA$27))</f>
        <v>対象</v>
      </c>
    </row>
    <row r="132" spans="1:24" ht="18.75" customHeight="1" x14ac:dyDescent="0.4">
      <c r="A132" s="50" t="s">
        <v>31</v>
      </c>
      <c r="B132" s="50" t="s">
        <v>17</v>
      </c>
      <c r="C132" s="51" t="s">
        <v>17</v>
      </c>
      <c r="D132" s="51"/>
      <c r="E132" s="50"/>
      <c r="F132" s="50" t="str">
        <f>IFERROR(VLOOKUP(B132,$AA$9:$AB$15,2,0),"")</f>
        <v>あり</v>
      </c>
      <c r="G132" s="51" t="s">
        <v>47</v>
      </c>
      <c r="H132" s="50" t="s">
        <v>189</v>
      </c>
      <c r="I132" s="52" t="s">
        <v>218</v>
      </c>
      <c r="J132" s="7">
        <v>0.95</v>
      </c>
      <c r="K132" s="7">
        <v>0.92</v>
      </c>
      <c r="L132" s="7" t="str">
        <f>IF(M132=$AA$20,$M$8,IF(N132=$AA$20,$N$8,IF(O132=$AA$20,$O$8,IF(P132=$AA$20,$P$8,IF(Q132=$AA$20,$Q$8,IF(R132=$AA$20,$R$8,IF(S132=$AA$20,$S$8,IF(T132=$AA$20,$T$8,IF(U132=$AA$20,$U$8,IF(V132=$AA$20,$V$8,""))))))))))</f>
        <v>ハウステック</v>
      </c>
      <c r="M132" s="50"/>
      <c r="N132" s="50"/>
      <c r="O132" s="50"/>
      <c r="P132" s="50"/>
      <c r="Q132" s="50" t="s">
        <v>23</v>
      </c>
      <c r="R132" s="50"/>
      <c r="S132" s="50"/>
      <c r="T132" s="50"/>
      <c r="U132" s="50"/>
      <c r="V132" s="50"/>
      <c r="W132" s="69">
        <v>353100</v>
      </c>
      <c r="X132" s="76" t="str">
        <f>IF(VLOOKUP(C132,ルール!$C$3:$E$8,2,0)=$AA$33,IF(J132&lt;VLOOKUP(C132,ルール!$C$3:$E$8,3,0),'20250303更新版'!$AA$28,$AA$27),IF(K132&lt;VLOOKUP(C132,ルール!$C$3:$E$8,3,0),'20250303更新版'!$AA$28,$AA$27))</f>
        <v>対象</v>
      </c>
    </row>
    <row r="133" spans="1:24" ht="18.75" customHeight="1" x14ac:dyDescent="0.4">
      <c r="A133" s="17" t="s">
        <v>31</v>
      </c>
      <c r="B133" s="17" t="s">
        <v>17</v>
      </c>
      <c r="C133" s="14" t="s">
        <v>17</v>
      </c>
      <c r="D133" s="14"/>
      <c r="E133" s="17"/>
      <c r="F133" s="17" t="str">
        <f>IFERROR(VLOOKUP(B133,$AA$9:$AB$15,2,0),"")</f>
        <v>あり</v>
      </c>
      <c r="G133" s="14" t="s">
        <v>20</v>
      </c>
      <c r="H133" s="17" t="s">
        <v>48</v>
      </c>
      <c r="I133" s="15" t="s">
        <v>113</v>
      </c>
      <c r="J133" s="16">
        <v>0.95</v>
      </c>
      <c r="K133" s="16">
        <v>0.92</v>
      </c>
      <c r="L133" s="16" t="str">
        <f>IF(M133=$AA$20,$M$8,IF(N133=$AA$20,$N$8,IF(O133=$AA$20,$O$8,IF(P133=$AA$20,$P$8,IF(Q133=$AA$20,$Q$8,IF(R133=$AA$20,$R$8,IF(S133=$AA$20,$S$8,IF(T133=$AA$20,$T$8,IF(U133=$AA$20,$U$8,IF(V133=$AA$20,$V$8,""))))))))))</f>
        <v>ノーリツ</v>
      </c>
      <c r="M133" s="17" t="s">
        <v>23</v>
      </c>
      <c r="N133" s="17"/>
      <c r="O133" s="17"/>
      <c r="P133" s="17"/>
      <c r="Q133" s="17"/>
      <c r="R133" s="17"/>
      <c r="S133" s="17"/>
      <c r="T133" s="17"/>
      <c r="U133" s="17"/>
      <c r="V133" s="17"/>
      <c r="W133" s="68">
        <v>414150</v>
      </c>
      <c r="X133" s="77" t="str">
        <f>IF(VLOOKUP(C133,ルール!$C$3:$E$8,2,0)=$AA$33,IF(J133&lt;VLOOKUP(C133,ルール!$C$3:$E$8,3,0),'20250303更新版'!$AA$28,$AA$27),IF(K133&lt;VLOOKUP(C133,ルール!$C$3:$E$8,3,0),'20250303更新版'!$AA$28,$AA$27))</f>
        <v>対象</v>
      </c>
    </row>
    <row r="134" spans="1:24" ht="18.75" customHeight="1" x14ac:dyDescent="0.4">
      <c r="A134" s="18" t="s">
        <v>31</v>
      </c>
      <c r="B134" s="18" t="s">
        <v>17</v>
      </c>
      <c r="C134" s="46" t="s">
        <v>17</v>
      </c>
      <c r="D134" s="46"/>
      <c r="E134" s="18"/>
      <c r="F134" s="18" t="str">
        <f>IFERROR(VLOOKUP(B134,$AA$9:$AB$15,2,0),"")</f>
        <v>あり</v>
      </c>
      <c r="G134" s="46" t="s">
        <v>20</v>
      </c>
      <c r="H134" s="18" t="s">
        <v>48</v>
      </c>
      <c r="I134" s="47" t="s">
        <v>50</v>
      </c>
      <c r="J134" s="9">
        <v>0.95</v>
      </c>
      <c r="K134" s="9">
        <v>0.92</v>
      </c>
      <c r="L134" s="9" t="str">
        <f>IF(M134=$AA$20,$M$8,IF(N134=$AA$20,$N$8,IF(O134=$AA$20,$O$8,IF(P134=$AA$20,$P$8,IF(Q134=$AA$20,$Q$8,IF(R134=$AA$20,$R$8,IF(S134=$AA$20,$S$8,IF(T134=$AA$20,$T$8,IF(U134=$AA$20,$U$8,IF(V134=$AA$20,$V$8,""))))))))))</f>
        <v>リンナイ</v>
      </c>
      <c r="M134" s="18"/>
      <c r="N134" s="18" t="s">
        <v>23</v>
      </c>
      <c r="O134" s="18"/>
      <c r="P134" s="18"/>
      <c r="Q134" s="18"/>
      <c r="R134" s="18"/>
      <c r="S134" s="18"/>
      <c r="T134" s="18"/>
      <c r="U134" s="18"/>
      <c r="V134" s="18"/>
      <c r="W134" s="59">
        <v>385990</v>
      </c>
      <c r="X134" s="60" t="str">
        <f>IF(VLOOKUP(C134,ルール!$C$3:$E$8,2,0)=$AA$33,IF(J134&lt;VLOOKUP(C134,ルール!$C$3:$E$8,3,0),'20250303更新版'!$AA$28,$AA$27),IF(K134&lt;VLOOKUP(C134,ルール!$C$3:$E$8,3,0),'20250303更新版'!$AA$28,$AA$27))</f>
        <v>対象</v>
      </c>
    </row>
    <row r="135" spans="1:24" ht="18.75" customHeight="1" x14ac:dyDescent="0.4">
      <c r="A135" s="50" t="s">
        <v>31</v>
      </c>
      <c r="B135" s="50" t="s">
        <v>17</v>
      </c>
      <c r="C135" s="51" t="s">
        <v>17</v>
      </c>
      <c r="D135" s="51"/>
      <c r="E135" s="50"/>
      <c r="F135" s="50" t="str">
        <f>IFERROR(VLOOKUP(B135,$AA$9:$AB$15,2,0),"")</f>
        <v>あり</v>
      </c>
      <c r="G135" s="51" t="s">
        <v>20</v>
      </c>
      <c r="H135" s="50" t="s">
        <v>48</v>
      </c>
      <c r="I135" s="52" t="s">
        <v>51</v>
      </c>
      <c r="J135" s="7">
        <v>0.95</v>
      </c>
      <c r="K135" s="7">
        <v>0.92</v>
      </c>
      <c r="L135" s="7" t="str">
        <f>IF(M135=$AA$20,$M$8,IF(N135=$AA$20,$N$8,IF(O135=$AA$20,$O$8,IF(P135=$AA$20,$P$8,IF(Q135=$AA$20,$Q$8,IF(R135=$AA$20,$R$8,IF(S135=$AA$20,$S$8,IF(T135=$AA$20,$T$8,IF(U135=$AA$20,$U$8,IF(V135=$AA$20,$V$8,""))))))))))</f>
        <v>ハウステック</v>
      </c>
      <c r="M135" s="50"/>
      <c r="N135" s="50"/>
      <c r="O135" s="50"/>
      <c r="P135" s="50"/>
      <c r="Q135" s="50" t="s">
        <v>23</v>
      </c>
      <c r="R135" s="50"/>
      <c r="S135" s="50"/>
      <c r="T135" s="50"/>
      <c r="U135" s="50"/>
      <c r="V135" s="50"/>
      <c r="W135" s="69">
        <v>402050</v>
      </c>
      <c r="X135" s="76" t="str">
        <f>IF(VLOOKUP(C135,ルール!$C$3:$E$8,2,0)=$AA$33,IF(J135&lt;VLOOKUP(C135,ルール!$C$3:$E$8,3,0),'20250303更新版'!$AA$28,$AA$27),IF(K135&lt;VLOOKUP(C135,ルール!$C$3:$E$8,3,0),'20250303更新版'!$AA$28,$AA$27))</f>
        <v>対象</v>
      </c>
    </row>
    <row r="136" spans="1:24" ht="18.75" customHeight="1" x14ac:dyDescent="0.4">
      <c r="A136" s="50" t="s">
        <v>174</v>
      </c>
      <c r="B136" s="50" t="s">
        <v>130</v>
      </c>
      <c r="C136" s="51" t="s">
        <v>131</v>
      </c>
      <c r="D136" s="51" t="s">
        <v>175</v>
      </c>
      <c r="E136" s="50"/>
      <c r="F136" s="50" t="str">
        <f>IFERROR(VLOOKUP(B136,$AA$9:$AB$15,2,0),"")</f>
        <v>なし</v>
      </c>
      <c r="G136" s="51" t="s">
        <v>132</v>
      </c>
      <c r="H136" s="50" t="s">
        <v>133</v>
      </c>
      <c r="I136" s="52" t="s">
        <v>176</v>
      </c>
      <c r="J136" s="7">
        <v>0.9</v>
      </c>
      <c r="K136" s="7">
        <v>0.90500000000000003</v>
      </c>
      <c r="L136" s="7" t="str">
        <f>IF(M136=$AA$20,$M$8,IF(N136=$AA$20,$N$8,IF(O136=$AA$20,$O$8,IF(P136=$AA$20,$P$8,IF(Q136=$AA$20,$Q$8,IF(R136=$AA$20,$R$8,IF(S136=$AA$20,$S$8,IF(T136=$AA$20,$T$8,IF(U136=$AA$20,$U$8,IF(V136=$AA$20,$V$8,""))))))))))</f>
        <v>リンナイ</v>
      </c>
      <c r="M136" s="50"/>
      <c r="N136" s="50" t="s">
        <v>23</v>
      </c>
      <c r="O136" s="50"/>
      <c r="P136" s="50"/>
      <c r="Q136" s="50"/>
      <c r="R136" s="50"/>
      <c r="S136" s="50"/>
      <c r="T136" s="50"/>
      <c r="U136" s="50"/>
      <c r="V136" s="50"/>
      <c r="W136" s="69">
        <v>278410</v>
      </c>
      <c r="X136" s="76" t="str">
        <f>IF(VLOOKUP(C136,ルール!$C$3:$E$8,2,0)=$AA$33,IF(J136&lt;VLOOKUP(C136,ルール!$C$3:$E$8,3,0),'20250303更新版'!$AA$28,$AA$27),IF(K136&lt;VLOOKUP(C136,ルール!$C$3:$E$8,3,0),'20250303更新版'!$AA$28,$AA$27))</f>
        <v>対象</v>
      </c>
    </row>
    <row r="137" spans="1:24" ht="18.75" customHeight="1" x14ac:dyDescent="0.4">
      <c r="A137" s="38" t="s">
        <v>174</v>
      </c>
      <c r="B137" s="38" t="s">
        <v>130</v>
      </c>
      <c r="C137" s="39" t="s">
        <v>131</v>
      </c>
      <c r="D137" s="39" t="s">
        <v>175</v>
      </c>
      <c r="E137" s="38"/>
      <c r="F137" s="38" t="str">
        <f>IFERROR(VLOOKUP(B137,$AA$9:$AB$15,2,0),"")</f>
        <v>なし</v>
      </c>
      <c r="G137" s="39" t="s">
        <v>138</v>
      </c>
      <c r="H137" s="38" t="s">
        <v>133</v>
      </c>
      <c r="I137" s="66" t="s">
        <v>177</v>
      </c>
      <c r="J137" s="8">
        <v>0.9</v>
      </c>
      <c r="K137" s="8">
        <v>0.90500000000000003</v>
      </c>
      <c r="L137" s="8" t="str">
        <f>IF(M137=$AA$20,$M$8,IF(N137=$AA$20,$N$8,IF(O137=$AA$20,$O$8,IF(P137=$AA$20,$P$8,IF(Q137=$AA$20,$Q$8,IF(R137=$AA$20,$R$8,IF(S137=$AA$20,$S$8,IF(T137=$AA$20,$T$8,IF(U137=$AA$20,$U$8,IF(V137=$AA$20,$V$8,""))))))))))</f>
        <v>リンナイ</v>
      </c>
      <c r="M137" s="38"/>
      <c r="N137" s="38" t="s">
        <v>23</v>
      </c>
      <c r="O137" s="38"/>
      <c r="P137" s="38"/>
      <c r="Q137" s="38"/>
      <c r="R137" s="38"/>
      <c r="S137" s="38"/>
      <c r="T137" s="38"/>
      <c r="U137" s="38"/>
      <c r="V137" s="38"/>
      <c r="W137" s="72">
        <v>284900</v>
      </c>
      <c r="X137" s="81" t="str">
        <f>IF(VLOOKUP(C137,ルール!$C$3:$E$8,2,0)=$AA$33,IF(J137&lt;VLOOKUP(C137,ルール!$C$3:$E$8,3,0),'20250303更新版'!$AA$28,$AA$27),IF(K137&lt;VLOOKUP(C137,ルール!$C$3:$E$8,3,0),'20250303更新版'!$AA$28,$AA$27))</f>
        <v>対象</v>
      </c>
    </row>
    <row r="138" spans="1:24" ht="18.75" customHeight="1" x14ac:dyDescent="0.4">
      <c r="A138" s="82" t="s">
        <v>174</v>
      </c>
      <c r="B138" s="82" t="s">
        <v>130</v>
      </c>
      <c r="C138" s="83" t="s">
        <v>131</v>
      </c>
      <c r="D138" s="83" t="s">
        <v>175</v>
      </c>
      <c r="E138" s="82"/>
      <c r="F138" s="82" t="str">
        <f>IFERROR(VLOOKUP(B138,$AA$9:$AB$15,2,0),"")</f>
        <v>なし</v>
      </c>
      <c r="G138" s="83" t="s">
        <v>145</v>
      </c>
      <c r="H138" s="82" t="s">
        <v>133</v>
      </c>
      <c r="I138" s="84" t="s">
        <v>178</v>
      </c>
      <c r="J138" s="85">
        <v>0.9</v>
      </c>
      <c r="K138" s="85">
        <v>0.9</v>
      </c>
      <c r="L138" s="86" t="str">
        <f>IF(M138=$AA$20,$M$8,IF(N138=$AA$20,$N$8,IF(O138=$AA$20,$O$8,IF(P138=$AA$20,$P$8,IF(Q138=$AA$20,$Q$8,IF(R138=$AA$20,$R$8,IF(S138=$AA$20,$S$8,IF(T138=$AA$20,$T$8,IF(U138=$AA$20,$U$8,IF(V138=$AA$20,$V$8,""))))))))))</f>
        <v>リンナイ</v>
      </c>
      <c r="M138" s="82"/>
      <c r="N138" s="82" t="s">
        <v>23</v>
      </c>
      <c r="O138" s="82"/>
      <c r="P138" s="82"/>
      <c r="Q138" s="82"/>
      <c r="R138" s="82"/>
      <c r="S138" s="82"/>
      <c r="T138" s="82"/>
      <c r="U138" s="82"/>
      <c r="V138" s="82"/>
      <c r="W138" s="87">
        <v>297770</v>
      </c>
      <c r="X138" s="88" t="str">
        <f>IF(VLOOKUP(C138,ルール!$C$3:$E$8,2,0)=$AA$33,IF(J138&lt;VLOOKUP(C138,ルール!$C$3:$E$8,3,0),'20250303更新版'!$AA$28,$AA$27),IF(K138&lt;VLOOKUP(C138,ルール!$C$3:$E$8,3,0),'20250303更新版'!$AA$28,$AA$27))</f>
        <v>対象</v>
      </c>
    </row>
    <row r="139" spans="1:24" ht="18.75" customHeight="1" x14ac:dyDescent="0.4">
      <c r="A139" s="17" t="s">
        <v>30</v>
      </c>
      <c r="B139" s="17" t="s">
        <v>17</v>
      </c>
      <c r="C139" s="14" t="s">
        <v>17</v>
      </c>
      <c r="D139" s="14" t="s">
        <v>175</v>
      </c>
      <c r="E139" s="17"/>
      <c r="F139" s="17" t="str">
        <f>IFERROR(VLOOKUP(B139,$AA$9:$AB$15,2,0),"")</f>
        <v>あり</v>
      </c>
      <c r="G139" s="14" t="s">
        <v>20</v>
      </c>
      <c r="H139" s="17" t="s">
        <v>114</v>
      </c>
      <c r="I139" s="15" t="s">
        <v>121</v>
      </c>
      <c r="J139" s="16">
        <v>0.95</v>
      </c>
      <c r="K139" s="16">
        <v>0.92500000000000004</v>
      </c>
      <c r="L139" s="16" t="str">
        <f>IF(M139=$AA$20,$M$8,IF(N139=$AA$20,$N$8,IF(O139=$AA$20,$O$8,IF(P139=$AA$20,$P$8,IF(Q139=$AA$20,$Q$8,IF(R139=$AA$20,$R$8,IF(S139=$AA$20,$S$8,IF(T139=$AA$20,$T$8,IF(U139=$AA$20,$U$8,IF(V139=$AA$20,$V$8,""))))))))))</f>
        <v>ノーリツ</v>
      </c>
      <c r="M139" s="17" t="s">
        <v>23</v>
      </c>
      <c r="N139" s="17"/>
      <c r="O139" s="17"/>
      <c r="P139" s="17"/>
      <c r="Q139" s="17"/>
      <c r="R139" s="17"/>
      <c r="S139" s="17"/>
      <c r="T139" s="17"/>
      <c r="U139" s="17"/>
      <c r="V139" s="17"/>
      <c r="W139" s="68">
        <v>457710.00000000006</v>
      </c>
      <c r="X139" s="77" t="str">
        <f>IF(VLOOKUP(C139,ルール!$C$3:$E$8,2,0)=$AA$33,IF(J139&lt;VLOOKUP(C139,ルール!$C$3:$E$8,3,0),'20250303更新版'!$AA$28,$AA$27),IF(K139&lt;VLOOKUP(C139,ルール!$C$3:$E$8,3,0),'20250303更新版'!$AA$28,$AA$27))</f>
        <v>対象</v>
      </c>
    </row>
    <row r="140" spans="1:24" ht="18.75" customHeight="1" x14ac:dyDescent="0.4">
      <c r="A140" s="18" t="s">
        <v>174</v>
      </c>
      <c r="B140" s="18" t="s">
        <v>17</v>
      </c>
      <c r="C140" s="46" t="s">
        <v>17</v>
      </c>
      <c r="D140" s="46" t="s">
        <v>175</v>
      </c>
      <c r="E140" s="18"/>
      <c r="F140" s="18" t="str">
        <f>IFERROR(VLOOKUP(B140,$AA$9:$AB$15,2,0),"")</f>
        <v>あり</v>
      </c>
      <c r="G140" s="46" t="s">
        <v>132</v>
      </c>
      <c r="H140" s="18" t="s">
        <v>148</v>
      </c>
      <c r="I140" s="47" t="s">
        <v>179</v>
      </c>
      <c r="J140" s="9">
        <v>0.95</v>
      </c>
      <c r="K140" s="9">
        <v>0.91500000000000004</v>
      </c>
      <c r="L140" s="9" t="str">
        <f>IF(M140=$AA$20,$M$8,IF(N140=$AA$20,$N$8,IF(O140=$AA$20,$O$8,IF(P140=$AA$20,$P$8,IF(Q140=$AA$20,$Q$8,IF(R140=$AA$20,$R$8,IF(S140=$AA$20,$S$8,IF(T140=$AA$20,$T$8,IF(U140=$AA$20,$U$8,IF(V140=$AA$20,$V$8,""))))))))))</f>
        <v>リンナイ</v>
      </c>
      <c r="M140" s="18"/>
      <c r="N140" s="18" t="s">
        <v>23</v>
      </c>
      <c r="O140" s="18"/>
      <c r="P140" s="18"/>
      <c r="Q140" s="18"/>
      <c r="R140" s="18"/>
      <c r="S140" s="18"/>
      <c r="T140" s="18"/>
      <c r="U140" s="18"/>
      <c r="V140" s="18"/>
      <c r="W140" s="59">
        <v>454630</v>
      </c>
      <c r="X140" s="60" t="str">
        <f>IF(VLOOKUP(C140,ルール!$C$3:$E$8,2,0)=$AA$33,IF(J140&lt;VLOOKUP(C140,ルール!$C$3:$E$8,3,0),'20250303更新版'!$AA$28,$AA$27),IF(K140&lt;VLOOKUP(C140,ルール!$C$3:$E$8,3,0),'20250303更新版'!$AA$28,$AA$27))</f>
        <v>対象</v>
      </c>
    </row>
    <row r="141" spans="1:24" ht="18.75" customHeight="1" x14ac:dyDescent="0.4">
      <c r="A141" s="50" t="s">
        <v>30</v>
      </c>
      <c r="B141" s="50" t="s">
        <v>17</v>
      </c>
      <c r="C141" s="51" t="s">
        <v>17</v>
      </c>
      <c r="D141" s="51"/>
      <c r="E141" s="50"/>
      <c r="F141" s="50" t="str">
        <f>IFERROR(VLOOKUP(B141,$AA$9:$AB$15,2,0),"")</f>
        <v>あり</v>
      </c>
      <c r="G141" s="51" t="s">
        <v>20</v>
      </c>
      <c r="H141" s="50" t="s">
        <v>48</v>
      </c>
      <c r="I141" s="52" t="s">
        <v>89</v>
      </c>
      <c r="J141" s="7">
        <v>0.95</v>
      </c>
      <c r="K141" s="7">
        <v>0.91500000000000004</v>
      </c>
      <c r="L141" s="7" t="str">
        <f>IF(M141=$AA$20,$M$8,IF(N141=$AA$20,$N$8,IF(O141=$AA$20,$O$8,IF(P141=$AA$20,$P$8,IF(Q141=$AA$20,$Q$8,IF(R141=$AA$20,$R$8,IF(S141=$AA$20,$S$8,IF(T141=$AA$20,$T$8,IF(U141=$AA$20,$U$8,IF(V141=$AA$20,$V$8,""))))))))))</f>
        <v>パロマ</v>
      </c>
      <c r="M141" s="50"/>
      <c r="N141" s="50"/>
      <c r="O141" s="50" t="s">
        <v>23</v>
      </c>
      <c r="P141" s="50"/>
      <c r="Q141" s="50"/>
      <c r="R141" s="50"/>
      <c r="S141" s="50"/>
      <c r="T141" s="50"/>
      <c r="U141" s="50"/>
      <c r="V141" s="50"/>
      <c r="W141" s="69">
        <v>493020</v>
      </c>
      <c r="X141" s="76" t="str">
        <f>IF(VLOOKUP(C141,ルール!$C$3:$E$8,2,0)=$AA$33,IF(J141&lt;VLOOKUP(C141,ルール!$C$3:$E$8,3,0),'20250303更新版'!$AA$28,$AA$27),IF(K141&lt;VLOOKUP(C141,ルール!$C$3:$E$8,3,0),'20250303更新版'!$AA$28,$AA$27))</f>
        <v>対象</v>
      </c>
    </row>
    <row r="142" spans="1:24" ht="18.75" customHeight="1" x14ac:dyDescent="0.4">
      <c r="A142" s="17" t="s">
        <v>30</v>
      </c>
      <c r="B142" s="17" t="s">
        <v>17</v>
      </c>
      <c r="C142" s="14" t="s">
        <v>17</v>
      </c>
      <c r="D142" s="14" t="s">
        <v>175</v>
      </c>
      <c r="E142" s="17"/>
      <c r="F142" s="17" t="str">
        <f>IFERROR(VLOOKUP(B142,$AA$9:$AB$15,2,0),"")</f>
        <v>あり</v>
      </c>
      <c r="G142" s="14" t="s">
        <v>26</v>
      </c>
      <c r="H142" s="17" t="s">
        <v>114</v>
      </c>
      <c r="I142" s="15" t="s">
        <v>122</v>
      </c>
      <c r="J142" s="16">
        <v>0.95</v>
      </c>
      <c r="K142" s="16">
        <v>0.92500000000000004</v>
      </c>
      <c r="L142" s="16" t="str">
        <f>IF(M142=$AA$20,$M$8,IF(N142=$AA$20,$N$8,IF(O142=$AA$20,$O$8,IF(P142=$AA$20,$P$8,IF(Q142=$AA$20,$Q$8,IF(R142=$AA$20,$R$8,IF(S142=$AA$20,$S$8,IF(T142=$AA$20,$T$8,IF(U142=$AA$20,$U$8,IF(V142=$AA$20,$V$8,""))))))))))</f>
        <v>ノーリツ</v>
      </c>
      <c r="M142" s="17" t="s">
        <v>23</v>
      </c>
      <c r="N142" s="17"/>
      <c r="O142" s="17"/>
      <c r="P142" s="17"/>
      <c r="Q142" s="17"/>
      <c r="R142" s="17"/>
      <c r="S142" s="17"/>
      <c r="T142" s="17"/>
      <c r="U142" s="17"/>
      <c r="V142" s="17"/>
      <c r="W142" s="68">
        <v>493570.00000000006</v>
      </c>
      <c r="X142" s="77" t="str">
        <f>IF(VLOOKUP(C142,ルール!$C$3:$E$8,2,0)=$AA$33,IF(J142&lt;VLOOKUP(C142,ルール!$C$3:$E$8,3,0),'20250303更新版'!$AA$28,$AA$27),IF(K142&lt;VLOOKUP(C142,ルール!$C$3:$E$8,3,0),'20250303更新版'!$AA$28,$AA$27))</f>
        <v>対象</v>
      </c>
    </row>
    <row r="143" spans="1:24" ht="18.75" customHeight="1" x14ac:dyDescent="0.4">
      <c r="A143" s="18" t="s">
        <v>174</v>
      </c>
      <c r="B143" s="18" t="s">
        <v>17</v>
      </c>
      <c r="C143" s="46" t="s">
        <v>17</v>
      </c>
      <c r="D143" s="46" t="s">
        <v>175</v>
      </c>
      <c r="E143" s="18"/>
      <c r="F143" s="18" t="str">
        <f>IFERROR(VLOOKUP(B143,$AA$9:$AB$15,2,0),"")</f>
        <v>あり</v>
      </c>
      <c r="G143" s="46" t="s">
        <v>138</v>
      </c>
      <c r="H143" s="18" t="s">
        <v>148</v>
      </c>
      <c r="I143" s="47" t="s">
        <v>180</v>
      </c>
      <c r="J143" s="9">
        <v>0.95</v>
      </c>
      <c r="K143" s="9">
        <v>0.91500000000000004</v>
      </c>
      <c r="L143" s="9" t="str">
        <f>IF(M143=$AA$20,$M$8,IF(N143=$AA$20,$N$8,IF(O143=$AA$20,$O$8,IF(P143=$AA$20,$P$8,IF(Q143=$AA$20,$Q$8,IF(R143=$AA$20,$R$8,IF(S143=$AA$20,$S$8,IF(T143=$AA$20,$T$8,IF(U143=$AA$20,$U$8,IF(V143=$AA$20,$V$8,""))))))))))</f>
        <v>リンナイ</v>
      </c>
      <c r="M143" s="18"/>
      <c r="N143" s="18" t="s">
        <v>23</v>
      </c>
      <c r="O143" s="18"/>
      <c r="P143" s="18"/>
      <c r="Q143" s="18"/>
      <c r="R143" s="18"/>
      <c r="S143" s="18"/>
      <c r="T143" s="18"/>
      <c r="U143" s="18"/>
      <c r="V143" s="18"/>
      <c r="W143" s="59">
        <v>489280</v>
      </c>
      <c r="X143" s="60" t="str">
        <f>IF(VLOOKUP(C143,ルール!$C$3:$E$8,2,0)=$AA$33,IF(J143&lt;VLOOKUP(C143,ルール!$C$3:$E$8,3,0),'20250303更新版'!$AA$28,$AA$27),IF(K143&lt;VLOOKUP(C143,ルール!$C$3:$E$8,3,0),'20250303更新版'!$AA$28,$AA$27))</f>
        <v>対象</v>
      </c>
    </row>
    <row r="144" spans="1:24" ht="18.75" customHeight="1" x14ac:dyDescent="0.4">
      <c r="A144" s="50" t="s">
        <v>30</v>
      </c>
      <c r="B144" s="50" t="s">
        <v>17</v>
      </c>
      <c r="C144" s="51" t="s">
        <v>17</v>
      </c>
      <c r="D144" s="51"/>
      <c r="E144" s="50"/>
      <c r="F144" s="50" t="str">
        <f>IFERROR(VLOOKUP(B144,$AA$9:$AB$15,2,0),"")</f>
        <v>あり</v>
      </c>
      <c r="G144" s="51" t="s">
        <v>26</v>
      </c>
      <c r="H144" s="50" t="s">
        <v>48</v>
      </c>
      <c r="I144" s="52" t="s">
        <v>90</v>
      </c>
      <c r="J144" s="7">
        <v>0.95</v>
      </c>
      <c r="K144" s="7">
        <v>0.91500000000000004</v>
      </c>
      <c r="L144" s="7" t="str">
        <f>IF(M144=$AA$20,$M$8,IF(N144=$AA$20,$N$8,IF(O144=$AA$20,$O$8,IF(P144=$AA$20,$P$8,IF(Q144=$AA$20,$Q$8,IF(R144=$AA$20,$R$8,IF(S144=$AA$20,$S$8,IF(T144=$AA$20,$T$8,IF(U144=$AA$20,$U$8,IF(V144=$AA$20,$V$8,""))))))))))</f>
        <v>パロマ</v>
      </c>
      <c r="M144" s="50"/>
      <c r="N144" s="50"/>
      <c r="O144" s="50" t="s">
        <v>23</v>
      </c>
      <c r="P144" s="50"/>
      <c r="Q144" s="50"/>
      <c r="R144" s="50"/>
      <c r="S144" s="50"/>
      <c r="T144" s="50"/>
      <c r="U144" s="50"/>
      <c r="V144" s="50"/>
      <c r="W144" s="69">
        <v>530640</v>
      </c>
      <c r="X144" s="76" t="str">
        <f>IF(VLOOKUP(C144,ルール!$C$3:$E$8,2,0)=$AA$33,IF(J144&lt;VLOOKUP(C144,ルール!$C$3:$E$8,3,0),'20250303更新版'!$AA$28,$AA$27),IF(K144&lt;VLOOKUP(C144,ルール!$C$3:$E$8,3,0),'20250303更新版'!$AA$28,$AA$27))</f>
        <v>対象</v>
      </c>
    </row>
    <row r="145" spans="1:25" ht="18.75" customHeight="1" x14ac:dyDescent="0.4">
      <c r="A145" s="17" t="s">
        <v>30</v>
      </c>
      <c r="B145" s="17" t="s">
        <v>17</v>
      </c>
      <c r="C145" s="14" t="s">
        <v>17</v>
      </c>
      <c r="D145" s="14" t="s">
        <v>175</v>
      </c>
      <c r="E145" s="17"/>
      <c r="F145" s="17" t="str">
        <f>IFERROR(VLOOKUP(B145,$AA$9:$AB$15,2,0),"")</f>
        <v>あり</v>
      </c>
      <c r="G145" s="14" t="s">
        <v>28</v>
      </c>
      <c r="H145" s="17" t="s">
        <v>114</v>
      </c>
      <c r="I145" s="15" t="s">
        <v>123</v>
      </c>
      <c r="J145" s="16">
        <v>0.95</v>
      </c>
      <c r="K145" s="16">
        <v>0.92500000000000004</v>
      </c>
      <c r="L145" s="16" t="str">
        <f>IF(M145=$AA$20,$M$8,IF(N145=$AA$20,$N$8,IF(O145=$AA$20,$O$8,IF(P145=$AA$20,$P$8,IF(Q145=$AA$20,$Q$8,IF(R145=$AA$20,$R$8,IF(S145=$AA$20,$S$8,IF(T145=$AA$20,$T$8,IF(U145=$AA$20,$U$8,IF(V145=$AA$20,$V$8,""))))))))))</f>
        <v>ノーリツ</v>
      </c>
      <c r="M145" s="17" t="s">
        <v>23</v>
      </c>
      <c r="N145" s="17"/>
      <c r="O145" s="17"/>
      <c r="P145" s="17"/>
      <c r="Q145" s="17"/>
      <c r="R145" s="17"/>
      <c r="S145" s="17"/>
      <c r="T145" s="17"/>
      <c r="U145" s="17"/>
      <c r="V145" s="17"/>
      <c r="W145" s="68">
        <v>521950.00000000006</v>
      </c>
      <c r="X145" s="77" t="str">
        <f>IF(VLOOKUP(C145,ルール!$C$3:$E$8,2,0)=$AA$33,IF(J145&lt;VLOOKUP(C145,ルール!$C$3:$E$8,3,0),'20250303更新版'!$AA$28,$AA$27),IF(K145&lt;VLOOKUP(C145,ルール!$C$3:$E$8,3,0),'20250303更新版'!$AA$28,$AA$27))</f>
        <v>対象</v>
      </c>
    </row>
    <row r="146" spans="1:25" ht="18.75" customHeight="1" x14ac:dyDescent="0.4">
      <c r="A146" s="18" t="s">
        <v>174</v>
      </c>
      <c r="B146" s="18" t="s">
        <v>17</v>
      </c>
      <c r="C146" s="46" t="s">
        <v>17</v>
      </c>
      <c r="D146" s="46" t="s">
        <v>175</v>
      </c>
      <c r="E146" s="18"/>
      <c r="F146" s="18" t="str">
        <f>IFERROR(VLOOKUP(B146,$AA$9:$AB$15,2,0),"")</f>
        <v>あり</v>
      </c>
      <c r="G146" s="46" t="s">
        <v>145</v>
      </c>
      <c r="H146" s="18" t="s">
        <v>148</v>
      </c>
      <c r="I146" s="47" t="s">
        <v>181</v>
      </c>
      <c r="J146" s="9">
        <v>0.95</v>
      </c>
      <c r="K146" s="9">
        <v>0.91500000000000004</v>
      </c>
      <c r="L146" s="9" t="str">
        <f>IF(M146=$AA$20,$M$8,IF(N146=$AA$20,$N$8,IF(O146=$AA$20,$O$8,IF(P146=$AA$20,$P$8,IF(Q146=$AA$20,$Q$8,IF(R146=$AA$20,$R$8,IF(S146=$AA$20,$S$8,IF(T146=$AA$20,$T$8,IF(U146=$AA$20,$U$8,IF(V146=$AA$20,$V$8,""))))))))))</f>
        <v>リンナイ</v>
      </c>
      <c r="M146" s="18"/>
      <c r="N146" s="18" t="s">
        <v>23</v>
      </c>
      <c r="O146" s="18"/>
      <c r="P146" s="18"/>
      <c r="Q146" s="18"/>
      <c r="R146" s="18"/>
      <c r="S146" s="18"/>
      <c r="T146" s="18"/>
      <c r="U146" s="18"/>
      <c r="V146" s="18"/>
      <c r="W146" s="59">
        <v>516670</v>
      </c>
      <c r="X146" s="60" t="str">
        <f>IF(VLOOKUP(C146,ルール!$C$3:$E$8,2,0)=$AA$33,IF(J146&lt;VLOOKUP(C146,ルール!$C$3:$E$8,3,0),'20250303更新版'!$AA$28,$AA$27),IF(K146&lt;VLOOKUP(C146,ルール!$C$3:$E$8,3,0),'20250303更新版'!$AA$28,$AA$27))</f>
        <v>対象</v>
      </c>
    </row>
    <row r="147" spans="1:25" ht="18.75" customHeight="1" x14ac:dyDescent="0.4">
      <c r="A147" s="50" t="s">
        <v>30</v>
      </c>
      <c r="B147" s="50" t="s">
        <v>17</v>
      </c>
      <c r="C147" s="51" t="s">
        <v>17</v>
      </c>
      <c r="D147" s="51"/>
      <c r="E147" s="50"/>
      <c r="F147" s="50" t="str">
        <f>IFERROR(VLOOKUP(B147,$AA$9:$AB$15,2,0),"")</f>
        <v>あり</v>
      </c>
      <c r="G147" s="51" t="s">
        <v>28</v>
      </c>
      <c r="H147" s="50" t="s">
        <v>48</v>
      </c>
      <c r="I147" s="52" t="s">
        <v>91</v>
      </c>
      <c r="J147" s="7">
        <v>0.95</v>
      </c>
      <c r="K147" s="7">
        <v>0.91500000000000004</v>
      </c>
      <c r="L147" s="7" t="str">
        <f>IF(M147=$AA$20,$M$8,IF(N147=$AA$20,$N$8,IF(O147=$AA$20,$O$8,IF(P147=$AA$20,$P$8,IF(Q147=$AA$20,$Q$8,IF(R147=$AA$20,$R$8,IF(S147=$AA$20,$S$8,IF(T147=$AA$20,$T$8,IF(U147=$AA$20,$U$8,IF(V147=$AA$20,$V$8,""))))))))))</f>
        <v>パロマ</v>
      </c>
      <c r="M147" s="50"/>
      <c r="N147" s="50"/>
      <c r="O147" s="50" t="s">
        <v>23</v>
      </c>
      <c r="P147" s="50"/>
      <c r="Q147" s="50"/>
      <c r="R147" s="50"/>
      <c r="S147" s="50"/>
      <c r="T147" s="50"/>
      <c r="U147" s="50"/>
      <c r="V147" s="50"/>
      <c r="W147" s="69">
        <v>560340</v>
      </c>
      <c r="X147" s="76" t="str">
        <f>IF(VLOOKUP(C147,ルール!$C$3:$E$8,2,0)=$AA$33,IF(J147&lt;VLOOKUP(C147,ルール!$C$3:$E$8,3,0),'20250303更新版'!$AA$28,$AA$27),IF(K147&lt;VLOOKUP(C147,ルール!$C$3:$E$8,3,0),'20250303更新版'!$AA$28,$AA$27))</f>
        <v>対象</v>
      </c>
    </row>
    <row r="148" spans="1:25" ht="18.75" customHeight="1" x14ac:dyDescent="0.4">
      <c r="A148" s="38" t="s">
        <v>30</v>
      </c>
      <c r="B148" s="38" t="s">
        <v>17</v>
      </c>
      <c r="C148" s="39" t="s">
        <v>17</v>
      </c>
      <c r="D148" s="39" t="s">
        <v>175</v>
      </c>
      <c r="E148" s="38" t="s">
        <v>52</v>
      </c>
      <c r="F148" s="38" t="str">
        <f>IFERROR(VLOOKUP(B148,$AA$9:$AB$15,2,0),"")</f>
        <v>あり</v>
      </c>
      <c r="G148" s="39" t="s">
        <v>20</v>
      </c>
      <c r="H148" s="38" t="s">
        <v>114</v>
      </c>
      <c r="I148" s="66" t="s">
        <v>124</v>
      </c>
      <c r="J148" s="8">
        <v>0.95</v>
      </c>
      <c r="K148" s="8">
        <v>0.92500000000000004</v>
      </c>
      <c r="L148" s="8" t="str">
        <f>IF(M148=$AA$20,$M$8,IF(N148=$AA$20,$N$8,IF(O148=$AA$20,$O$8,IF(P148=$AA$20,$P$8,IF(Q148=$AA$20,$Q$8,IF(R148=$AA$20,$R$8,IF(S148=$AA$20,$S$8,IF(T148=$AA$20,$T$8,IF(U148=$AA$20,$U$8,IF(V148=$AA$20,$V$8,""))))))))))</f>
        <v>ノーリツ</v>
      </c>
      <c r="M148" s="38" t="s">
        <v>23</v>
      </c>
      <c r="N148" s="38"/>
      <c r="O148" s="38"/>
      <c r="P148" s="38"/>
      <c r="Q148" s="38"/>
      <c r="R148" s="38"/>
      <c r="S148" s="38"/>
      <c r="T148" s="38"/>
      <c r="U148" s="38"/>
      <c r="V148" s="38"/>
      <c r="W148" s="72">
        <v>461560.00000000006</v>
      </c>
      <c r="X148" s="81" t="str">
        <f>IF(VLOOKUP(C148,ルール!$C$3:$E$8,2,0)=$AA$33,IF(J148&lt;VLOOKUP(C148,ルール!$C$3:$E$8,3,0),'20250303更新版'!$AA$28,$AA$27),IF(K148&lt;VLOOKUP(C148,ルール!$C$3:$E$8,3,0),'20250303更新版'!$AA$28,$AA$27))</f>
        <v>対象</v>
      </c>
    </row>
    <row r="149" spans="1:25" ht="18.75" customHeight="1" x14ac:dyDescent="0.4">
      <c r="A149" s="57" t="s">
        <v>30</v>
      </c>
      <c r="B149" s="57" t="s">
        <v>17</v>
      </c>
      <c r="C149" s="56" t="s">
        <v>17</v>
      </c>
      <c r="D149" s="56" t="s">
        <v>175</v>
      </c>
      <c r="E149" s="57" t="s">
        <v>52</v>
      </c>
      <c r="F149" s="57" t="str">
        <f>IFERROR(VLOOKUP(B149,$AA$9:$AB$15,2,0),"")</f>
        <v>あり</v>
      </c>
      <c r="G149" s="56" t="s">
        <v>26</v>
      </c>
      <c r="H149" s="57" t="s">
        <v>114</v>
      </c>
      <c r="I149" s="89" t="s">
        <v>125</v>
      </c>
      <c r="J149" s="73">
        <v>0.95</v>
      </c>
      <c r="K149" s="73">
        <v>0.92500000000000004</v>
      </c>
      <c r="L149" s="73" t="str">
        <f>IF(M149=$AA$20,$M$8,IF(N149=$AA$20,$N$8,IF(O149=$AA$20,$O$8,IF(P149=$AA$20,$P$8,IF(Q149=$AA$20,$Q$8,IF(R149=$AA$20,$R$8,IF(S149=$AA$20,$S$8,IF(T149=$AA$20,$T$8,IF(U149=$AA$20,$U$8,IF(V149=$AA$20,$V$8,""))))))))))</f>
        <v>ノーリツ</v>
      </c>
      <c r="M149" s="57" t="s">
        <v>23</v>
      </c>
      <c r="N149" s="57"/>
      <c r="O149" s="57"/>
      <c r="P149" s="57"/>
      <c r="Q149" s="57"/>
      <c r="R149" s="57"/>
      <c r="S149" s="57"/>
      <c r="T149" s="57"/>
      <c r="U149" s="57"/>
      <c r="V149" s="57"/>
      <c r="W149" s="74">
        <v>497420.00000000006</v>
      </c>
      <c r="X149" s="90" t="str">
        <f>IF(VLOOKUP(C149,ルール!$C$3:$E$8,2,0)=$AA$33,IF(J149&lt;VLOOKUP(C149,ルール!$C$3:$E$8,3,0),'20250303更新版'!$AA$28,$AA$27),IF(K149&lt;VLOOKUP(C149,ルール!$C$3:$E$8,3,0),'20250303更新版'!$AA$28,$AA$27))</f>
        <v>対象</v>
      </c>
    </row>
    <row r="150" spans="1:25" ht="18.75" customHeight="1" x14ac:dyDescent="0.4">
      <c r="A150" s="38" t="s">
        <v>30</v>
      </c>
      <c r="B150" s="38" t="s">
        <v>17</v>
      </c>
      <c r="C150" s="39" t="s">
        <v>17</v>
      </c>
      <c r="D150" s="39" t="s">
        <v>175</v>
      </c>
      <c r="E150" s="38" t="s">
        <v>52</v>
      </c>
      <c r="F150" s="38" t="str">
        <f>IFERROR(VLOOKUP(B150,$AA$9:$AB$15,2,0),"")</f>
        <v>あり</v>
      </c>
      <c r="G150" s="39" t="s">
        <v>28</v>
      </c>
      <c r="H150" s="38" t="s">
        <v>114</v>
      </c>
      <c r="I150" s="66" t="s">
        <v>126</v>
      </c>
      <c r="J150" s="8">
        <v>0.95</v>
      </c>
      <c r="K150" s="8">
        <v>0.92500000000000004</v>
      </c>
      <c r="L150" s="8" t="str">
        <f>IF(M150=$AA$20,$M$8,IF(N150=$AA$20,$N$8,IF(O150=$AA$20,$O$8,IF(P150=$AA$20,$P$8,IF(Q150=$AA$20,$Q$8,IF(R150=$AA$20,$R$8,IF(S150=$AA$20,$S$8,IF(T150=$AA$20,$T$8,IF(U150=$AA$20,$U$8,IF(V150=$AA$20,$V$8,""))))))))))</f>
        <v>ノーリツ</v>
      </c>
      <c r="M150" s="38" t="s">
        <v>23</v>
      </c>
      <c r="N150" s="38"/>
      <c r="O150" s="38"/>
      <c r="P150" s="38"/>
      <c r="Q150" s="38"/>
      <c r="R150" s="38"/>
      <c r="S150" s="38"/>
      <c r="T150" s="38"/>
      <c r="U150" s="38"/>
      <c r="V150" s="38"/>
      <c r="W150" s="72">
        <v>525800</v>
      </c>
      <c r="X150" s="81" t="str">
        <f>IF(VLOOKUP(C150,ルール!$C$3:$E$8,2,0)=$AA$33,IF(J150&lt;VLOOKUP(C150,ルール!$C$3:$E$8,3,0),'20250303更新版'!$AA$28,$AA$27),IF(K150&lt;VLOOKUP(C150,ルール!$C$3:$E$8,3,0),'20250303更新版'!$AA$28,$AA$27))</f>
        <v>対象</v>
      </c>
    </row>
    <row r="151" spans="1:25" ht="18.75" customHeight="1" x14ac:dyDescent="0.4">
      <c r="A151" s="38" t="s">
        <v>174</v>
      </c>
      <c r="B151" s="38" t="s">
        <v>58</v>
      </c>
      <c r="C151" s="39" t="s">
        <v>19</v>
      </c>
      <c r="D151" s="39" t="s">
        <v>241</v>
      </c>
      <c r="E151" s="38" t="s">
        <v>52</v>
      </c>
      <c r="F151" s="38" t="str">
        <f>IFERROR(VLOOKUP(B151,$AA$9:$AB$15,2,0),"")</f>
        <v>なし</v>
      </c>
      <c r="G151" s="39" t="s">
        <v>20</v>
      </c>
      <c r="H151" s="38" t="s">
        <v>93</v>
      </c>
      <c r="I151" s="66" t="s">
        <v>265</v>
      </c>
      <c r="J151" s="8">
        <v>0.95</v>
      </c>
      <c r="K151" s="8" t="s">
        <v>261</v>
      </c>
      <c r="L151" s="8" t="str">
        <f>IF(M151=$AA$20,$M$8,IF(N151=$AA$20,$N$8,IF(O151=$AA$20,$O$8,IF(P151=$AA$20,$P$8,IF(Q151=$AA$20,$Q$8,IF(R151=$AA$20,$R$8,IF(S151=$AA$20,$S$8,IF(T151=$AA$20,$T$8,IF(U151=$AA$20,$U$8,IF(V151=$AA$20,$V$8,""))))))))))</f>
        <v>ノーリツ</v>
      </c>
      <c r="M151" s="38" t="s">
        <v>23</v>
      </c>
      <c r="N151" s="38"/>
      <c r="O151" s="38"/>
      <c r="P151" s="38"/>
      <c r="Q151" s="38"/>
      <c r="R151" s="38"/>
      <c r="S151" s="38"/>
      <c r="T151" s="38"/>
      <c r="U151" s="38"/>
      <c r="V151" s="38"/>
      <c r="W151" s="72">
        <v>480810</v>
      </c>
      <c r="X151" s="81" t="str">
        <f>IF(VLOOKUP(C151,ルール!$C$3:$E$8,2,0)=$AA$33,IF(J151&lt;VLOOKUP(C151,ルール!$C$3:$E$8,3,0),'20250303更新版'!$AA$28,$AA$27),IF(K151&lt;VLOOKUP(C151,ルール!$C$3:$E$8,3,0),'20250303更新版'!$AA$28,$AA$27))</f>
        <v>対象</v>
      </c>
    </row>
    <row r="152" spans="1:25" ht="18.75" customHeight="1" x14ac:dyDescent="0.4">
      <c r="A152" s="57" t="s">
        <v>30</v>
      </c>
      <c r="B152" s="57" t="s">
        <v>59</v>
      </c>
      <c r="C152" s="56" t="s">
        <v>19</v>
      </c>
      <c r="D152" s="56" t="s">
        <v>175</v>
      </c>
      <c r="E152" s="57"/>
      <c r="F152" s="57" t="str">
        <f>IFERROR(VLOOKUP(B152,$AA$9:$AB$15,2,0),"")</f>
        <v>あり</v>
      </c>
      <c r="G152" s="56" t="s">
        <v>20</v>
      </c>
      <c r="H152" s="57" t="s">
        <v>34</v>
      </c>
      <c r="I152" s="89" t="s">
        <v>112</v>
      </c>
      <c r="J152" s="73">
        <v>0.95</v>
      </c>
      <c r="K152" s="73" t="s">
        <v>260</v>
      </c>
      <c r="L152" s="73" t="str">
        <f>IF(M152=$AA$20,$M$8,IF(N152=$AA$20,$N$8,IF(O152=$AA$20,$O$8,IF(P152=$AA$20,$P$8,IF(Q152=$AA$20,$Q$8,IF(R152=$AA$20,$R$8,IF(S152=$AA$20,$S$8,IF(T152=$AA$20,$T$8,IF(U152=$AA$20,$U$8,IF(V152=$AA$20,$V$8,""))))))))))</f>
        <v>ノーリツ</v>
      </c>
      <c r="M152" s="57" t="s">
        <v>23</v>
      </c>
      <c r="N152" s="57"/>
      <c r="O152" s="57"/>
      <c r="P152" s="57"/>
      <c r="Q152" s="57"/>
      <c r="R152" s="57"/>
      <c r="S152" s="57"/>
      <c r="T152" s="57"/>
      <c r="U152" s="57"/>
      <c r="V152" s="57"/>
      <c r="W152" s="74">
        <v>579040</v>
      </c>
      <c r="X152" s="90" t="str">
        <f>IF(VLOOKUP(C152,ルール!$C$3:$E$8,2,0)=$AA$33,IF(J152&lt;VLOOKUP(C152,ルール!$C$3:$E$8,3,0),'20250303更新版'!$AA$28,$AA$27),IF(K152&lt;VLOOKUP(C152,ルール!$C$3:$E$8,3,0),'20250303更新版'!$AA$28,$AA$27))</f>
        <v>対象</v>
      </c>
      <c r="Y152" s="70"/>
    </row>
    <row r="153" spans="1:25" ht="18.75" customHeight="1" x14ac:dyDescent="0.4">
      <c r="A153" s="17" t="s">
        <v>30</v>
      </c>
      <c r="B153" s="17" t="s">
        <v>59</v>
      </c>
      <c r="C153" s="14" t="s">
        <v>19</v>
      </c>
      <c r="D153" s="14" t="s">
        <v>175</v>
      </c>
      <c r="E153" s="17"/>
      <c r="F153" s="17" t="str">
        <f>IFERROR(VLOOKUP(B153,$AA$9:$AB$15,2,0),"")</f>
        <v>あり</v>
      </c>
      <c r="G153" s="14" t="s">
        <v>28</v>
      </c>
      <c r="H153" s="17" t="s">
        <v>34</v>
      </c>
      <c r="I153" s="15" t="s">
        <v>115</v>
      </c>
      <c r="J153" s="16">
        <v>0.95</v>
      </c>
      <c r="K153" s="16" t="s">
        <v>260</v>
      </c>
      <c r="L153" s="16" t="str">
        <f>IF(M153=$AA$20,$M$8,IF(N153=$AA$20,$N$8,IF(O153=$AA$20,$O$8,IF(P153=$AA$20,$P$8,IF(Q153=$AA$20,$Q$8,IF(R153=$AA$20,$R$8,IF(S153=$AA$20,$S$8,IF(T153=$AA$20,$T$8,IF(U153=$AA$20,$U$8,IF(V153=$AA$20,$V$8,""))))))))))</f>
        <v>ノーリツ</v>
      </c>
      <c r="M153" s="17" t="s">
        <v>23</v>
      </c>
      <c r="N153" s="17"/>
      <c r="O153" s="17"/>
      <c r="P153" s="17"/>
      <c r="Q153" s="17"/>
      <c r="R153" s="17"/>
      <c r="S153" s="17"/>
      <c r="T153" s="17"/>
      <c r="U153" s="17"/>
      <c r="V153" s="17"/>
      <c r="W153" s="68">
        <v>676720</v>
      </c>
      <c r="X153" s="77" t="str">
        <f>IF(VLOOKUP(C153,ルール!$C$3:$E$8,2,0)=$AA$33,IF(J153&lt;VLOOKUP(C153,ルール!$C$3:$E$8,3,0),'20250303更新版'!$AA$28,$AA$27),IF(K153&lt;VLOOKUP(C153,ルール!$C$3:$E$8,3,0),'20250303更新版'!$AA$28,$AA$27))</f>
        <v>対象</v>
      </c>
    </row>
    <row r="154" spans="1:25" ht="18.75" customHeight="1" x14ac:dyDescent="0.4">
      <c r="A154" s="50" t="s">
        <v>174</v>
      </c>
      <c r="B154" s="50" t="s">
        <v>161</v>
      </c>
      <c r="C154" s="51" t="s">
        <v>162</v>
      </c>
      <c r="D154" s="51" t="s">
        <v>175</v>
      </c>
      <c r="E154" s="50"/>
      <c r="F154" s="50" t="str">
        <f>IFERROR(VLOOKUP(B154,$AA$9:$AB$15,2,0),"")</f>
        <v>あり</v>
      </c>
      <c r="G154" s="51" t="s">
        <v>145</v>
      </c>
      <c r="H154" s="50" t="s">
        <v>93</v>
      </c>
      <c r="I154" s="52" t="s">
        <v>182</v>
      </c>
      <c r="J154" s="7">
        <v>0.95</v>
      </c>
      <c r="K154" s="7" t="s">
        <v>164</v>
      </c>
      <c r="L154" s="7" t="str">
        <f>IF(M154=$AA$20,$M$8,IF(N154=$AA$20,$N$8,IF(O154=$AA$20,$O$8,IF(P154=$AA$20,$P$8,IF(Q154=$AA$20,$Q$8,IF(R154=$AA$20,$R$8,IF(S154=$AA$20,$S$8,IF(T154=$AA$20,$T$8,IF(U154=$AA$20,$U$8,IF(V154=$AA$20,$V$8,""))))))))))</f>
        <v>リンナイ</v>
      </c>
      <c r="M154" s="50"/>
      <c r="N154" s="50" t="s">
        <v>23</v>
      </c>
      <c r="O154" s="50"/>
      <c r="P154" s="50"/>
      <c r="Q154" s="50"/>
      <c r="R154" s="50"/>
      <c r="S154" s="50"/>
      <c r="T154" s="50"/>
      <c r="U154" s="50"/>
      <c r="V154" s="50"/>
      <c r="W154" s="69">
        <v>660770</v>
      </c>
      <c r="X154" s="76" t="str">
        <f>IF(VLOOKUP(C154,ルール!$C$3:$E$8,2,0)=$AA$33,IF(J154&lt;VLOOKUP(C154,ルール!$C$3:$E$8,3,0),'20250303更新版'!$AA$28,$AA$27),IF(K154&lt;VLOOKUP(C154,ルール!$C$3:$E$8,3,0),'20250303更新版'!$AA$28,$AA$27))</f>
        <v>対象</v>
      </c>
    </row>
    <row r="155" spans="1:25" ht="18.75" customHeight="1" x14ac:dyDescent="0.4">
      <c r="A155" s="17" t="s">
        <v>30</v>
      </c>
      <c r="B155" s="17" t="s">
        <v>59</v>
      </c>
      <c r="C155" s="14" t="s">
        <v>19</v>
      </c>
      <c r="D155" s="14" t="s">
        <v>175</v>
      </c>
      <c r="E155" s="17" t="s">
        <v>52</v>
      </c>
      <c r="F155" s="17" t="str">
        <f>IFERROR(VLOOKUP(B155,$AA$9:$AB$15,2,0),"")</f>
        <v>あり</v>
      </c>
      <c r="G155" s="14" t="s">
        <v>20</v>
      </c>
      <c r="H155" s="17" t="s">
        <v>34</v>
      </c>
      <c r="I155" s="15" t="s">
        <v>116</v>
      </c>
      <c r="J155" s="16">
        <v>0.95</v>
      </c>
      <c r="K155" s="16" t="s">
        <v>260</v>
      </c>
      <c r="L155" s="42" t="str">
        <f>IF(M155=$AA$20,$M$8,IF(N155=$AA$20,$N$8,IF(O155=$AA$20,$O$8,IF(P155=$AA$20,$P$8,IF(Q155=$AA$20,$Q$8,IF(R155=$AA$20,$R$8,IF(S155=$AA$20,$S$8,IF(T155=$AA$20,$T$8,IF(U155=$AA$20,$U$8,IF(V155=$AA$20,$V$8,""))))))))))</f>
        <v>ノーリツ</v>
      </c>
      <c r="M155" s="17" t="s">
        <v>23</v>
      </c>
      <c r="N155" s="17"/>
      <c r="O155" s="17"/>
      <c r="P155" s="17"/>
      <c r="Q155" s="17"/>
      <c r="R155" s="17"/>
      <c r="S155" s="17"/>
      <c r="T155" s="17"/>
      <c r="U155" s="17"/>
      <c r="V155" s="17"/>
      <c r="W155" s="43">
        <v>575190</v>
      </c>
      <c r="X155" s="44" t="str">
        <f>IF(VLOOKUP(C155,ルール!$C$3:$E$8,2,0)=$AA$33,IF(J155&lt;VLOOKUP(C155,ルール!$C$3:$E$8,3,0),'20250303更新版'!$AA$28,$AA$27),IF(K155&lt;VLOOKUP(C155,ルール!$C$3:$E$8,3,0),'20250303更新版'!$AA$28,$AA$27))</f>
        <v>対象</v>
      </c>
    </row>
    <row r="156" spans="1:25" ht="18.75" customHeight="1" x14ac:dyDescent="0.4">
      <c r="A156" s="50" t="s">
        <v>174</v>
      </c>
      <c r="B156" s="50" t="s">
        <v>161</v>
      </c>
      <c r="C156" s="51" t="s">
        <v>162</v>
      </c>
      <c r="D156" s="51" t="s">
        <v>241</v>
      </c>
      <c r="E156" s="50" t="s">
        <v>52</v>
      </c>
      <c r="F156" s="50" t="str">
        <f>IFERROR(VLOOKUP(B156,$AA$9:$AB$15,2,0),"")</f>
        <v>あり</v>
      </c>
      <c r="G156" s="51" t="s">
        <v>132</v>
      </c>
      <c r="H156" s="50" t="s">
        <v>93</v>
      </c>
      <c r="I156" s="52" t="s">
        <v>242</v>
      </c>
      <c r="J156" s="7">
        <v>0.95</v>
      </c>
      <c r="K156" s="7" t="s">
        <v>243</v>
      </c>
      <c r="L156" s="12" t="str">
        <f>IF(M156=$AA$20,$M$8,IF(N156=$AA$20,$N$8,IF(O156=$AA$20,$O$8,IF(P156=$AA$20,$P$8,IF(Q156=$AA$20,$Q$8,IF(R156=$AA$20,$R$8,IF(S156=$AA$20,$S$8,IF(T156=$AA$20,$T$8,IF(U156=$AA$20,$U$8,IF(V156=$AA$20,$V$8,""))))))))))</f>
        <v>リンナイ</v>
      </c>
      <c r="M156" s="50"/>
      <c r="N156" s="50" t="s">
        <v>23</v>
      </c>
      <c r="O156" s="50"/>
      <c r="P156" s="50"/>
      <c r="Q156" s="50"/>
      <c r="R156" s="50"/>
      <c r="S156" s="50"/>
      <c r="T156" s="50"/>
      <c r="U156" s="50"/>
      <c r="V156" s="50"/>
      <c r="W156" s="53">
        <v>607310</v>
      </c>
      <c r="X156" s="54" t="str">
        <f>IF(VLOOKUP(C156,ルール!$C$3:$E$8,2,0)=$AA$33,IF(J156&lt;VLOOKUP(C156,ルール!$C$3:$E$8,3,0),'20250303更新版'!$AA$28,$AA$27),IF(K156&lt;VLOOKUP(C156,ルール!$C$3:$E$8,3,0),'20250303更新版'!$AA$28,$AA$27))</f>
        <v>対象</v>
      </c>
    </row>
    <row r="157" spans="1:25" ht="18.75" customHeight="1" x14ac:dyDescent="0.4">
      <c r="A157" s="38" t="s">
        <v>30</v>
      </c>
      <c r="B157" s="38" t="s">
        <v>59</v>
      </c>
      <c r="C157" s="39" t="s">
        <v>19</v>
      </c>
      <c r="D157" s="39" t="s">
        <v>175</v>
      </c>
      <c r="E157" s="38" t="s">
        <v>52</v>
      </c>
      <c r="F157" s="38" t="str">
        <f>IFERROR(VLOOKUP(B157,$AA$9:$AB$15,2,0),"")</f>
        <v>あり</v>
      </c>
      <c r="G157" s="39" t="s">
        <v>26</v>
      </c>
      <c r="H157" s="38" t="s">
        <v>48</v>
      </c>
      <c r="I157" s="66" t="s">
        <v>53</v>
      </c>
      <c r="J157" s="8">
        <v>0.95</v>
      </c>
      <c r="K157" s="13" t="s">
        <v>164</v>
      </c>
      <c r="L157" s="13" t="str">
        <f>IF(M157=$AA$20,$M$8,IF(N157=$AA$20,$N$8,IF(O157=$AA$20,$O$8,IF(P157=$AA$20,$P$8,IF(Q157=$AA$20,$Q$8,IF(R157=$AA$20,$R$8,IF(S157=$AA$20,$S$8,IF(T157=$AA$20,$T$8,IF(U157=$AA$20,$U$8,IF(V157=$AA$20,$V$8,""))))))))))</f>
        <v>リンナイ</v>
      </c>
      <c r="M157" s="38"/>
      <c r="N157" s="38" t="s">
        <v>23</v>
      </c>
      <c r="O157" s="38"/>
      <c r="P157" s="38"/>
      <c r="Q157" s="38"/>
      <c r="R157" s="38"/>
      <c r="S157" s="38"/>
      <c r="T157" s="38"/>
      <c r="U157" s="38"/>
      <c r="V157" s="38"/>
      <c r="W157" s="67">
        <v>649550</v>
      </c>
      <c r="X157" s="41" t="str">
        <f>IF(VLOOKUP(C157,ルール!$C$3:$E$8,2,0)=$AA$33,IF(J157&lt;VLOOKUP(C157,ルール!$C$3:$E$8,3,0),'20250303更新版'!$AA$28,$AA$27),IF(K157&lt;VLOOKUP(C157,ルール!$C$3:$E$8,3,0),'20250303更新版'!$AA$28,$AA$27))</f>
        <v>対象</v>
      </c>
    </row>
    <row r="158" spans="1:25" ht="18.75" customHeight="1" x14ac:dyDescent="0.4">
      <c r="A158" s="17" t="s">
        <v>30</v>
      </c>
      <c r="B158" s="17" t="s">
        <v>59</v>
      </c>
      <c r="C158" s="14" t="s">
        <v>19</v>
      </c>
      <c r="D158" s="14" t="s">
        <v>175</v>
      </c>
      <c r="E158" s="17" t="s">
        <v>52</v>
      </c>
      <c r="F158" s="17" t="str">
        <f>IFERROR(VLOOKUP(B158,$AA$9:$AB$15,2,0),"")</f>
        <v>あり</v>
      </c>
      <c r="G158" s="14" t="s">
        <v>28</v>
      </c>
      <c r="H158" s="17" t="s">
        <v>34</v>
      </c>
      <c r="I158" s="15" t="s">
        <v>117</v>
      </c>
      <c r="J158" s="16">
        <v>0.95</v>
      </c>
      <c r="K158" s="16" t="s">
        <v>260</v>
      </c>
      <c r="L158" s="42" t="str">
        <f>IF(M158=$AA$20,$M$8,IF(N158=$AA$20,$N$8,IF(O158=$AA$20,$O$8,IF(P158=$AA$20,$P$8,IF(Q158=$AA$20,$Q$8,IF(R158=$AA$20,$R$8,IF(S158=$AA$20,$S$8,IF(T158=$AA$20,$T$8,IF(U158=$AA$20,$U$8,IF(V158=$AA$20,$V$8,""))))))))))</f>
        <v>ノーリツ</v>
      </c>
      <c r="M158" s="17" t="s">
        <v>23</v>
      </c>
      <c r="N158" s="17"/>
      <c r="O158" s="17"/>
      <c r="P158" s="17"/>
      <c r="Q158" s="17"/>
      <c r="R158" s="17"/>
      <c r="S158" s="17"/>
      <c r="T158" s="17"/>
      <c r="U158" s="17"/>
      <c r="V158" s="17"/>
      <c r="W158" s="43">
        <v>665170</v>
      </c>
      <c r="X158" s="44" t="str">
        <f>IF(VLOOKUP(C158,ルール!$C$3:$E$8,2,0)=$AA$33,IF(J158&lt;VLOOKUP(C158,ルール!$C$3:$E$8,3,0),'20250303更新版'!$AA$28,$AA$27),IF(K158&lt;VLOOKUP(C158,ルール!$C$3:$E$8,3,0),'20250303更新版'!$AA$28,$AA$27))</f>
        <v>対象</v>
      </c>
    </row>
    <row r="159" spans="1:25" ht="18.75" customHeight="1" x14ac:dyDescent="0.4">
      <c r="A159" s="50" t="s">
        <v>30</v>
      </c>
      <c r="B159" s="50" t="s">
        <v>59</v>
      </c>
      <c r="C159" s="51" t="s">
        <v>19</v>
      </c>
      <c r="D159" s="51" t="s">
        <v>175</v>
      </c>
      <c r="E159" s="50" t="s">
        <v>52</v>
      </c>
      <c r="F159" s="50" t="str">
        <f>IFERROR(VLOOKUP(B159,$AA$9:$AB$15,2,0),"")</f>
        <v>あり</v>
      </c>
      <c r="G159" s="51" t="s">
        <v>28</v>
      </c>
      <c r="H159" s="50" t="s">
        <v>48</v>
      </c>
      <c r="I159" s="52" t="s">
        <v>54</v>
      </c>
      <c r="J159" s="7">
        <v>0.95</v>
      </c>
      <c r="K159" s="7" t="s">
        <v>164</v>
      </c>
      <c r="L159" s="12" t="str">
        <f>IF(M159=$AA$20,$M$8,IF(N159=$AA$20,$N$8,IF(O159=$AA$20,$O$8,IF(P159=$AA$20,$P$8,IF(Q159=$AA$20,$Q$8,IF(R159=$AA$20,$R$8,IF(S159=$AA$20,$S$8,IF(T159=$AA$20,$T$8,IF(U159=$AA$20,$U$8,IF(V159=$AA$20,$V$8,""))))))))))</f>
        <v>リンナイ</v>
      </c>
      <c r="M159" s="50"/>
      <c r="N159" s="50" t="s">
        <v>23</v>
      </c>
      <c r="O159" s="50"/>
      <c r="P159" s="50"/>
      <c r="Q159" s="50"/>
      <c r="R159" s="50"/>
      <c r="S159" s="50"/>
      <c r="T159" s="50"/>
      <c r="U159" s="50"/>
      <c r="V159" s="50"/>
      <c r="W159" s="53">
        <v>655710</v>
      </c>
      <c r="X159" s="54" t="str">
        <f>IF(VLOOKUP(C159,ルール!$C$3:$E$8,2,0)=$AA$33,IF(J159&lt;VLOOKUP(C159,ルール!$C$3:$E$8,3,0),'20250303更新版'!$AA$28,$AA$27),IF(K159&lt;VLOOKUP(C159,ルール!$C$3:$E$8,3,0),'20250303更新版'!$AA$28,$AA$27))</f>
        <v>対象</v>
      </c>
    </row>
    <row r="160" spans="1:25" ht="18.75" customHeight="1" x14ac:dyDescent="0.4">
      <c r="A160" s="50" t="s">
        <v>74</v>
      </c>
      <c r="B160" s="50" t="s">
        <v>68</v>
      </c>
      <c r="C160" s="51" t="s">
        <v>72</v>
      </c>
      <c r="D160" s="51" t="s">
        <v>72</v>
      </c>
      <c r="E160" s="50"/>
      <c r="F160" s="50" t="str">
        <f>IFERROR(VLOOKUP(B160,$AA$9:$AB$15,2,0),"")</f>
        <v>なし</v>
      </c>
      <c r="G160" s="51" t="s">
        <v>70</v>
      </c>
      <c r="H160" s="50" t="s">
        <v>48</v>
      </c>
      <c r="I160" s="52" t="s">
        <v>214</v>
      </c>
      <c r="J160" s="7">
        <v>0.95</v>
      </c>
      <c r="K160" s="7">
        <v>0.92500000000000004</v>
      </c>
      <c r="L160" s="12" t="str">
        <f>IF(M160=$AA$20,$M$8,IF(N160=$AA$20,$N$8,IF(O160=$AA$20,$O$8,IF(P160=$AA$20,$P$8,IF(Q160=$AA$20,$Q$8,IF(R160=$AA$20,$R$8,IF(S160=$AA$20,$S$8,IF(T160=$AA$20,$T$8,IF(U160=$AA$20,$U$8,IF(V160=$AA$20,$V$8,""))))))))))</f>
        <v>長府製作所</v>
      </c>
      <c r="M160" s="50"/>
      <c r="N160" s="50"/>
      <c r="O160" s="50"/>
      <c r="P160" s="50"/>
      <c r="Q160" s="50"/>
      <c r="R160" s="50" t="s">
        <v>23</v>
      </c>
      <c r="S160" s="50"/>
      <c r="T160" s="50"/>
      <c r="U160" s="50"/>
      <c r="V160" s="50"/>
      <c r="W160" s="53">
        <v>308000</v>
      </c>
      <c r="X160" s="54" t="str">
        <f>IF(VLOOKUP(C160,ルール!$C$3:$E$8,2,0)=$AA$33,IF(J160&lt;VLOOKUP(C160,ルール!$C$3:$E$8,3,0),'20250303更新版'!$AA$28,$AA$27),IF(K160&lt;VLOOKUP(C160,ルール!$C$3:$E$8,3,0),'20250303更新版'!$AA$28,$AA$27))</f>
        <v>対象</v>
      </c>
    </row>
    <row r="161" spans="1:24" ht="18.75" customHeight="1" x14ac:dyDescent="0.4">
      <c r="A161" s="18" t="s">
        <v>74</v>
      </c>
      <c r="B161" s="18" t="s">
        <v>68</v>
      </c>
      <c r="C161" s="46" t="s">
        <v>72</v>
      </c>
      <c r="D161" s="46" t="s">
        <v>72</v>
      </c>
      <c r="E161" s="18"/>
      <c r="F161" s="18" t="str">
        <f>IFERROR(VLOOKUP(B161,$AA$9:$AB$15,2,0),"")</f>
        <v>なし</v>
      </c>
      <c r="G161" s="46" t="s">
        <v>71</v>
      </c>
      <c r="H161" s="18" t="s">
        <v>48</v>
      </c>
      <c r="I161" s="47" t="s">
        <v>77</v>
      </c>
      <c r="J161" s="9">
        <v>0.95</v>
      </c>
      <c r="K161" s="9">
        <v>0.96499999999999997</v>
      </c>
      <c r="L161" s="11" t="str">
        <f>IF(M161=$AA$20,$M$8,IF(N161=$AA$20,$N$8,IF(O161=$AA$20,$O$8,IF(P161=$AA$20,$P$8,IF(Q161=$AA$20,$Q$8,IF(R161=$AA$20,$R$8,IF(S161=$AA$20,$S$8,IF(T161=$AA$20,$T$8,IF(U161=$AA$20,$U$8,IF(V161=$AA$20,$V$8,""))))))))))</f>
        <v>コロナ</v>
      </c>
      <c r="M161" s="18"/>
      <c r="N161" s="18"/>
      <c r="O161" s="18"/>
      <c r="P161" s="18"/>
      <c r="Q161" s="18"/>
      <c r="R161" s="18"/>
      <c r="S161" s="18" t="s">
        <v>23</v>
      </c>
      <c r="T161" s="18"/>
      <c r="U161" s="18"/>
      <c r="V161" s="18"/>
      <c r="W161" s="48">
        <v>328900</v>
      </c>
      <c r="X161" s="49" t="str">
        <f>IF(VLOOKUP(C161,ルール!$C$3:$E$8,2,0)=$AA$33,IF(J161&lt;VLOOKUP(C161,ルール!$C$3:$E$8,3,0),'20250303更新版'!$AA$28,$AA$27),IF(K161&lt;VLOOKUP(C161,ルール!$C$3:$E$8,3,0),'20250303更新版'!$AA$28,$AA$27))</f>
        <v>対象</v>
      </c>
    </row>
    <row r="162" spans="1:24" ht="18.75" customHeight="1" x14ac:dyDescent="0.4">
      <c r="A162" s="50" t="s">
        <v>74</v>
      </c>
      <c r="B162" s="50" t="s">
        <v>68</v>
      </c>
      <c r="C162" s="51" t="s">
        <v>72</v>
      </c>
      <c r="D162" s="51" t="s">
        <v>72</v>
      </c>
      <c r="E162" s="50"/>
      <c r="F162" s="50" t="str">
        <f>IFERROR(VLOOKUP(B162,$AA$9:$AB$15,2,0),"")</f>
        <v>なし</v>
      </c>
      <c r="G162" s="51" t="s">
        <v>71</v>
      </c>
      <c r="H162" s="50" t="s">
        <v>48</v>
      </c>
      <c r="I162" s="52" t="s">
        <v>215</v>
      </c>
      <c r="J162" s="7">
        <v>0.95</v>
      </c>
      <c r="K162" s="7">
        <v>0.92500000000000004</v>
      </c>
      <c r="L162" s="12" t="str">
        <f>IF(M162=$AA$20,$M$8,IF(N162=$AA$20,$N$8,IF(O162=$AA$20,$O$8,IF(P162=$AA$20,$P$8,IF(Q162=$AA$20,$Q$8,IF(R162=$AA$20,$R$8,IF(S162=$AA$20,$S$8,IF(T162=$AA$20,$T$8,IF(U162=$AA$20,$U$8,IF(V162=$AA$20,$V$8,""))))))))))</f>
        <v>長府製作所</v>
      </c>
      <c r="M162" s="50"/>
      <c r="N162" s="50"/>
      <c r="O162" s="50"/>
      <c r="P162" s="50"/>
      <c r="Q162" s="50"/>
      <c r="R162" s="50" t="s">
        <v>23</v>
      </c>
      <c r="S162" s="50"/>
      <c r="T162" s="50"/>
      <c r="U162" s="50"/>
      <c r="V162" s="50"/>
      <c r="W162" s="69">
        <v>366850</v>
      </c>
      <c r="X162" s="54" t="str">
        <f>IF(VLOOKUP(C162,ルール!$C$3:$E$8,2,0)=$AA$33,IF(J162&lt;VLOOKUP(C162,ルール!$C$3:$E$8,3,0),'20250303更新版'!$AA$28,$AA$27),IF(K162&lt;VLOOKUP(C162,ルール!$C$3:$E$8,3,0),'20250303更新版'!$AA$28,$AA$27))</f>
        <v>対象</v>
      </c>
    </row>
    <row r="163" spans="1:24" ht="18.75" customHeight="1" x14ac:dyDescent="0.4">
      <c r="A163" s="38" t="s">
        <v>74</v>
      </c>
      <c r="B163" s="38" t="s">
        <v>68</v>
      </c>
      <c r="C163" s="39" t="s">
        <v>73</v>
      </c>
      <c r="D163" s="39" t="s">
        <v>73</v>
      </c>
      <c r="E163" s="38"/>
      <c r="F163" s="17" t="str">
        <f>IFERROR(VLOOKUP(B163,$AA$9:$AB$15,2,0),"")</f>
        <v>なし</v>
      </c>
      <c r="G163" s="39" t="s">
        <v>70</v>
      </c>
      <c r="H163" s="38" t="s">
        <v>48</v>
      </c>
      <c r="I163" s="66" t="s">
        <v>81</v>
      </c>
      <c r="J163" s="8">
        <v>0.95</v>
      </c>
      <c r="K163" s="8">
        <v>0.83499999999999996</v>
      </c>
      <c r="L163" s="42" t="str">
        <f>IF(M163=$AA$20,$M$8,IF(N163=$AA$20,$N$8,IF(O163=$AA$20,$O$8,IF(P163=$AA$20,$P$8,IF(Q163=$AA$20,$Q$8,IF(R163=$AA$20,$R$8,IF(S163=$AA$20,$S$8,IF(T163=$AA$20,$T$8,IF(U163=$AA$20,$U$8,IF(V163=$AA$20,$V$8,""))))))))))</f>
        <v>長府製作所</v>
      </c>
      <c r="M163" s="38"/>
      <c r="N163" s="38"/>
      <c r="O163" s="38"/>
      <c r="P163" s="38"/>
      <c r="Q163" s="38"/>
      <c r="R163" s="38" t="s">
        <v>23</v>
      </c>
      <c r="S163" s="38"/>
      <c r="T163" s="38"/>
      <c r="U163" s="38"/>
      <c r="V163" s="38"/>
      <c r="W163" s="67">
        <v>252450</v>
      </c>
      <c r="X163" s="44" t="str">
        <f>IF(VLOOKUP(C163,ルール!$C$3:$E$8,2,0)=$AA$33,IF(J163&lt;VLOOKUP(C163,ルール!$C$3:$E$8,3,0),'20250303更新版'!$AA$28,$AA$27),IF(K163&lt;VLOOKUP(C163,ルール!$C$3:$E$8,3,0),'20250303更新版'!$AA$28,$AA$27))</f>
        <v>対象</v>
      </c>
    </row>
    <row r="164" spans="1:24" ht="18.75" customHeight="1" x14ac:dyDescent="0.4">
      <c r="A164" s="17" t="s">
        <v>74</v>
      </c>
      <c r="B164" s="17" t="s">
        <v>68</v>
      </c>
      <c r="C164" s="14" t="s">
        <v>73</v>
      </c>
      <c r="D164" s="14" t="s">
        <v>268</v>
      </c>
      <c r="E164" s="17"/>
      <c r="F164" s="17" t="str">
        <f>IFERROR(VLOOKUP(B164,$AA$9:$AB$15,2,0),"")</f>
        <v>なし</v>
      </c>
      <c r="G164" s="14" t="s">
        <v>71</v>
      </c>
      <c r="H164" s="17" t="s">
        <v>118</v>
      </c>
      <c r="I164" s="15" t="s">
        <v>92</v>
      </c>
      <c r="J164" s="16">
        <v>0.95</v>
      </c>
      <c r="K164" s="16">
        <v>0.80500000000000005</v>
      </c>
      <c r="L164" s="42" t="str">
        <f>IF(M164=$AA$20,$M$8,IF(N164=$AA$20,$N$8,IF(O164=$AA$20,$O$8,IF(P164=$AA$20,$P$8,IF(Q164=$AA$20,$Q$8,IF(R164=$AA$20,$R$8,IF(S164=$AA$20,$S$8,IF(T164=$AA$20,$T$8,IF(U164=$AA$20,$U$8,IF(V164=$AA$20,$V$8,""))))))))))</f>
        <v>ノーリツ</v>
      </c>
      <c r="M164" s="17" t="s">
        <v>23</v>
      </c>
      <c r="N164" s="17"/>
      <c r="O164" s="17"/>
      <c r="P164" s="17"/>
      <c r="Q164" s="17"/>
      <c r="R164" s="17"/>
      <c r="S164" s="17"/>
      <c r="T164" s="17"/>
      <c r="U164" s="17"/>
      <c r="V164" s="17"/>
      <c r="W164" s="43">
        <v>298650</v>
      </c>
      <c r="X164" s="44" t="str">
        <f>IF(VLOOKUP(C164,ルール!$C$3:$E$8,2,0)=$AA$33,IF(J164&lt;VLOOKUP(C164,ルール!$C$3:$E$8,3,0),'20250303更新版'!$AA$28,$AA$27),IF(K164&lt;VLOOKUP(C164,ルール!$C$3:$E$8,3,0),'20250303更新版'!$AA$28,$AA$27))</f>
        <v>対象</v>
      </c>
    </row>
    <row r="165" spans="1:24" ht="18.75" customHeight="1" x14ac:dyDescent="0.4">
      <c r="A165" s="18" t="s">
        <v>74</v>
      </c>
      <c r="B165" s="18" t="s">
        <v>68</v>
      </c>
      <c r="C165" s="46" t="s">
        <v>73</v>
      </c>
      <c r="D165" s="46" t="s">
        <v>73</v>
      </c>
      <c r="E165" s="18"/>
      <c r="F165" s="18" t="str">
        <f>IFERROR(VLOOKUP(B165,$AA$9:$AB$15,2,0),"")</f>
        <v>なし</v>
      </c>
      <c r="G165" s="46" t="s">
        <v>71</v>
      </c>
      <c r="H165" s="18" t="s">
        <v>48</v>
      </c>
      <c r="I165" s="47" t="s">
        <v>78</v>
      </c>
      <c r="J165" s="11">
        <v>0.95</v>
      </c>
      <c r="K165" s="11">
        <v>0.82799999999999996</v>
      </c>
      <c r="L165" s="11" t="str">
        <f>IF(M165=$AA$20,$M$8,IF(N165=$AA$20,$N$8,IF(O165=$AA$20,$O$8,IF(P165=$AA$20,$P$8,IF(Q165=$AA$20,$Q$8,IF(R165=$AA$20,$R$8,IF(S165=$AA$20,$S$8,IF(T165=$AA$20,$T$8,IF(U165=$AA$20,$U$8,IF(V165=$AA$20,$V$8,""))))))))))</f>
        <v>コロナ</v>
      </c>
      <c r="M165" s="18"/>
      <c r="N165" s="18"/>
      <c r="O165" s="18"/>
      <c r="P165" s="18"/>
      <c r="Q165" s="18"/>
      <c r="R165" s="18"/>
      <c r="S165" s="18" t="s">
        <v>23</v>
      </c>
      <c r="T165" s="18"/>
      <c r="U165" s="18"/>
      <c r="V165" s="18"/>
      <c r="W165" s="48">
        <v>346500</v>
      </c>
      <c r="X165" s="49" t="str">
        <f>IF(VLOOKUP(C165,ルール!$C$3:$E$8,2,0)=$AA$33,IF(J165&lt;VLOOKUP(C165,ルール!$C$3:$E$8,3,0),'20250303更新版'!$AA$28,$AA$27),IF(K165&lt;VLOOKUP(C165,ルール!$C$3:$E$8,3,0),'20250303更新版'!$AA$28,$AA$27))</f>
        <v>対象</v>
      </c>
    </row>
    <row r="166" spans="1:24" ht="18.75" customHeight="1" x14ac:dyDescent="0.4">
      <c r="A166" s="50" t="s">
        <v>74</v>
      </c>
      <c r="B166" s="50" t="s">
        <v>68</v>
      </c>
      <c r="C166" s="51" t="s">
        <v>73</v>
      </c>
      <c r="D166" s="51" t="s">
        <v>73</v>
      </c>
      <c r="E166" s="50"/>
      <c r="F166" s="50" t="str">
        <f>IFERROR(VLOOKUP(B166,$AA$9:$AB$15,2,0),"")</f>
        <v>なし</v>
      </c>
      <c r="G166" s="51" t="s">
        <v>71</v>
      </c>
      <c r="H166" s="50" t="s">
        <v>48</v>
      </c>
      <c r="I166" s="52" t="s">
        <v>209</v>
      </c>
      <c r="J166" s="12">
        <v>0.95</v>
      </c>
      <c r="K166" s="12">
        <v>0.85</v>
      </c>
      <c r="L166" s="12" t="str">
        <f>IF(M166=$AA$20,$M$8,IF(N166=$AA$20,$N$8,IF(O166=$AA$20,$O$8,IF(P166=$AA$20,$P$8,IF(Q166=$AA$20,$Q$8,IF(R166=$AA$20,$R$8,IF(S166=$AA$20,$S$8,IF(T166=$AA$20,$T$8,IF(U166=$AA$20,$U$8,IF(V166=$AA$20,$V$8,""))))))))))</f>
        <v>長府製作所</v>
      </c>
      <c r="M166" s="50"/>
      <c r="N166" s="50"/>
      <c r="O166" s="50"/>
      <c r="P166" s="50"/>
      <c r="Q166" s="50"/>
      <c r="R166" s="50" t="s">
        <v>23</v>
      </c>
      <c r="S166" s="50"/>
      <c r="T166" s="50"/>
      <c r="U166" s="50"/>
      <c r="V166" s="50"/>
      <c r="W166" s="53">
        <v>291500</v>
      </c>
      <c r="X166" s="54" t="str">
        <f>IF(VLOOKUP(C166,ルール!$C$3:$E$8,2,0)=$AA$33,IF(J166&lt;VLOOKUP(C166,ルール!$C$3:$E$8,3,0),'20250303更新版'!$AA$28,$AA$27),IF(K166&lt;VLOOKUP(C166,ルール!$C$3:$E$8,3,0),'20250303更新版'!$AA$28,$AA$27))</f>
        <v>対象</v>
      </c>
    </row>
    <row r="167" spans="1:24" ht="18.75" customHeight="1" x14ac:dyDescent="0.4">
      <c r="A167" s="38" t="s">
        <v>74</v>
      </c>
      <c r="B167" s="38" t="s">
        <v>67</v>
      </c>
      <c r="C167" s="39" t="s">
        <v>72</v>
      </c>
      <c r="D167" s="39" t="s">
        <v>72</v>
      </c>
      <c r="E167" s="38"/>
      <c r="F167" s="17" t="str">
        <f>IFERROR(VLOOKUP(B167,$AA$9:$AB$15,2,0),"")</f>
        <v>あり</v>
      </c>
      <c r="G167" s="39" t="s">
        <v>70</v>
      </c>
      <c r="H167" s="38" t="s">
        <v>48</v>
      </c>
      <c r="I167" s="66" t="s">
        <v>210</v>
      </c>
      <c r="J167" s="13">
        <v>0.95</v>
      </c>
      <c r="K167" s="13">
        <v>0.92</v>
      </c>
      <c r="L167" s="42" t="str">
        <f>IF(M167=$AA$20,$M$8,IF(N167=$AA$20,$N$8,IF(O167=$AA$20,$O$8,IF(P167=$AA$20,$P$8,IF(Q167=$AA$20,$Q$8,IF(R167=$AA$20,$R$8,IF(S167=$AA$20,$S$8,IF(T167=$AA$20,$T$8,IF(U167=$AA$20,$U$8,IF(V167=$AA$20,$V$8,""))))))))))</f>
        <v>長府製作所</v>
      </c>
      <c r="M167" s="38"/>
      <c r="N167" s="38"/>
      <c r="O167" s="38"/>
      <c r="P167" s="38"/>
      <c r="Q167" s="38"/>
      <c r="R167" s="38" t="s">
        <v>23</v>
      </c>
      <c r="S167" s="38"/>
      <c r="T167" s="38"/>
      <c r="U167" s="38"/>
      <c r="V167" s="38"/>
      <c r="W167" s="67">
        <v>434500</v>
      </c>
      <c r="X167" s="44" t="str">
        <f>IF(VLOOKUP(C167,ルール!$C$3:$E$8,2,0)=$AA$33,IF(J167&lt;VLOOKUP(C167,ルール!$C$3:$E$8,3,0),'20250303更新版'!$AA$28,$AA$27),IF(K167&lt;VLOOKUP(C167,ルール!$C$3:$E$8,3,0),'20250303更新版'!$AA$28,$AA$27))</f>
        <v>対象</v>
      </c>
    </row>
    <row r="168" spans="1:24" ht="18.75" customHeight="1" x14ac:dyDescent="0.4">
      <c r="A168" s="17" t="s">
        <v>74</v>
      </c>
      <c r="B168" s="17" t="s">
        <v>67</v>
      </c>
      <c r="C168" s="14" t="s">
        <v>72</v>
      </c>
      <c r="D168" s="14" t="s">
        <v>269</v>
      </c>
      <c r="E168" s="17"/>
      <c r="F168" s="17" t="str">
        <f>IFERROR(VLOOKUP(B168,$AA$9:$AB$15,2,0),"")</f>
        <v>あり</v>
      </c>
      <c r="G168" s="14" t="s">
        <v>71</v>
      </c>
      <c r="H168" s="17" t="s">
        <v>120</v>
      </c>
      <c r="I168" s="15" t="s">
        <v>119</v>
      </c>
      <c r="J168" s="16">
        <v>0.95</v>
      </c>
      <c r="K168" s="16">
        <v>0.96199999999999997</v>
      </c>
      <c r="L168" s="42" t="str">
        <f>IF(M168=$AA$20,$M$8,IF(N168=$AA$20,$N$8,IF(O168=$AA$20,$O$8,IF(P168=$AA$20,$P$8,IF(Q168=$AA$20,$Q$8,IF(R168=$AA$20,$R$8,IF(S168=$AA$20,$S$8,IF(T168=$AA$20,$T$8,IF(U168=$AA$20,$U$8,IF(V168=$AA$20,$V$8,""))))))))))</f>
        <v>ノーリツ</v>
      </c>
      <c r="M168" s="17" t="s">
        <v>23</v>
      </c>
      <c r="N168" s="17"/>
      <c r="O168" s="17"/>
      <c r="P168" s="17"/>
      <c r="Q168" s="17"/>
      <c r="R168" s="17"/>
      <c r="S168" s="17"/>
      <c r="T168" s="17"/>
      <c r="U168" s="17"/>
      <c r="V168" s="17"/>
      <c r="W168" s="68">
        <v>503030</v>
      </c>
      <c r="X168" s="44" t="str">
        <f>IF(VLOOKUP(C168,ルール!$C$3:$E$8,2,0)=$AA$33,IF(J168&lt;VLOOKUP(C168,ルール!$C$3:$E$8,3,0),'20250303更新版'!$AA$28,$AA$27),IF(K168&lt;VLOOKUP(C168,ルール!$C$3:$E$8,3,0),'20250303更新版'!$AA$28,$AA$27))</f>
        <v>対象</v>
      </c>
    </row>
    <row r="169" spans="1:24" ht="18.75" customHeight="1" x14ac:dyDescent="0.4">
      <c r="A169" s="18" t="s">
        <v>74</v>
      </c>
      <c r="B169" s="18" t="s">
        <v>67</v>
      </c>
      <c r="C169" s="46" t="s">
        <v>72</v>
      </c>
      <c r="D169" s="46" t="s">
        <v>72</v>
      </c>
      <c r="E169" s="18"/>
      <c r="F169" s="18" t="str">
        <f>IFERROR(VLOOKUP(B169,$AA$9:$AB$15,2,0),"")</f>
        <v>あり</v>
      </c>
      <c r="G169" s="46" t="s">
        <v>71</v>
      </c>
      <c r="H169" s="18" t="s">
        <v>48</v>
      </c>
      <c r="I169" s="47" t="s">
        <v>79</v>
      </c>
      <c r="J169" s="11">
        <v>0.95</v>
      </c>
      <c r="K169" s="11">
        <v>0.96299999999999997</v>
      </c>
      <c r="L169" s="11" t="str">
        <f>IF(M169=$AA$20,$M$8,IF(N169=$AA$20,$N$8,IF(O169=$AA$20,$O$8,IF(P169=$AA$20,$P$8,IF(Q169=$AA$20,$Q$8,IF(R169=$AA$20,$R$8,IF(S169=$AA$20,$S$8,IF(T169=$AA$20,$T$8,IF(U169=$AA$20,$U$8,IF(V169=$AA$20,$V$8,""))))))))))</f>
        <v>コロナ</v>
      </c>
      <c r="M169" s="18"/>
      <c r="N169" s="18"/>
      <c r="O169" s="18"/>
      <c r="P169" s="18"/>
      <c r="Q169" s="18"/>
      <c r="R169" s="18"/>
      <c r="S169" s="18" t="s">
        <v>23</v>
      </c>
      <c r="T169" s="18"/>
      <c r="U169" s="18"/>
      <c r="V169" s="18"/>
      <c r="W169" s="48">
        <v>543400</v>
      </c>
      <c r="X169" s="49" t="str">
        <f>IF(VLOOKUP(C169,ルール!$C$3:$E$8,2,0)=$AA$33,IF(J169&lt;VLOOKUP(C169,ルール!$C$3:$E$8,3,0),'20250303更新版'!$AA$28,$AA$27),IF(K169&lt;VLOOKUP(C169,ルール!$C$3:$E$8,3,0),'20250303更新版'!$AA$28,$AA$27))</f>
        <v>対象</v>
      </c>
    </row>
    <row r="170" spans="1:24" ht="18.75" customHeight="1" x14ac:dyDescent="0.4">
      <c r="A170" s="18" t="s">
        <v>74</v>
      </c>
      <c r="B170" s="18" t="s">
        <v>67</v>
      </c>
      <c r="C170" s="46" t="s">
        <v>127</v>
      </c>
      <c r="D170" s="46" t="s">
        <v>127</v>
      </c>
      <c r="E170" s="18"/>
      <c r="F170" s="18" t="str">
        <f>IFERROR(VLOOKUP(B170,$AA$9:$AB$15,2,0),"")</f>
        <v>あり</v>
      </c>
      <c r="G170" s="46" t="s">
        <v>71</v>
      </c>
      <c r="H170" s="18"/>
      <c r="I170" s="47" t="s">
        <v>128</v>
      </c>
      <c r="J170" s="11">
        <v>0.95</v>
      </c>
      <c r="K170" s="11">
        <v>0.96299999999999997</v>
      </c>
      <c r="L170" s="11" t="str">
        <f>IF(M170=$AA$20,$M$8,IF(N170=$AA$20,$N$8,IF(O170=$AA$20,$O$8,IF(P170=$AA$20,$P$8,IF(Q170=$AA$20,$Q$8,IF(R170=$AA$20,$R$8,IF(S170=$AA$20,$S$8,IF(T170=$AA$20,$T$8,IF(U170=$AA$20,$U$8,IF(V170=$AA$20,$V$8,""))))))))))</f>
        <v>コロナ</v>
      </c>
      <c r="M170" s="18"/>
      <c r="N170" s="18"/>
      <c r="O170" s="18"/>
      <c r="P170" s="18"/>
      <c r="Q170" s="18"/>
      <c r="R170" s="18"/>
      <c r="S170" s="18" t="s">
        <v>23</v>
      </c>
      <c r="T170" s="18"/>
      <c r="U170" s="18"/>
      <c r="V170" s="18"/>
      <c r="W170" s="48">
        <v>522500</v>
      </c>
      <c r="X170" s="49" t="str">
        <f>IF(VLOOKUP(C170,ルール!$C$3:$E$8,2,0)=$AA$33,IF(J170&lt;VLOOKUP(C170,ルール!$C$3:$E$8,3,0),'20250303更新版'!$AA$28,$AA$27),IF(K170&lt;VLOOKUP(C170,ルール!$C$3:$E$8,3,0),'20250303更新版'!$AA$28,$AA$27))</f>
        <v>対象</v>
      </c>
    </row>
    <row r="171" spans="1:24" ht="18.75" customHeight="1" x14ac:dyDescent="0.4">
      <c r="A171" s="18" t="s">
        <v>74</v>
      </c>
      <c r="B171" s="18" t="s">
        <v>67</v>
      </c>
      <c r="C171" s="46" t="s">
        <v>72</v>
      </c>
      <c r="D171" s="46" t="s">
        <v>72</v>
      </c>
      <c r="E171" s="18"/>
      <c r="F171" s="18" t="str">
        <f>IFERROR(VLOOKUP(B171,$AA$9:$AB$15,2,0),"")</f>
        <v>あり</v>
      </c>
      <c r="G171" s="46" t="s">
        <v>71</v>
      </c>
      <c r="H171" s="18" t="s">
        <v>48</v>
      </c>
      <c r="I171" s="47" t="s">
        <v>211</v>
      </c>
      <c r="J171" s="11">
        <v>0.95</v>
      </c>
      <c r="K171" s="11">
        <v>0.92</v>
      </c>
      <c r="L171" s="11" t="str">
        <f>IF(M171=$AA$20,$M$8,IF(N171=$AA$20,$N$8,IF(O171=$AA$20,$O$8,IF(P171=$AA$20,$P$8,IF(Q171=$AA$20,$Q$8,IF(R171=$AA$20,$R$8,IF(S171=$AA$20,$S$8,IF(T171=$AA$20,$T$8,IF(U171=$AA$20,$U$8,IF(V171=$AA$20,$V$8,""))))))))))</f>
        <v>長府製作所</v>
      </c>
      <c r="M171" s="18"/>
      <c r="N171" s="18"/>
      <c r="O171" s="18"/>
      <c r="P171" s="18"/>
      <c r="Q171" s="18"/>
      <c r="R171" s="18" t="s">
        <v>23</v>
      </c>
      <c r="S171" s="18"/>
      <c r="T171" s="18"/>
      <c r="U171" s="18"/>
      <c r="V171" s="18"/>
      <c r="W171" s="48">
        <v>537350</v>
      </c>
      <c r="X171" s="49" t="str">
        <f>IF(VLOOKUP(C171,ルール!$C$3:$E$8,2,0)=$AA$33,IF(J171&lt;VLOOKUP(C171,ルール!$C$3:$E$8,3,0),'20250303更新版'!$AA$28,$AA$27),IF(K171&lt;VLOOKUP(C171,ルール!$C$3:$E$8,3,0),'20250303更新版'!$AA$28,$AA$27))</f>
        <v>対象</v>
      </c>
    </row>
    <row r="172" spans="1:24" ht="18.75" customHeight="1" x14ac:dyDescent="0.4">
      <c r="A172" s="18" t="s">
        <v>188</v>
      </c>
      <c r="B172" s="18" t="s">
        <v>67</v>
      </c>
      <c r="C172" s="46" t="s">
        <v>72</v>
      </c>
      <c r="D172" s="46" t="s">
        <v>72</v>
      </c>
      <c r="E172" s="18"/>
      <c r="F172" s="18" t="str">
        <f>IFERROR(VLOOKUP(B172,$AA$9:$AB$15,2,0),"")</f>
        <v>あり</v>
      </c>
      <c r="G172" s="46" t="s">
        <v>71</v>
      </c>
      <c r="H172" s="18" t="s">
        <v>189</v>
      </c>
      <c r="I172" s="47" t="s">
        <v>190</v>
      </c>
      <c r="J172" s="11">
        <v>0.95</v>
      </c>
      <c r="K172" s="11">
        <v>0.91400000000000003</v>
      </c>
      <c r="L172" s="11" t="str">
        <f>IF(M172=$AA$20,$M$8,IF(N172=$AA$20,$N$8,IF(O172=$AA$20,$O$8,IF(P172=$AA$20,$P$8,IF(Q172=$AA$20,$Q$8,IF(R172=$AA$20,$R$8,IF(S172=$AA$20,$S$8,IF(T172=$AA$20,$T$8,IF(U172=$AA$20,$U$8,IF(V172=$AA$20,$V$8,""))))))))))</f>
        <v>タカラスタンダード</v>
      </c>
      <c r="M172" s="18"/>
      <c r="N172" s="18"/>
      <c r="O172" s="18"/>
      <c r="P172" s="18"/>
      <c r="Q172" s="18"/>
      <c r="R172" s="18"/>
      <c r="S172" s="18"/>
      <c r="T172" s="18"/>
      <c r="U172" s="18"/>
      <c r="V172" s="18" t="s">
        <v>23</v>
      </c>
      <c r="W172" s="48">
        <v>321000</v>
      </c>
      <c r="X172" s="49" t="str">
        <f>IF(VLOOKUP(C172,ルール!$C$3:$E$8,2,0)=$AA$33,IF(J172&lt;VLOOKUP(C172,ルール!$C$3:$E$8,3,0),'20250303更新版'!$AA$28,$AA$27),IF(K172&lt;VLOOKUP(C172,ルール!$C$3:$E$8,3,0),'20250303更新版'!$AA$28,$AA$27))</f>
        <v>対象</v>
      </c>
    </row>
    <row r="173" spans="1:24" ht="18.75" customHeight="1" x14ac:dyDescent="0.4">
      <c r="A173" s="50" t="s">
        <v>188</v>
      </c>
      <c r="B173" s="50" t="s">
        <v>67</v>
      </c>
      <c r="C173" s="51" t="s">
        <v>72</v>
      </c>
      <c r="D173" s="51" t="s">
        <v>72</v>
      </c>
      <c r="E173" s="50"/>
      <c r="F173" s="50" t="str">
        <f>IFERROR(VLOOKUP(B173,$AA$9:$AB$15,2,0),"")</f>
        <v>あり</v>
      </c>
      <c r="G173" s="51" t="s">
        <v>71</v>
      </c>
      <c r="H173" s="50" t="s">
        <v>189</v>
      </c>
      <c r="I173" s="52" t="s">
        <v>191</v>
      </c>
      <c r="J173" s="12">
        <v>0.95</v>
      </c>
      <c r="K173" s="12">
        <v>0.91400000000000003</v>
      </c>
      <c r="L173" s="12" t="str">
        <f>IF(M173=$AA$20,$M$8,IF(N173=$AA$20,$N$8,IF(O173=$AA$20,$O$8,IF(P173=$AA$20,$P$8,IF(Q173=$AA$20,$Q$8,IF(R173=$AA$20,$R$8,IF(S173=$AA$20,$S$8,IF(T173=$AA$20,$T$8,IF(U173=$AA$20,$U$8,IF(V173=$AA$20,$V$8,""))))))))))</f>
        <v>タカラスタンダード</v>
      </c>
      <c r="M173" s="50"/>
      <c r="N173" s="50"/>
      <c r="O173" s="50"/>
      <c r="P173" s="50"/>
      <c r="Q173" s="50"/>
      <c r="R173" s="50"/>
      <c r="S173" s="50"/>
      <c r="T173" s="50"/>
      <c r="U173" s="50"/>
      <c r="V173" s="50" t="s">
        <v>23</v>
      </c>
      <c r="W173" s="53">
        <v>306000</v>
      </c>
      <c r="X173" s="54" t="str">
        <f>IF(VLOOKUP(C173,ルール!$C$3:$E$8,2,0)=$AA$33,IF(J173&lt;VLOOKUP(C173,ルール!$C$3:$E$8,3,0),'20250303更新版'!$AA$28,$AA$27),IF(K173&lt;VLOOKUP(C173,ルール!$C$3:$E$8,3,0),'20250303更新版'!$AA$28,$AA$27))</f>
        <v>対象</v>
      </c>
    </row>
    <row r="174" spans="1:24" ht="18.75" customHeight="1" x14ac:dyDescent="0.4">
      <c r="A174" s="38" t="s">
        <v>74</v>
      </c>
      <c r="B174" s="38" t="s">
        <v>67</v>
      </c>
      <c r="C174" s="39" t="s">
        <v>73</v>
      </c>
      <c r="D174" s="39" t="s">
        <v>73</v>
      </c>
      <c r="E174" s="38"/>
      <c r="F174" s="17" t="str">
        <f>IFERROR(VLOOKUP(B174,$AA$9:$AB$15,2,0),"")</f>
        <v>あり</v>
      </c>
      <c r="G174" s="39" t="s">
        <v>70</v>
      </c>
      <c r="H174" s="38" t="s">
        <v>48</v>
      </c>
      <c r="I174" s="66" t="s">
        <v>212</v>
      </c>
      <c r="J174" s="13">
        <v>0.95</v>
      </c>
      <c r="K174" s="13">
        <v>0.85</v>
      </c>
      <c r="L174" s="42" t="str">
        <f>IF(M174=$AA$20,$M$8,IF(N174=$AA$20,$N$8,IF(O174=$AA$20,$O$8,IF(P174=$AA$20,$P$8,IF(Q174=$AA$20,$Q$8,IF(R174=$AA$20,$R$8,IF(S174=$AA$20,$S$8,IF(T174=$AA$20,$T$8,IF(U174=$AA$20,$U$8,IF(V174=$AA$20,$V$8,""))))))))))</f>
        <v>長府製作所</v>
      </c>
      <c r="M174" s="38"/>
      <c r="N174" s="38"/>
      <c r="O174" s="38"/>
      <c r="P174" s="38"/>
      <c r="Q174" s="38"/>
      <c r="R174" s="38" t="s">
        <v>23</v>
      </c>
      <c r="S174" s="38"/>
      <c r="T174" s="38"/>
      <c r="U174" s="38"/>
      <c r="V174" s="38"/>
      <c r="W174" s="67">
        <v>389400</v>
      </c>
      <c r="X174" s="44" t="str">
        <f>IF(VLOOKUP(C174,ルール!$C$3:$E$8,2,0)=$AA$33,IF(J174&lt;VLOOKUP(C174,ルール!$C$3:$E$8,3,0),'20250303更新版'!$AA$28,$AA$27),IF(K174&lt;VLOOKUP(C174,ルール!$C$3:$E$8,3,0),'20250303更新版'!$AA$28,$AA$27))</f>
        <v>対象</v>
      </c>
    </row>
    <row r="175" spans="1:24" ht="18.75" customHeight="1" x14ac:dyDescent="0.4">
      <c r="A175" s="18" t="s">
        <v>74</v>
      </c>
      <c r="B175" s="18" t="s">
        <v>67</v>
      </c>
      <c r="C175" s="46" t="s">
        <v>73</v>
      </c>
      <c r="D175" s="46" t="s">
        <v>73</v>
      </c>
      <c r="E175" s="18"/>
      <c r="F175" s="18" t="str">
        <f>IFERROR(VLOOKUP(B175,$AA$9:$AB$15,2,0),"")</f>
        <v>あり</v>
      </c>
      <c r="G175" s="46" t="s">
        <v>71</v>
      </c>
      <c r="H175" s="18" t="s">
        <v>48</v>
      </c>
      <c r="I175" s="47" t="s">
        <v>80</v>
      </c>
      <c r="J175" s="11">
        <v>0.95</v>
      </c>
      <c r="K175" s="11">
        <v>0.82799999999999996</v>
      </c>
      <c r="L175" s="11" t="str">
        <f>IF(M175=$AA$20,$M$8,IF(N175=$AA$20,$N$8,IF(O175=$AA$20,$O$8,IF(P175=$AA$20,$P$8,IF(Q175=$AA$20,$Q$8,IF(R175=$AA$20,$R$8,IF(S175=$AA$20,$S$8,IF(T175=$AA$20,$T$8,IF(U175=$AA$20,$U$8,IF(V175=$AA$20,$V$8,""))))))))))</f>
        <v>コロナ</v>
      </c>
      <c r="M175" s="18"/>
      <c r="N175" s="18"/>
      <c r="O175" s="18"/>
      <c r="P175" s="18"/>
      <c r="Q175" s="18"/>
      <c r="R175" s="18"/>
      <c r="S175" s="18" t="s">
        <v>23</v>
      </c>
      <c r="T175" s="18"/>
      <c r="U175" s="18"/>
      <c r="V175" s="18"/>
      <c r="W175" s="48">
        <v>477400</v>
      </c>
      <c r="X175" s="49" t="str">
        <f>IF(VLOOKUP(C175,ルール!$C$3:$E$8,2,0)=$AA$33,IF(J175&lt;VLOOKUP(C175,ルール!$C$3:$E$8,3,0),'20250303更新版'!$AA$28,$AA$27),IF(K175&lt;VLOOKUP(C175,ルール!$C$3:$E$8,3,0),'20250303更新版'!$AA$28,$AA$27))</f>
        <v>対象</v>
      </c>
    </row>
    <row r="176" spans="1:24" ht="18.75" customHeight="1" x14ac:dyDescent="0.4">
      <c r="A176" s="50" t="s">
        <v>74</v>
      </c>
      <c r="B176" s="50" t="s">
        <v>67</v>
      </c>
      <c r="C176" s="51" t="s">
        <v>73</v>
      </c>
      <c r="D176" s="51" t="s">
        <v>73</v>
      </c>
      <c r="E176" s="50"/>
      <c r="F176" s="50" t="str">
        <f>IFERROR(VLOOKUP(B176,$AA$9:$AB$15,2,0),"")</f>
        <v>あり</v>
      </c>
      <c r="G176" s="51" t="s">
        <v>71</v>
      </c>
      <c r="H176" s="50" t="s">
        <v>48</v>
      </c>
      <c r="I176" s="52" t="s">
        <v>213</v>
      </c>
      <c r="J176" s="12">
        <v>0.95</v>
      </c>
      <c r="K176" s="12">
        <v>0.85</v>
      </c>
      <c r="L176" s="12" t="str">
        <f>IF(M176=$AA$20,$M$8,IF(N176=$AA$20,$N$8,IF(O176=$AA$20,$O$8,IF(P176=$AA$20,$P$8,IF(Q176=$AA$20,$Q$8,IF(R176=$AA$20,$R$8,IF(S176=$AA$20,$S$8,IF(T176=$AA$20,$T$8,IF(U176=$AA$20,$U$8,IF(V176=$AA$20,$V$8,""))))))))))</f>
        <v>長府製作所</v>
      </c>
      <c r="M176" s="50"/>
      <c r="N176" s="50"/>
      <c r="O176" s="50"/>
      <c r="P176" s="50"/>
      <c r="Q176" s="50"/>
      <c r="R176" s="50" t="s">
        <v>23</v>
      </c>
      <c r="S176" s="50"/>
      <c r="T176" s="50"/>
      <c r="U176" s="50"/>
      <c r="V176" s="50"/>
      <c r="W176" s="53">
        <v>441100</v>
      </c>
      <c r="X176" s="54" t="str">
        <f>IF(VLOOKUP(C176,ルール!$C$3:$E$8,2,0)=$AA$33,IF(J176&lt;VLOOKUP(C176,ルール!$C$3:$E$8,3,0),'20250303更新版'!$AA$28,$AA$27),IF(K176&lt;VLOOKUP(C176,ルール!$C$3:$E$8,3,0),'20250303更新版'!$AA$28,$AA$27))</f>
        <v>対象</v>
      </c>
    </row>
  </sheetData>
  <autoFilter ref="A8:X176" xr:uid="{03674E31-A300-4E24-AA87-D9FBDD3D58FF}"/>
  <phoneticPr fontId="3"/>
  <conditionalFormatting sqref="F9:F176">
    <cfRule type="expression" dxfId="40" priority="5">
      <formula>F9=$AA$31</formula>
    </cfRule>
    <cfRule type="expression" dxfId="39" priority="6">
      <formula>F9=$AA$30</formula>
    </cfRule>
  </conditionalFormatting>
  <conditionalFormatting sqref="I10:I11">
    <cfRule type="duplicateValues" dxfId="38" priority="67"/>
  </conditionalFormatting>
  <conditionalFormatting sqref="I12">
    <cfRule type="duplicateValues" dxfId="37" priority="25"/>
  </conditionalFormatting>
  <conditionalFormatting sqref="I17">
    <cfRule type="duplicateValues" dxfId="36" priority="66"/>
  </conditionalFormatting>
  <conditionalFormatting sqref="I19">
    <cfRule type="duplicateValues" dxfId="35" priority="65"/>
  </conditionalFormatting>
  <conditionalFormatting sqref="I22:I24">
    <cfRule type="duplicateValues" dxfId="34" priority="64"/>
  </conditionalFormatting>
  <conditionalFormatting sqref="I25">
    <cfRule type="duplicateValues" dxfId="33" priority="19"/>
  </conditionalFormatting>
  <conditionalFormatting sqref="I30">
    <cfRule type="duplicateValues" dxfId="32" priority="63"/>
  </conditionalFormatting>
  <conditionalFormatting sqref="I32">
    <cfRule type="duplicateValues" dxfId="31" priority="62"/>
  </conditionalFormatting>
  <conditionalFormatting sqref="I42:I46">
    <cfRule type="duplicateValues" dxfId="30" priority="60"/>
  </conditionalFormatting>
  <conditionalFormatting sqref="I47:I48">
    <cfRule type="duplicateValues" dxfId="29" priority="13"/>
  </conditionalFormatting>
  <conditionalFormatting sqref="I54:I55">
    <cfRule type="duplicateValues" dxfId="28" priority="59"/>
  </conditionalFormatting>
  <conditionalFormatting sqref="I60">
    <cfRule type="duplicateValues" dxfId="27" priority="58"/>
  </conditionalFormatting>
  <conditionalFormatting sqref="I61">
    <cfRule type="duplicateValues" dxfId="26" priority="57"/>
  </conditionalFormatting>
  <conditionalFormatting sqref="I62">
    <cfRule type="duplicateValues" dxfId="25" priority="56"/>
  </conditionalFormatting>
  <conditionalFormatting sqref="I63:I67">
    <cfRule type="duplicateValues" dxfId="24" priority="55"/>
  </conditionalFormatting>
  <conditionalFormatting sqref="I68:I69">
    <cfRule type="duplicateValues" dxfId="23" priority="7"/>
  </conditionalFormatting>
  <conditionalFormatting sqref="I78:I79">
    <cfRule type="duplicateValues" dxfId="22" priority="54"/>
  </conditionalFormatting>
  <conditionalFormatting sqref="I84">
    <cfRule type="duplicateValues" dxfId="21" priority="53"/>
  </conditionalFormatting>
  <conditionalFormatting sqref="I85:I88">
    <cfRule type="duplicateValues" dxfId="20" priority="52"/>
  </conditionalFormatting>
  <conditionalFormatting sqref="I89:I90">
    <cfRule type="duplicateValues" dxfId="19" priority="1"/>
  </conditionalFormatting>
  <conditionalFormatting sqref="I100">
    <cfRule type="duplicateValues" dxfId="18" priority="51"/>
  </conditionalFormatting>
  <conditionalFormatting sqref="I103">
    <cfRule type="duplicateValues" dxfId="17" priority="50"/>
  </conditionalFormatting>
  <conditionalFormatting sqref="I107">
    <cfRule type="duplicateValues" dxfId="16" priority="49"/>
  </conditionalFormatting>
  <conditionalFormatting sqref="I108:I112">
    <cfRule type="duplicateValues" dxfId="15" priority="48"/>
  </conditionalFormatting>
  <conditionalFormatting sqref="I113">
    <cfRule type="duplicateValues" dxfId="14" priority="47"/>
  </conditionalFormatting>
  <conditionalFormatting sqref="I123">
    <cfRule type="duplicateValues" dxfId="13" priority="46"/>
  </conditionalFormatting>
  <conditionalFormatting sqref="I125">
    <cfRule type="duplicateValues" dxfId="12" priority="45"/>
  </conditionalFormatting>
  <conditionalFormatting sqref="I126">
    <cfRule type="duplicateValues" dxfId="11" priority="44"/>
  </conditionalFormatting>
  <conditionalFormatting sqref="I136">
    <cfRule type="duplicateValues" dxfId="10" priority="43"/>
  </conditionalFormatting>
  <conditionalFormatting sqref="I137">
    <cfRule type="duplicateValues" dxfId="9" priority="42"/>
  </conditionalFormatting>
  <conditionalFormatting sqref="I138">
    <cfRule type="duplicateValues" dxfId="8" priority="41"/>
  </conditionalFormatting>
  <conditionalFormatting sqref="I140">
    <cfRule type="duplicateValues" dxfId="7" priority="40"/>
  </conditionalFormatting>
  <conditionalFormatting sqref="I143">
    <cfRule type="duplicateValues" dxfId="6" priority="39"/>
  </conditionalFormatting>
  <conditionalFormatting sqref="I146">
    <cfRule type="duplicateValues" dxfId="5" priority="38"/>
  </conditionalFormatting>
  <conditionalFormatting sqref="I154">
    <cfRule type="duplicateValues" dxfId="4" priority="37"/>
  </conditionalFormatting>
  <conditionalFormatting sqref="M9:V176">
    <cfRule type="expression" dxfId="3" priority="4">
      <formula>M9=""</formula>
    </cfRule>
  </conditionalFormatting>
  <conditionalFormatting sqref="X9:X176">
    <cfRule type="expression" dxfId="2" priority="2">
      <formula>X9=$AA$28</formula>
    </cfRule>
    <cfRule type="expression" dxfId="1" priority="3">
      <formula>X9=$AA$27</formula>
    </cfRule>
  </conditionalFormatting>
  <conditionalFormatting sqref="I35">
    <cfRule type="duplicateValues" dxfId="0" priority="72"/>
  </conditionalFormatting>
  <dataValidations count="1">
    <dataValidation type="list" allowBlank="1" showInputMessage="1" showErrorMessage="1" sqref="M9:V176" xr:uid="{81CD1CA2-1409-4427-8F18-0644F19568C9}">
      <formula1>$AA$20</formula1>
    </dataValidation>
  </dataValidations>
  <pageMargins left="0.70866141732283472" right="0.70866141732283472" top="0.74803149606299213" bottom="0.74803149606299213" header="0.31496062992125984" footer="0.31496062992125984"/>
  <pageSetup paperSize="8" scale="54" orientation="landscape" verticalDpi="1200" r:id="rId1"/>
  <colBreaks count="1" manualBreakCount="1">
    <brk id="2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9053-F06B-4A25-9410-45314B2838D3}">
  <dimension ref="B1:E8"/>
  <sheetViews>
    <sheetView showGridLines="0" view="pageBreakPreview" zoomScale="90" zoomScaleNormal="115" zoomScaleSheetLayoutView="90" workbookViewId="0">
      <selection activeCell="I17" sqref="I17"/>
    </sheetView>
  </sheetViews>
  <sheetFormatPr defaultColWidth="9" defaultRowHeight="18" customHeight="1" x14ac:dyDescent="0.4"/>
  <cols>
    <col min="1" max="1" width="9" style="1"/>
    <col min="2" max="2" width="13" style="1" bestFit="1" customWidth="1"/>
    <col min="3" max="3" width="19.25" style="1" bestFit="1" customWidth="1"/>
    <col min="4" max="4" width="9" style="1"/>
    <col min="5" max="5" width="9" style="3"/>
    <col min="6" max="16384" width="9" style="1"/>
  </cols>
  <sheetData>
    <row r="1" spans="2:5" ht="18" customHeight="1" x14ac:dyDescent="0.4">
      <c r="E1" s="2"/>
    </row>
    <row r="2" spans="2:5" ht="18" customHeight="1" x14ac:dyDescent="0.4">
      <c r="B2" s="4" t="s">
        <v>88</v>
      </c>
      <c r="E2" s="5"/>
    </row>
    <row r="3" spans="2:5" ht="18" customHeight="1" x14ac:dyDescent="0.4">
      <c r="B3" s="1" t="s">
        <v>85</v>
      </c>
      <c r="C3" s="1" t="s">
        <v>19</v>
      </c>
      <c r="D3" s="1" t="s">
        <v>14</v>
      </c>
      <c r="E3" s="6">
        <v>0.95</v>
      </c>
    </row>
    <row r="4" spans="2:5" ht="18" customHeight="1" x14ac:dyDescent="0.4">
      <c r="B4" s="1" t="s">
        <v>85</v>
      </c>
      <c r="C4" s="1" t="s">
        <v>84</v>
      </c>
      <c r="D4" s="1" t="s">
        <v>83</v>
      </c>
      <c r="E4" s="6">
        <v>0.9</v>
      </c>
    </row>
    <row r="5" spans="2:5" ht="18" customHeight="1" x14ac:dyDescent="0.4">
      <c r="B5" s="1" t="s">
        <v>85</v>
      </c>
      <c r="C5" s="1" t="s">
        <v>17</v>
      </c>
      <c r="D5" s="1" t="s">
        <v>83</v>
      </c>
      <c r="E5" s="6">
        <v>0.9</v>
      </c>
    </row>
    <row r="6" spans="2:5" ht="18" customHeight="1" x14ac:dyDescent="0.4">
      <c r="B6" s="1" t="s">
        <v>74</v>
      </c>
      <c r="C6" s="1" t="s">
        <v>75</v>
      </c>
      <c r="D6" s="1" t="s">
        <v>14</v>
      </c>
      <c r="E6" s="10">
        <v>0.95</v>
      </c>
    </row>
    <row r="7" spans="2:5" ht="18" customHeight="1" x14ac:dyDescent="0.4">
      <c r="B7" s="1" t="s">
        <v>74</v>
      </c>
      <c r="C7" s="1" t="s">
        <v>72</v>
      </c>
      <c r="D7" s="1" t="s">
        <v>83</v>
      </c>
      <c r="E7" s="6">
        <v>0.91</v>
      </c>
    </row>
    <row r="8" spans="2:5" ht="18" customHeight="1" x14ac:dyDescent="0.4">
      <c r="B8" s="1" t="s">
        <v>74</v>
      </c>
      <c r="C8" s="1" t="s">
        <v>73</v>
      </c>
      <c r="D8" s="1" t="s">
        <v>83</v>
      </c>
      <c r="E8" s="6">
        <v>0.8</v>
      </c>
    </row>
  </sheetData>
  <phoneticPr fontId="3"/>
  <pageMargins left="0.7" right="0.7" top="0.75" bottom="0.75" header="0.3" footer="0.3"/>
  <pageSetup paperSize="9" scale="59" orientation="landscape"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E4A146A-F1C9-4A75-B4D6-14BAB4FA357D}">
          <x14:formula1>
            <xm:f>#REF!</xm:f>
          </x14:formula1>
          <xm:sqref>D3:D8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20250303更新版</vt:lpstr>
      <vt:lpstr>ルール</vt:lpstr>
      <vt:lpstr>'20250303更新版'!Print_Area</vt:lpstr>
      <vt:lpstr>'20250303更新版'!Print_Titles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2025-02-04T12:23:28Z</cp:lastPrinted>
  <dcterms:created xsi:type="dcterms:W3CDTF">2023-11-10T10:32:54Z</dcterms:created>
  <dcterms:modified xsi:type="dcterms:W3CDTF">2025-03-03T05:34:41Z</dcterms:modified>
</cp:coreProperties>
</file>