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32" documentId="13_ncr:1_{10DE1679-EDDA-497F-B6C7-F1AA13D04406}" xr6:coauthVersionLast="47" xr6:coauthVersionMax="47" xr10:uidLastSave="{7209BEA2-CF02-4471-881B-D961F9821B97}"/>
  <bookViews>
    <workbookView xWindow="-120" yWindow="-120" windowWidth="29040" windowHeight="15720" tabRatio="871" xr2:uid="{ECA907CF-552A-4CFB-A629-E65366601E17}"/>
  </bookViews>
  <sheets>
    <sheet name="表紙" sheetId="46" r:id="rId1"/>
    <sheet name="表1" sheetId="47" r:id="rId2"/>
    <sheet name="表2" sheetId="49" r:id="rId3"/>
    <sheet name="表3" sheetId="51" r:id="rId4"/>
    <sheet name="表4" sheetId="53" r:id="rId5"/>
    <sheet name="表5" sheetId="54" r:id="rId6"/>
    <sheet name="表6" sheetId="55" r:id="rId7"/>
    <sheet name="表7" sheetId="52" r:id="rId8"/>
    <sheet name="表8-1" sheetId="56" r:id="rId9"/>
    <sheet name="表8-2" sheetId="57" r:id="rId10"/>
    <sheet name="表9" sheetId="58" r:id="rId11"/>
    <sheet name="表10" sheetId="59" r:id="rId12"/>
    <sheet name="表11" sheetId="60" r:id="rId13"/>
    <sheet name="表12" sheetId="67" r:id="rId14"/>
    <sheet name="表紙（メニュー別）" sheetId="62" r:id="rId15"/>
    <sheet name="表1（メニュー別）" sheetId="63" r:id="rId16"/>
    <sheet name="表2（メニュー別）" sheetId="64" r:id="rId17"/>
    <sheet name="表紙 （冷熱温熱）" sheetId="26" r:id="rId18"/>
    <sheet name="表1-1（冷熱温熱）" sheetId="24" r:id="rId19"/>
    <sheet name="表1-2（冷熱温熱）" sheetId="41" r:id="rId20"/>
    <sheet name="表2-1（冷熱温熱）" sheetId="27" r:id="rId21"/>
    <sheet name="表2-2（冷熱温熱）" sheetId="36" r:id="rId22"/>
    <sheet name="表3（冷熱温熱）" sheetId="32" r:id="rId23"/>
    <sheet name="表4（冷熱温熱）" sheetId="34" r:id="rId24"/>
    <sheet name="表5（冷熱温熱）" sheetId="7" r:id="rId25"/>
    <sheet name="表6（冷熱温熱）" sheetId="8" r:id="rId26"/>
    <sheet name="表7（冷熱温熱）" sheetId="22" r:id="rId27"/>
    <sheet name="表8-1（冷熱温熱）" sheetId="9" r:id="rId28"/>
    <sheet name="表8-2（冷熱温熱）" sheetId="10" r:id="rId29"/>
    <sheet name="表9（冷熱温熱）" sheetId="30" r:id="rId30"/>
    <sheet name="表10（冷熱温熱）" sheetId="37" r:id="rId31"/>
    <sheet name="表11（冷熱温熱）" sheetId="42" r:id="rId32"/>
    <sheet name="表12（冷熱温熱）" sheetId="68" r:id="rId33"/>
    <sheet name="表13（冷熱温熱）" sheetId="45" r:id="rId34"/>
    <sheet name="表紙（メニュー別、冷熱温熱）" sheetId="16" r:id="rId35"/>
    <sheet name="表1（メニュー別、冷熱温熱）" sheetId="29" r:id="rId36"/>
    <sheet name="表2（メニュー別、冷熱温熱）" sheetId="66" r:id="rId37"/>
  </sheets>
  <definedNames>
    <definedName name="PPS値" localSheetId="15">#REF!</definedName>
    <definedName name="PPS値" localSheetId="35">#REF!</definedName>
    <definedName name="PPS値" localSheetId="11">#REF!</definedName>
    <definedName name="PPS値" localSheetId="30">#REF!</definedName>
    <definedName name="PPS値" localSheetId="12">#REF!</definedName>
    <definedName name="PPS値" localSheetId="31">#REF!</definedName>
    <definedName name="PPS値" localSheetId="13">#REF!</definedName>
    <definedName name="PPS値" localSheetId="32">#REF!</definedName>
    <definedName name="PPS値" localSheetId="33">#REF!</definedName>
    <definedName name="PPS値" localSheetId="16">#REF!</definedName>
    <definedName name="PPS値" localSheetId="36">#REF!</definedName>
    <definedName name="PPS値" localSheetId="7">#REF!</definedName>
    <definedName name="PPS値" localSheetId="26">#REF!</definedName>
    <definedName name="PPS値" localSheetId="9">#REF!</definedName>
    <definedName name="PPS値" localSheetId="28">#REF!</definedName>
    <definedName name="PPS値" localSheetId="10">#REF!</definedName>
    <definedName name="PPS値" localSheetId="29">#REF!</definedName>
    <definedName name="PPS値" localSheetId="0">#REF!</definedName>
    <definedName name="PPS値" localSheetId="17">#REF!</definedName>
    <definedName name="PPS値" localSheetId="14">#REF!</definedName>
    <definedName name="PPS値" localSheetId="34">#REF!</definedName>
    <definedName name="PPS値">#REF!</definedName>
    <definedName name="PPS名" localSheetId="15">#REF!</definedName>
    <definedName name="PPS名" localSheetId="35">#REF!</definedName>
    <definedName name="PPS名" localSheetId="11">#REF!</definedName>
    <definedName name="PPS名" localSheetId="30">#REF!</definedName>
    <definedName name="PPS名" localSheetId="12">#REF!</definedName>
    <definedName name="PPS名" localSheetId="31">#REF!</definedName>
    <definedName name="PPS名" localSheetId="13">#REF!</definedName>
    <definedName name="PPS名" localSheetId="32">#REF!</definedName>
    <definedName name="PPS名" localSheetId="33">#REF!</definedName>
    <definedName name="PPS名" localSheetId="16">#REF!</definedName>
    <definedName name="PPS名" localSheetId="36">#REF!</definedName>
    <definedName name="PPS名" localSheetId="7">#REF!</definedName>
    <definedName name="PPS名" localSheetId="26">#REF!</definedName>
    <definedName name="PPS名" localSheetId="9">#REF!</definedName>
    <definedName name="PPS名" localSheetId="28">#REF!</definedName>
    <definedName name="PPS名" localSheetId="10">#REF!</definedName>
    <definedName name="PPS名" localSheetId="29">#REF!</definedName>
    <definedName name="PPS名" localSheetId="0">#REF!</definedName>
    <definedName name="PPS名" localSheetId="17">#REF!</definedName>
    <definedName name="PPS名" localSheetId="14">#REF!</definedName>
    <definedName name="PPS名" localSheetId="34">#REF!</definedName>
    <definedName name="PPS名">#REF!</definedName>
    <definedName name="_xlnm.Print_Area" localSheetId="1">表1!$A$1:$L$109</definedName>
    <definedName name="_xlnm.Print_Area" localSheetId="15">'表1（メニュー別）'!$A$1:$L$20</definedName>
    <definedName name="_xlnm.Print_Area" localSheetId="35">'表1（メニュー別、冷熱温熱）'!$A$1:$L$28</definedName>
    <definedName name="_xlnm.Print_Area" localSheetId="11">表10!$A$1:$B$10</definedName>
    <definedName name="_xlnm.Print_Area" localSheetId="30">'表10（冷熱温熱）'!$A$1:$B$10</definedName>
    <definedName name="_xlnm.Print_Area" localSheetId="12">表11!$A$1:$B$10</definedName>
    <definedName name="_xlnm.Print_Area" localSheetId="31">'表11（冷熱温熱）'!$A$1:$B$16</definedName>
    <definedName name="_xlnm.Print_Area" localSheetId="18">'表1-1（冷熱温熱）'!$A$1:$L$109</definedName>
    <definedName name="_xlnm.Print_Area" localSheetId="13">表12!$A$1:$B$8</definedName>
    <definedName name="_xlnm.Print_Area" localSheetId="32">'表12（冷熱温熱）'!$A$1:$B$12</definedName>
    <definedName name="_xlnm.Print_Area" localSheetId="19">'表1-2（冷熱温熱）'!$A$1:$L$109</definedName>
    <definedName name="_xlnm.Print_Area" localSheetId="33">'表13（冷熱温熱）'!$A$1:$D$94</definedName>
    <definedName name="_xlnm.Print_Area" localSheetId="2">表2!$A$1:$F$23</definedName>
    <definedName name="_xlnm.Print_Area" localSheetId="16">'表2（メニュー別）'!$A$1:$E$93</definedName>
    <definedName name="_xlnm.Print_Area" localSheetId="36">'表2（メニュー別、冷熱温熱）'!$A$1:$H$94</definedName>
    <definedName name="_xlnm.Print_Area" localSheetId="20">'表2-1（冷熱温熱）'!$A$1:$G$23</definedName>
    <definedName name="_xlnm.Print_Area" localSheetId="21">'表2-2（冷熱温熱）'!$A$1:$G$23</definedName>
    <definedName name="_xlnm.Print_Area" localSheetId="3">表3!$A$1:$G$21</definedName>
    <definedName name="_xlnm.Print_Area" localSheetId="22">'表3（冷熱温熱）'!$A$1:$G$21</definedName>
    <definedName name="_xlnm.Print_Area" localSheetId="4">表4!$A$1:$H$22</definedName>
    <definedName name="_xlnm.Print_Area" localSheetId="23">'表4（冷熱温熱）'!$A$1:$H$22</definedName>
    <definedName name="_xlnm.Print_Area" localSheetId="24">'表5（冷熱温熱）'!$A$1:$E$18</definedName>
    <definedName name="_xlnm.Print_Area" localSheetId="6">表6!$A$1:$F$19</definedName>
    <definedName name="_xlnm.Print_Area" localSheetId="25">'表6（冷熱温熱）'!$A$1:$F$19</definedName>
    <definedName name="_xlnm.Print_Area" localSheetId="7">表7!$A$1:$B$15</definedName>
    <definedName name="_xlnm.Print_Area" localSheetId="26">'表7（冷熱温熱）'!$A$1:$B$17</definedName>
    <definedName name="_xlnm.Print_Area" localSheetId="10">表9!$A$1:$C$16</definedName>
    <definedName name="_xlnm.Print_Area" localSheetId="29">'表9（冷熱温熱）'!$A$1:$C$16</definedName>
    <definedName name="_xlnm.Print_Area" localSheetId="0">表紙!$A$1:$F$31</definedName>
    <definedName name="_xlnm.Print_Area" localSheetId="17">'表紙 （冷熱温熱）'!$A$1:$E$47</definedName>
    <definedName name="_xlnm.Print_Area" localSheetId="14">'表紙（メニュー別）'!$A$1:$F$24</definedName>
    <definedName name="_xlnm.Print_Area" localSheetId="34">'表紙（メニュー別、冷熱温熱）'!$A$1:$F$44</definedName>
    <definedName name="Z_7C73768E_F605_4E66_A1EA_792805CF7D21_.wvu.Cols" localSheetId="1" hidden="1">表1!#REF!</definedName>
    <definedName name="Z_7C73768E_F605_4E66_A1EA_792805CF7D21_.wvu.Cols" localSheetId="15" hidden="1">'表1（メニュー別）'!#REF!</definedName>
    <definedName name="Z_7C73768E_F605_4E66_A1EA_792805CF7D21_.wvu.Cols" localSheetId="35" hidden="1">'表1（メニュー別、冷熱温熱）'!#REF!</definedName>
    <definedName name="Z_7C73768E_F605_4E66_A1EA_792805CF7D21_.wvu.Cols" localSheetId="11" hidden="1">表10!#REF!</definedName>
    <definedName name="Z_7C73768E_F605_4E66_A1EA_792805CF7D21_.wvu.Cols" localSheetId="30" hidden="1">'表10（冷熱温熱）'!#REF!</definedName>
    <definedName name="Z_7C73768E_F605_4E66_A1EA_792805CF7D21_.wvu.Cols" localSheetId="12" hidden="1">表11!#REF!</definedName>
    <definedName name="Z_7C73768E_F605_4E66_A1EA_792805CF7D21_.wvu.Cols" localSheetId="31" hidden="1">'表11（冷熱温熱）'!#REF!</definedName>
    <definedName name="Z_7C73768E_F605_4E66_A1EA_792805CF7D21_.wvu.Cols" localSheetId="18" hidden="1">'表1-1（冷熱温熱）'!#REF!</definedName>
    <definedName name="Z_7C73768E_F605_4E66_A1EA_792805CF7D21_.wvu.Cols" localSheetId="13" hidden="1">表12!#REF!</definedName>
    <definedName name="Z_7C73768E_F605_4E66_A1EA_792805CF7D21_.wvu.Cols" localSheetId="32" hidden="1">'表12（冷熱温熱）'!#REF!</definedName>
    <definedName name="Z_7C73768E_F605_4E66_A1EA_792805CF7D21_.wvu.Cols" localSheetId="19" hidden="1">'表1-2（冷熱温熱）'!#REF!</definedName>
    <definedName name="Z_7C73768E_F605_4E66_A1EA_792805CF7D21_.wvu.Cols" localSheetId="33" hidden="1">'表13（冷熱温熱）'!#REF!</definedName>
    <definedName name="Z_7C73768E_F605_4E66_A1EA_792805CF7D21_.wvu.Cols" localSheetId="2" hidden="1">表2!#REF!</definedName>
    <definedName name="Z_7C73768E_F605_4E66_A1EA_792805CF7D21_.wvu.Cols" localSheetId="16" hidden="1">'表2（メニュー別）'!#REF!</definedName>
    <definedName name="Z_7C73768E_F605_4E66_A1EA_792805CF7D21_.wvu.Cols" localSheetId="36" hidden="1">'表2（メニュー別、冷熱温熱）'!#REF!</definedName>
    <definedName name="Z_7C73768E_F605_4E66_A1EA_792805CF7D21_.wvu.Cols" localSheetId="20" hidden="1">'表2-1（冷熱温熱）'!#REF!</definedName>
    <definedName name="Z_7C73768E_F605_4E66_A1EA_792805CF7D21_.wvu.Cols" localSheetId="21" hidden="1">'表2-2（冷熱温熱）'!#REF!</definedName>
    <definedName name="Z_7C73768E_F605_4E66_A1EA_792805CF7D21_.wvu.Cols" localSheetId="3" hidden="1">表3!#REF!</definedName>
    <definedName name="Z_7C73768E_F605_4E66_A1EA_792805CF7D21_.wvu.Cols" localSheetId="22" hidden="1">'表3（冷熱温熱）'!#REF!</definedName>
    <definedName name="Z_7C73768E_F605_4E66_A1EA_792805CF7D21_.wvu.Cols" localSheetId="4" hidden="1">表4!#REF!</definedName>
    <definedName name="Z_7C73768E_F605_4E66_A1EA_792805CF7D21_.wvu.Cols" localSheetId="23" hidden="1">'表4（冷熱温熱）'!#REF!</definedName>
    <definedName name="Z_7C73768E_F605_4E66_A1EA_792805CF7D21_.wvu.Cols" localSheetId="5" hidden="1">表5!#REF!</definedName>
    <definedName name="Z_7C73768E_F605_4E66_A1EA_792805CF7D21_.wvu.Cols" localSheetId="24" hidden="1">'表5（冷熱温熱）'!#REF!</definedName>
    <definedName name="Z_7C73768E_F605_4E66_A1EA_792805CF7D21_.wvu.Cols" localSheetId="6" hidden="1">表6!#REF!</definedName>
    <definedName name="Z_7C73768E_F605_4E66_A1EA_792805CF7D21_.wvu.Cols" localSheetId="25" hidden="1">'表6（冷熱温熱）'!#REF!</definedName>
    <definedName name="Z_7C73768E_F605_4E66_A1EA_792805CF7D21_.wvu.Cols" localSheetId="7" hidden="1">表7!#REF!</definedName>
    <definedName name="Z_7C73768E_F605_4E66_A1EA_792805CF7D21_.wvu.Cols" localSheetId="26" hidden="1">'表7（冷熱温熱）'!#REF!</definedName>
    <definedName name="Z_7C73768E_F605_4E66_A1EA_792805CF7D21_.wvu.Cols" localSheetId="8" hidden="1">'表8-1'!#REF!</definedName>
    <definedName name="Z_7C73768E_F605_4E66_A1EA_792805CF7D21_.wvu.Cols" localSheetId="27" hidden="1">'表8-1（冷熱温熱）'!#REF!</definedName>
    <definedName name="Z_7C73768E_F605_4E66_A1EA_792805CF7D21_.wvu.Cols" localSheetId="9" hidden="1">'表8-2'!#REF!</definedName>
    <definedName name="Z_7C73768E_F605_4E66_A1EA_792805CF7D21_.wvu.Cols" localSheetId="28" hidden="1">'表8-2（冷熱温熱）'!#REF!</definedName>
    <definedName name="Z_7C73768E_F605_4E66_A1EA_792805CF7D21_.wvu.Cols" localSheetId="10" hidden="1">表9!#REF!</definedName>
    <definedName name="Z_7C73768E_F605_4E66_A1EA_792805CF7D21_.wvu.Cols" localSheetId="29" hidden="1">'表9（冷熱温熱）'!#REF!</definedName>
    <definedName name="Z_7C73768E_F605_4E66_A1EA_792805CF7D21_.wvu.Cols" localSheetId="0" hidden="1">表紙!#REF!</definedName>
    <definedName name="Z_7C73768E_F605_4E66_A1EA_792805CF7D21_.wvu.Cols" localSheetId="17" hidden="1">'表紙 （冷熱温熱）'!#REF!</definedName>
    <definedName name="Z_7C73768E_F605_4E66_A1EA_792805CF7D21_.wvu.Cols" localSheetId="14" hidden="1">'表紙（メニュー別）'!#REF!</definedName>
    <definedName name="Z_7C73768E_F605_4E66_A1EA_792805CF7D21_.wvu.Cols" localSheetId="34" hidden="1">'表紙（メニュー別、冷熱温熱）'!#REF!</definedName>
    <definedName name="Z_7C73768E_F605_4E66_A1EA_792805CF7D21_.wvu.PrintArea" localSheetId="11" hidden="1">表10!$A$1:$B$9</definedName>
    <definedName name="Z_7C73768E_F605_4E66_A1EA_792805CF7D21_.wvu.PrintArea" localSheetId="30" hidden="1">'表10（冷熱温熱）'!$A$1:$B$9</definedName>
    <definedName name="Z_7C73768E_F605_4E66_A1EA_792805CF7D21_.wvu.PrintArea" localSheetId="12" hidden="1">表11!$A$1:$B$9</definedName>
    <definedName name="Z_7C73768E_F605_4E66_A1EA_792805CF7D21_.wvu.PrintArea" localSheetId="31" hidden="1">'表11（冷熱温熱）'!$A$1:$B$15</definedName>
    <definedName name="Z_7C73768E_F605_4E66_A1EA_792805CF7D21_.wvu.PrintArea" localSheetId="13" hidden="1">表12!$A$1:$B$7</definedName>
    <definedName name="Z_7C73768E_F605_4E66_A1EA_792805CF7D21_.wvu.PrintArea" localSheetId="32" hidden="1">'表12（冷熱温熱）'!$A$1:$B$11</definedName>
    <definedName name="Z_7C73768E_F605_4E66_A1EA_792805CF7D21_.wvu.PrintArea" localSheetId="3" hidden="1">表3!$A$1:$G$16</definedName>
    <definedName name="Z_7C73768E_F605_4E66_A1EA_792805CF7D21_.wvu.PrintArea" localSheetId="22" hidden="1">'表3（冷熱温熱）'!$A$1:$G$16</definedName>
    <definedName name="Z_7C73768E_F605_4E66_A1EA_792805CF7D21_.wvu.PrintArea" localSheetId="4" hidden="1">表4!$A$1:$H$18</definedName>
    <definedName name="Z_7C73768E_F605_4E66_A1EA_792805CF7D21_.wvu.PrintArea" localSheetId="23" hidden="1">'表4（冷熱温熱）'!$A$1:$H$17</definedName>
    <definedName name="Z_7C73768E_F605_4E66_A1EA_792805CF7D21_.wvu.PrintArea" localSheetId="5" hidden="1">表5!$A$1:$E$16</definedName>
    <definedName name="Z_7C73768E_F605_4E66_A1EA_792805CF7D21_.wvu.PrintArea" localSheetId="24" hidden="1">'表5（冷熱温熱）'!$A$1:$E$16</definedName>
    <definedName name="Z_7C73768E_F605_4E66_A1EA_792805CF7D21_.wvu.PrintArea" localSheetId="6" hidden="1">表6!$A$1:$F$17</definedName>
    <definedName name="Z_7C73768E_F605_4E66_A1EA_792805CF7D21_.wvu.PrintArea" localSheetId="25" hidden="1">'表6（冷熱温熱）'!$A$1:$F$17</definedName>
    <definedName name="Z_7C73768E_F605_4E66_A1EA_792805CF7D21_.wvu.PrintArea" localSheetId="7" hidden="1">表7!$A$1:$B$12</definedName>
    <definedName name="Z_7C73768E_F605_4E66_A1EA_792805CF7D21_.wvu.PrintArea" localSheetId="26" hidden="1">'表7（冷熱温熱）'!$A$1:$B$14</definedName>
    <definedName name="Z_7C73768E_F605_4E66_A1EA_792805CF7D21_.wvu.PrintArea" localSheetId="8" hidden="1">'表8-1'!$A$1:$C$8</definedName>
    <definedName name="Z_7C73768E_F605_4E66_A1EA_792805CF7D21_.wvu.PrintArea" localSheetId="27" hidden="1">'表8-1（冷熱温熱）'!$A$1:$C$8</definedName>
    <definedName name="Z_7C73768E_F605_4E66_A1EA_792805CF7D21_.wvu.PrintArea" localSheetId="9" hidden="1">'表8-2'!$A$1:$C$13</definedName>
    <definedName name="Z_7C73768E_F605_4E66_A1EA_792805CF7D21_.wvu.PrintArea" localSheetId="28" hidden="1">'表8-2（冷熱温熱）'!$A$1:$C$13</definedName>
    <definedName name="Z_7C73768E_F605_4E66_A1EA_792805CF7D21_.wvu.PrintArea" localSheetId="10" hidden="1">表9!$A$1:$C$16</definedName>
    <definedName name="Z_7C73768E_F605_4E66_A1EA_792805CF7D21_.wvu.PrintArea" localSheetId="29" hidden="1">'表9（冷熱温熱）'!$A$1:$C$16</definedName>
    <definedName name="Z_7C73768E_F605_4E66_A1EA_792805CF7D21_.wvu.PrintArea" localSheetId="0" hidden="1">表紙!$A$1:$E$31</definedName>
    <definedName name="Z_7C73768E_F605_4E66_A1EA_792805CF7D21_.wvu.PrintArea" localSheetId="17" hidden="1">'表紙 （冷熱温熱）'!$A$1:$D$47</definedName>
    <definedName name="Z_7C73768E_F605_4E66_A1EA_792805CF7D21_.wvu.PrintArea" localSheetId="14" hidden="1">'表紙（メニュー別）'!$A$1:$D$17</definedName>
    <definedName name="Z_7C73768E_F605_4E66_A1EA_792805CF7D21_.wvu.PrintArea" localSheetId="34" hidden="1">'表紙（メニュー別、冷熱温熱）'!$A$1:$D$32</definedName>
    <definedName name="データ" localSheetId="15">#REF!</definedName>
    <definedName name="データ" localSheetId="35">#REF!</definedName>
    <definedName name="データ" localSheetId="11">#REF!</definedName>
    <definedName name="データ" localSheetId="30">#REF!</definedName>
    <definedName name="データ" localSheetId="12">#REF!</definedName>
    <definedName name="データ" localSheetId="31">#REF!</definedName>
    <definedName name="データ" localSheetId="13">#REF!</definedName>
    <definedName name="データ" localSheetId="32">#REF!</definedName>
    <definedName name="データ" localSheetId="33">#REF!</definedName>
    <definedName name="データ" localSheetId="16">#REF!</definedName>
    <definedName name="データ" localSheetId="36">#REF!</definedName>
    <definedName name="データ" localSheetId="7">#REF!</definedName>
    <definedName name="データ" localSheetId="26">#REF!</definedName>
    <definedName name="データ" localSheetId="9">#REF!</definedName>
    <definedName name="データ" localSheetId="28">#REF!</definedName>
    <definedName name="データ" localSheetId="10">#REF!</definedName>
    <definedName name="データ" localSheetId="29">#REF!</definedName>
    <definedName name="データ" localSheetId="0">#REF!</definedName>
    <definedName name="データ" localSheetId="17">#REF!</definedName>
    <definedName name="データ" localSheetId="14">#REF!</definedName>
    <definedName name="データ" localSheetId="34">#REF!</definedName>
    <definedName name="データ">#REF!</definedName>
    <definedName name="電力会社名" localSheetId="15">#REF!</definedName>
    <definedName name="電力会社名" localSheetId="35">#REF!</definedName>
    <definedName name="電力会社名" localSheetId="11">#REF!</definedName>
    <definedName name="電力会社名" localSheetId="30">#REF!</definedName>
    <definedName name="電力会社名" localSheetId="12">#REF!</definedName>
    <definedName name="電力会社名" localSheetId="31">#REF!</definedName>
    <definedName name="電力会社名" localSheetId="13">#REF!</definedName>
    <definedName name="電力会社名" localSheetId="32">#REF!</definedName>
    <definedName name="電力会社名" localSheetId="33">#REF!</definedName>
    <definedName name="電力会社名" localSheetId="16">#REF!</definedName>
    <definedName name="電力会社名" localSheetId="36">#REF!</definedName>
    <definedName name="電力会社名" localSheetId="7">#REF!</definedName>
    <definedName name="電力会社名" localSheetId="26">#REF!</definedName>
    <definedName name="電力会社名" localSheetId="9">#REF!</definedName>
    <definedName name="電力会社名" localSheetId="28">#REF!</definedName>
    <definedName name="電力会社名" localSheetId="10">#REF!</definedName>
    <definedName name="電力会社名" localSheetId="29">#REF!</definedName>
    <definedName name="電力会社名" localSheetId="0">#REF!</definedName>
    <definedName name="電力会社名" localSheetId="17">#REF!</definedName>
    <definedName name="電力会社名" localSheetId="14">#REF!</definedName>
    <definedName name="電力会社名" localSheetId="34">#REF!</definedName>
    <definedName name="電力会社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66" l="1"/>
  <c r="L5" i="29"/>
  <c r="F5" i="16"/>
  <c r="C5" i="45"/>
  <c r="B5" i="68"/>
  <c r="B5" i="42"/>
  <c r="B5" i="37"/>
  <c r="C5" i="30"/>
  <c r="D5" i="10"/>
  <c r="D5" i="9"/>
  <c r="B5" i="22"/>
  <c r="E5" i="8"/>
  <c r="D5" i="7"/>
  <c r="G5" i="34"/>
  <c r="F5" i="32"/>
  <c r="E5" i="36"/>
  <c r="E5" i="27"/>
  <c r="J5" i="41"/>
  <c r="J5" i="24"/>
  <c r="C5" i="64"/>
  <c r="L5" i="63"/>
  <c r="F5" i="62"/>
  <c r="B5" i="67"/>
  <c r="B5" i="60"/>
  <c r="B5" i="59"/>
  <c r="C5" i="58"/>
  <c r="D5" i="57"/>
  <c r="D5" i="56"/>
  <c r="B5" i="52"/>
  <c r="E5" i="55"/>
  <c r="D5" i="54"/>
  <c r="G5" i="53"/>
  <c r="F5" i="51"/>
  <c r="E5" i="49"/>
  <c r="J5" i="47"/>
  <c r="C109" i="41"/>
  <c r="C99" i="41"/>
  <c r="C89" i="41"/>
  <c r="C80" i="41"/>
  <c r="C71" i="41"/>
  <c r="C61" i="41"/>
  <c r="C109" i="24"/>
  <c r="C99" i="24"/>
  <c r="C89" i="24"/>
  <c r="C80" i="24"/>
  <c r="C71" i="24"/>
  <c r="C61" i="24"/>
  <c r="F16" i="49"/>
  <c r="F15" i="49"/>
  <c r="F14" i="49"/>
  <c r="F13" i="49"/>
  <c r="D15" i="49"/>
  <c r="B13" i="49"/>
  <c r="D14" i="49" s="1"/>
  <c r="C109" i="47"/>
  <c r="C99" i="47"/>
  <c r="G86" i="47"/>
  <c r="C89" i="47"/>
  <c r="C80" i="47"/>
  <c r="C61" i="47"/>
  <c r="C71" i="47"/>
  <c r="F14" i="36" a="1"/>
  <c r="F14" i="36" s="1"/>
  <c r="F15" i="36" a="1"/>
  <c r="F15" i="36" s="1"/>
  <c r="F16" i="36" a="1"/>
  <c r="F16" i="36" s="1"/>
  <c r="F13" i="36" a="1"/>
  <c r="F13" i="36" s="1"/>
  <c r="F14" i="27"/>
  <c r="F15" i="27"/>
  <c r="F16" i="27"/>
  <c r="F13" i="27"/>
  <c r="E23" i="29" l="1"/>
  <c r="D88" i="66"/>
  <c r="E10" i="29" s="1"/>
  <c r="E88" i="66"/>
  <c r="E11" i="29" s="1"/>
  <c r="F88" i="66"/>
  <c r="E13" i="29" s="1"/>
  <c r="G88" i="66"/>
  <c r="E14" i="29" s="1"/>
  <c r="C88" i="66"/>
  <c r="E9" i="29" s="1"/>
  <c r="L21" i="29"/>
  <c r="K9" i="29"/>
  <c r="D36" i="16" s="1"/>
  <c r="I12" i="29"/>
  <c r="J24" i="29" s="1"/>
  <c r="U30" i="26"/>
  <c r="I16" i="29" s="1"/>
  <c r="J28" i="29" s="1"/>
  <c r="T30" i="26"/>
  <c r="P26" i="26"/>
  <c r="C88" i="45"/>
  <c r="B4" i="68"/>
  <c r="R22" i="46"/>
  <c r="I11" i="63" s="1"/>
  <c r="J19" i="63" s="1"/>
  <c r="B4" i="67"/>
  <c r="E9" i="63"/>
  <c r="C88" i="64"/>
  <c r="E8" i="63" s="1"/>
  <c r="D88" i="64"/>
  <c r="B13" i="36"/>
  <c r="D15" i="36" s="1"/>
  <c r="B13" i="27"/>
  <c r="D15" i="27"/>
  <c r="D93" i="66"/>
  <c r="E93" i="66"/>
  <c r="F23" i="29" s="1"/>
  <c r="F93" i="66"/>
  <c r="F25" i="29" s="1"/>
  <c r="G93" i="66"/>
  <c r="F26" i="29" s="1"/>
  <c r="F28" i="29"/>
  <c r="F22" i="29"/>
  <c r="K10" i="29"/>
  <c r="D37" i="16" s="1"/>
  <c r="K13" i="29"/>
  <c r="D40" i="16" s="1"/>
  <c r="K14" i="29"/>
  <c r="D41" i="16" s="1"/>
  <c r="B37" i="16"/>
  <c r="B40" i="16"/>
  <c r="B41" i="16"/>
  <c r="B36" i="16"/>
  <c r="B22" i="29"/>
  <c r="L22" i="29" s="1"/>
  <c r="F37" i="16" s="1"/>
  <c r="B25" i="29"/>
  <c r="L25" i="29" s="1"/>
  <c r="F40" i="16" s="1"/>
  <c r="B26" i="29"/>
  <c r="L26" i="29" s="1"/>
  <c r="B21" i="29"/>
  <c r="E28" i="29"/>
  <c r="D10" i="9"/>
  <c r="F4" i="66"/>
  <c r="L4" i="29"/>
  <c r="F4" i="16"/>
  <c r="C4" i="45"/>
  <c r="B4" i="42"/>
  <c r="B4" i="37"/>
  <c r="C4" i="30"/>
  <c r="D4" i="10"/>
  <c r="D4" i="9"/>
  <c r="B4" i="22"/>
  <c r="E4" i="8"/>
  <c r="D4" i="7"/>
  <c r="G4" i="34"/>
  <c r="F4" i="32"/>
  <c r="E4" i="36"/>
  <c r="E4" i="27"/>
  <c r="J4" i="41"/>
  <c r="J4" i="24"/>
  <c r="C4" i="64"/>
  <c r="L4" i="63"/>
  <c r="F4" i="62"/>
  <c r="B4" i="60"/>
  <c r="B4" i="59"/>
  <c r="C4" i="58"/>
  <c r="D4" i="57"/>
  <c r="D4" i="56"/>
  <c r="B4" i="52"/>
  <c r="E4" i="55"/>
  <c r="D4" i="54"/>
  <c r="G4" i="53"/>
  <c r="F4" i="51"/>
  <c r="J4" i="47"/>
  <c r="E4" i="49"/>
  <c r="D67" i="66"/>
  <c r="E67" i="66"/>
  <c r="F67" i="66"/>
  <c r="G67" i="66"/>
  <c r="C52" i="66"/>
  <c r="D52" i="66"/>
  <c r="E52" i="66"/>
  <c r="F52" i="66"/>
  <c r="G52" i="66"/>
  <c r="C93" i="66"/>
  <c r="F21" i="29" s="1"/>
  <c r="C67" i="66"/>
  <c r="B51" i="66"/>
  <c r="H51" i="66" s="1"/>
  <c r="B50" i="66"/>
  <c r="H50" i="66" s="1"/>
  <c r="U28" i="26"/>
  <c r="G16" i="29" s="1"/>
  <c r="H28" i="29" s="1"/>
  <c r="T28" i="26"/>
  <c r="G12" i="29" s="1"/>
  <c r="H24" i="29" s="1"/>
  <c r="T27" i="26"/>
  <c r="F12" i="29" s="1"/>
  <c r="G24" i="29" s="1"/>
  <c r="U27" i="26"/>
  <c r="F16" i="29" s="1"/>
  <c r="G28" i="29" s="1"/>
  <c r="C93" i="45"/>
  <c r="P30" i="26" s="1"/>
  <c r="C67" i="45"/>
  <c r="B9" i="37"/>
  <c r="F16" i="34"/>
  <c r="B35" i="66" s="1"/>
  <c r="H35" i="66" s="1"/>
  <c r="E16" i="34"/>
  <c r="B30" i="66" s="1"/>
  <c r="H30" i="66" s="1"/>
  <c r="D16" i="34"/>
  <c r="B25" i="66" s="1"/>
  <c r="H25" i="66" s="1"/>
  <c r="E16" i="32"/>
  <c r="B20" i="66" s="1"/>
  <c r="H20" i="66" s="1"/>
  <c r="D16" i="32"/>
  <c r="B15" i="66" s="1"/>
  <c r="H15" i="66" s="1"/>
  <c r="C16" i="32"/>
  <c r="B10" i="66" s="1"/>
  <c r="H10" i="66" s="1"/>
  <c r="D14" i="27"/>
  <c r="G108" i="41"/>
  <c r="G107" i="41"/>
  <c r="G106" i="41"/>
  <c r="G109" i="41" s="1"/>
  <c r="K98" i="41"/>
  <c r="G98" i="41"/>
  <c r="K97" i="41"/>
  <c r="G97" i="41"/>
  <c r="K96" i="41"/>
  <c r="K99" i="41" s="1"/>
  <c r="M29" i="26" s="1"/>
  <c r="G96" i="41"/>
  <c r="G88" i="41"/>
  <c r="G87" i="41"/>
  <c r="G86" i="41"/>
  <c r="G89" i="41" s="1"/>
  <c r="K79" i="41"/>
  <c r="G79" i="41"/>
  <c r="K78" i="41"/>
  <c r="G78" i="41"/>
  <c r="K77" i="41"/>
  <c r="G77" i="41"/>
  <c r="K70" i="41"/>
  <c r="G70" i="41"/>
  <c r="K69" i="41"/>
  <c r="G69" i="41"/>
  <c r="K68" i="41"/>
  <c r="K71" i="41" s="1"/>
  <c r="G68" i="41"/>
  <c r="G71" i="41" s="1"/>
  <c r="K60" i="41"/>
  <c r="G60" i="41"/>
  <c r="K59" i="41"/>
  <c r="G59" i="41"/>
  <c r="K58" i="41"/>
  <c r="G58" i="41"/>
  <c r="G52" i="41"/>
  <c r="K52" i="41" s="1"/>
  <c r="G51" i="41"/>
  <c r="K51" i="41" s="1"/>
  <c r="K50" i="41"/>
  <c r="G50" i="41"/>
  <c r="K49" i="41"/>
  <c r="G49" i="41"/>
  <c r="G48" i="41"/>
  <c r="K48" i="41" s="1"/>
  <c r="G47" i="41"/>
  <c r="K47" i="41" s="1"/>
  <c r="K46" i="41"/>
  <c r="G46" i="41"/>
  <c r="G45" i="41"/>
  <c r="K45" i="41" s="1"/>
  <c r="K44" i="41"/>
  <c r="G44" i="41"/>
  <c r="G43" i="41"/>
  <c r="K43" i="41" s="1"/>
  <c r="K42" i="41"/>
  <c r="G42" i="41"/>
  <c r="K41" i="41"/>
  <c r="G41" i="41"/>
  <c r="K40" i="41"/>
  <c r="G40" i="41"/>
  <c r="G39" i="41"/>
  <c r="K39" i="41" s="1"/>
  <c r="G38" i="41"/>
  <c r="K38" i="41" s="1"/>
  <c r="K37" i="41"/>
  <c r="G37" i="41"/>
  <c r="G36" i="41"/>
  <c r="K36" i="41" s="1"/>
  <c r="G35" i="41"/>
  <c r="K35" i="41" s="1"/>
  <c r="G34" i="41"/>
  <c r="K34" i="41" s="1"/>
  <c r="K33" i="41"/>
  <c r="G33" i="41"/>
  <c r="G32" i="41"/>
  <c r="K32" i="41" s="1"/>
  <c r="G31" i="41"/>
  <c r="K31" i="41" s="1"/>
  <c r="K30" i="41"/>
  <c r="G30" i="41"/>
  <c r="G29" i="41"/>
  <c r="K29" i="41" s="1"/>
  <c r="K28" i="41"/>
  <c r="G28" i="41"/>
  <c r="G27" i="41"/>
  <c r="K27" i="41" s="1"/>
  <c r="K26" i="41"/>
  <c r="G26" i="41"/>
  <c r="G25" i="41"/>
  <c r="K25" i="41" s="1"/>
  <c r="K24" i="41"/>
  <c r="G24" i="41"/>
  <c r="G23" i="41"/>
  <c r="K23" i="41" s="1"/>
  <c r="G22" i="41"/>
  <c r="K22" i="41" s="1"/>
  <c r="K21" i="41"/>
  <c r="G21" i="41"/>
  <c r="G20" i="41"/>
  <c r="K20" i="41" s="1"/>
  <c r="G19" i="41"/>
  <c r="K19" i="41" s="1"/>
  <c r="G18" i="41"/>
  <c r="K18" i="41" s="1"/>
  <c r="G108" i="24"/>
  <c r="G107" i="24"/>
  <c r="G106" i="24"/>
  <c r="K98" i="24"/>
  <c r="G98" i="24"/>
  <c r="K97" i="24"/>
  <c r="G97" i="24"/>
  <c r="K96" i="24"/>
  <c r="G96" i="24"/>
  <c r="G99" i="24" s="1"/>
  <c r="G88" i="24"/>
  <c r="G87" i="24"/>
  <c r="G86" i="24"/>
  <c r="K79" i="24"/>
  <c r="G79" i="24"/>
  <c r="K78" i="24"/>
  <c r="G78" i="24"/>
  <c r="K77" i="24"/>
  <c r="K80" i="24" s="1"/>
  <c r="G77" i="24"/>
  <c r="G80" i="24" s="1"/>
  <c r="K70" i="24"/>
  <c r="G70" i="24"/>
  <c r="K69" i="24"/>
  <c r="G69" i="24"/>
  <c r="K68" i="24"/>
  <c r="G68" i="24"/>
  <c r="K60" i="24"/>
  <c r="G60" i="24"/>
  <c r="K59" i="24"/>
  <c r="G59" i="24"/>
  <c r="K58" i="24"/>
  <c r="G58" i="24"/>
  <c r="G52" i="24"/>
  <c r="K52" i="24" s="1"/>
  <c r="G51" i="24"/>
  <c r="K51" i="24" s="1"/>
  <c r="G50" i="24"/>
  <c r="K50" i="24" s="1"/>
  <c r="G49" i="24"/>
  <c r="K49" i="24" s="1"/>
  <c r="G48" i="24"/>
  <c r="K48" i="24" s="1"/>
  <c r="G47" i="24"/>
  <c r="K47" i="24" s="1"/>
  <c r="G46" i="24"/>
  <c r="K46" i="24" s="1"/>
  <c r="G45" i="24"/>
  <c r="K45" i="24" s="1"/>
  <c r="G44" i="24"/>
  <c r="K44" i="24" s="1"/>
  <c r="G43" i="24"/>
  <c r="K43" i="24" s="1"/>
  <c r="G42" i="24"/>
  <c r="K42" i="24" s="1"/>
  <c r="G41" i="24"/>
  <c r="K41" i="24" s="1"/>
  <c r="G40" i="24"/>
  <c r="K40" i="24" s="1"/>
  <c r="G39" i="24"/>
  <c r="K39" i="24" s="1"/>
  <c r="G38" i="24"/>
  <c r="K38" i="24" s="1"/>
  <c r="G37" i="24"/>
  <c r="K37" i="24" s="1"/>
  <c r="G36" i="24"/>
  <c r="K36" i="24" s="1"/>
  <c r="G35" i="24"/>
  <c r="K35" i="24" s="1"/>
  <c r="G34" i="24"/>
  <c r="K34" i="24" s="1"/>
  <c r="G33" i="24"/>
  <c r="K33" i="24" s="1"/>
  <c r="G32" i="24"/>
  <c r="K32" i="24" s="1"/>
  <c r="G31" i="24"/>
  <c r="K31" i="24" s="1"/>
  <c r="G30" i="24"/>
  <c r="K30" i="24" s="1"/>
  <c r="G29" i="24"/>
  <c r="K29" i="24" s="1"/>
  <c r="G28" i="24"/>
  <c r="K28" i="24" s="1"/>
  <c r="G27" i="24"/>
  <c r="K27" i="24" s="1"/>
  <c r="G26" i="24"/>
  <c r="K26" i="24" s="1"/>
  <c r="G25" i="24"/>
  <c r="K25" i="24" s="1"/>
  <c r="G24" i="24"/>
  <c r="K24" i="24" s="1"/>
  <c r="G23" i="24"/>
  <c r="K23" i="24" s="1"/>
  <c r="G22" i="24"/>
  <c r="K22" i="24" s="1"/>
  <c r="G21" i="24"/>
  <c r="K21" i="24" s="1"/>
  <c r="G20" i="24"/>
  <c r="K20" i="24" s="1"/>
  <c r="G19" i="24"/>
  <c r="K19" i="24" s="1"/>
  <c r="G18" i="24"/>
  <c r="K18" i="24" s="1"/>
  <c r="E22" i="29" l="1"/>
  <c r="E25" i="29"/>
  <c r="E21" i="29"/>
  <c r="E26" i="29"/>
  <c r="H88" i="66"/>
  <c r="E15" i="29"/>
  <c r="E27" i="29"/>
  <c r="D14" i="36"/>
  <c r="G89" i="24"/>
  <c r="D75" i="45"/>
  <c r="I28" i="26"/>
  <c r="G61" i="41"/>
  <c r="M28" i="26"/>
  <c r="K61" i="41"/>
  <c r="D69" i="45"/>
  <c r="D68" i="45"/>
  <c r="G80" i="41"/>
  <c r="K80" i="41"/>
  <c r="D77" i="45" s="1"/>
  <c r="G99" i="41"/>
  <c r="I29" i="26" s="1"/>
  <c r="G109" i="24"/>
  <c r="H29" i="26" s="1"/>
  <c r="G71" i="24"/>
  <c r="K99" i="24"/>
  <c r="L29" i="26" s="1"/>
  <c r="K71" i="24"/>
  <c r="G61" i="24"/>
  <c r="K61" i="24"/>
  <c r="F36" i="16"/>
  <c r="B88" i="66"/>
  <c r="F24" i="29"/>
  <c r="F41" i="16"/>
  <c r="B52" i="66"/>
  <c r="H52" i="66"/>
  <c r="K54" i="41"/>
  <c r="M27" i="26" s="1"/>
  <c r="K53" i="41"/>
  <c r="K54" i="24"/>
  <c r="L27" i="26" s="1"/>
  <c r="K53" i="24"/>
  <c r="H27" i="26" l="1"/>
  <c r="I27" i="26"/>
  <c r="C77" i="45"/>
  <c r="B77" i="45" s="1"/>
  <c r="L28" i="26"/>
  <c r="C69" i="45"/>
  <c r="B69" i="45" s="1"/>
  <c r="C68" i="45"/>
  <c r="B68" i="45" s="1"/>
  <c r="C75" i="45"/>
  <c r="B75" i="45" s="1"/>
  <c r="H28" i="26"/>
  <c r="K8" i="63"/>
  <c r="C93" i="64"/>
  <c r="F16" i="63" s="1"/>
  <c r="C67" i="64" l="1"/>
  <c r="D20" i="62" l="1"/>
  <c r="B17" i="63"/>
  <c r="L17" i="63" s="1"/>
  <c r="F21" i="62" s="1"/>
  <c r="B16" i="63"/>
  <c r="L16" i="63" s="1"/>
  <c r="F20" i="62" s="1"/>
  <c r="K79" i="47"/>
  <c r="G79" i="47"/>
  <c r="K78" i="47"/>
  <c r="G78" i="47"/>
  <c r="K77" i="47"/>
  <c r="K80" i="47" s="1"/>
  <c r="G77" i="47"/>
  <c r="G80" i="47" s="1"/>
  <c r="C30" i="26" l="1"/>
  <c r="G96" i="47"/>
  <c r="G59" i="47"/>
  <c r="G58" i="47"/>
  <c r="D10" i="56" l="1"/>
  <c r="B50" i="64" l="1"/>
  <c r="B51" i="64" l="1"/>
  <c r="D67" i="64" l="1"/>
  <c r="E50" i="64" l="1"/>
  <c r="C26" i="26" l="1"/>
  <c r="C38" i="26" l="1"/>
  <c r="C34" i="26"/>
  <c r="B21" i="62"/>
  <c r="B20" i="62"/>
  <c r="B11" i="63"/>
  <c r="D52" i="64"/>
  <c r="D93" i="64"/>
  <c r="F17" i="63" s="1"/>
  <c r="A10" i="62"/>
  <c r="C52" i="64"/>
  <c r="B9" i="60"/>
  <c r="B9" i="59"/>
  <c r="R20" i="46" s="1"/>
  <c r="B12" i="58"/>
  <c r="B12" i="57"/>
  <c r="A16" i="57" s="1"/>
  <c r="D16" i="55"/>
  <c r="C16" i="54"/>
  <c r="B40" i="64" s="1"/>
  <c r="E40" i="64" s="1"/>
  <c r="F16" i="53"/>
  <c r="E16" i="53"/>
  <c r="D16" i="53"/>
  <c r="E16" i="51"/>
  <c r="D16" i="51"/>
  <c r="C16" i="51"/>
  <c r="G108" i="47"/>
  <c r="G107" i="47"/>
  <c r="G106" i="47"/>
  <c r="G109" i="47" s="1"/>
  <c r="K98" i="47"/>
  <c r="G98" i="47"/>
  <c r="K97" i="47"/>
  <c r="G97" i="47"/>
  <c r="G99" i="47" s="1"/>
  <c r="K96" i="47"/>
  <c r="K99" i="47" s="1"/>
  <c r="G88" i="47"/>
  <c r="G87" i="47"/>
  <c r="G89" i="47" s="1"/>
  <c r="K70" i="47"/>
  <c r="G70" i="47"/>
  <c r="K69" i="47"/>
  <c r="G69" i="47"/>
  <c r="K68" i="47"/>
  <c r="K71" i="47" s="1"/>
  <c r="G68" i="47"/>
  <c r="G71" i="47" s="1"/>
  <c r="K60" i="47"/>
  <c r="G60" i="47"/>
  <c r="G61" i="47" s="1"/>
  <c r="K59" i="47"/>
  <c r="K58" i="47"/>
  <c r="K61" i="47" s="1"/>
  <c r="G52" i="47"/>
  <c r="K52" i="47" s="1"/>
  <c r="G51" i="47"/>
  <c r="K51" i="47" s="1"/>
  <c r="G50" i="47"/>
  <c r="K50" i="47" s="1"/>
  <c r="G49" i="47"/>
  <c r="K49" i="47" s="1"/>
  <c r="G48" i="47"/>
  <c r="K48" i="47" s="1"/>
  <c r="G47" i="47"/>
  <c r="K47" i="47" s="1"/>
  <c r="G46" i="47"/>
  <c r="K46" i="47" s="1"/>
  <c r="G45" i="47"/>
  <c r="K45" i="47" s="1"/>
  <c r="G44" i="47"/>
  <c r="K44" i="47" s="1"/>
  <c r="G43" i="47"/>
  <c r="K43" i="47" s="1"/>
  <c r="G42" i="47"/>
  <c r="K42" i="47" s="1"/>
  <c r="G41" i="47"/>
  <c r="K41" i="47" s="1"/>
  <c r="G40" i="47"/>
  <c r="K40" i="47" s="1"/>
  <c r="G39" i="47"/>
  <c r="K39" i="47" s="1"/>
  <c r="G38" i="47"/>
  <c r="K38" i="47" s="1"/>
  <c r="G37" i="47"/>
  <c r="K37" i="47" s="1"/>
  <c r="G36" i="47"/>
  <c r="K36" i="47" s="1"/>
  <c r="G35" i="47"/>
  <c r="K35" i="47" s="1"/>
  <c r="G34" i="47"/>
  <c r="K34" i="47" s="1"/>
  <c r="G33" i="47"/>
  <c r="K33" i="47" s="1"/>
  <c r="G32" i="47"/>
  <c r="K32" i="47" s="1"/>
  <c r="G31" i="47"/>
  <c r="K31" i="47" s="1"/>
  <c r="G30" i="47"/>
  <c r="K30" i="47" s="1"/>
  <c r="G29" i="47"/>
  <c r="K29" i="47" s="1"/>
  <c r="G28" i="47"/>
  <c r="K28" i="47" s="1"/>
  <c r="G27" i="47"/>
  <c r="K27" i="47" s="1"/>
  <c r="G26" i="47"/>
  <c r="K26" i="47" s="1"/>
  <c r="G25" i="47"/>
  <c r="K25" i="47" s="1"/>
  <c r="G24" i="47"/>
  <c r="K24" i="47" s="1"/>
  <c r="G23" i="47"/>
  <c r="K23" i="47" s="1"/>
  <c r="G22" i="47"/>
  <c r="K22" i="47" s="1"/>
  <c r="G21" i="47"/>
  <c r="K21" i="47" s="1"/>
  <c r="G20" i="47"/>
  <c r="K20" i="47" s="1"/>
  <c r="G19" i="47"/>
  <c r="K19" i="47" s="1"/>
  <c r="G18" i="47"/>
  <c r="K18" i="47" s="1"/>
  <c r="A26" i="16"/>
  <c r="B16" i="29" s="1"/>
  <c r="A18" i="16"/>
  <c r="B12" i="29" s="1"/>
  <c r="I11" i="29" l="1"/>
  <c r="J23" i="29" s="1"/>
  <c r="I10" i="29"/>
  <c r="J22" i="29" s="1"/>
  <c r="I9" i="29"/>
  <c r="J21" i="29" s="1"/>
  <c r="I14" i="29"/>
  <c r="J26" i="29" s="1"/>
  <c r="I15" i="29"/>
  <c r="J27" i="29" s="1"/>
  <c r="I13" i="29"/>
  <c r="J25" i="29" s="1"/>
  <c r="D75" i="66"/>
  <c r="F9" i="29"/>
  <c r="G21" i="29" s="1"/>
  <c r="D69" i="66"/>
  <c r="D76" i="66" s="1"/>
  <c r="G10" i="29"/>
  <c r="H22" i="29" s="1"/>
  <c r="F10" i="29"/>
  <c r="G22" i="29" s="1"/>
  <c r="D68" i="66"/>
  <c r="D74" i="66" s="1"/>
  <c r="K12" i="29"/>
  <c r="D39" i="16" s="1"/>
  <c r="H10" i="29"/>
  <c r="I22" i="29" s="1"/>
  <c r="G11" i="29"/>
  <c r="H23" i="29" s="1"/>
  <c r="C10" i="29"/>
  <c r="C68" i="66"/>
  <c r="C74" i="66" s="1"/>
  <c r="C75" i="66"/>
  <c r="C69" i="66"/>
  <c r="H11" i="29"/>
  <c r="I23" i="29" s="1"/>
  <c r="C11" i="29"/>
  <c r="H9" i="29"/>
  <c r="I21" i="29" s="1"/>
  <c r="C9" i="29"/>
  <c r="B11" i="29"/>
  <c r="C77" i="66"/>
  <c r="G9" i="29"/>
  <c r="H21" i="29" s="1"/>
  <c r="D77" i="66"/>
  <c r="F11" i="29"/>
  <c r="G23" i="29" s="1"/>
  <c r="B39" i="16"/>
  <c r="B24" i="29"/>
  <c r="H15" i="29"/>
  <c r="I27" i="29" s="1"/>
  <c r="G13" i="29"/>
  <c r="H25" i="29" s="1"/>
  <c r="C15" i="29"/>
  <c r="H13" i="29"/>
  <c r="I25" i="29" s="1"/>
  <c r="C14" i="29"/>
  <c r="G77" i="66"/>
  <c r="F77" i="66"/>
  <c r="G69" i="66"/>
  <c r="G76" i="66" s="1"/>
  <c r="F15" i="29"/>
  <c r="G27" i="29" s="1"/>
  <c r="B43" i="16"/>
  <c r="B28" i="29"/>
  <c r="F68" i="66"/>
  <c r="F74" i="66" s="1"/>
  <c r="F75" i="66"/>
  <c r="G68" i="66"/>
  <c r="G74" i="66" s="1"/>
  <c r="F14" i="29"/>
  <c r="G26" i="29" s="1"/>
  <c r="F69" i="66"/>
  <c r="F76" i="66" s="1"/>
  <c r="F13" i="29"/>
  <c r="G25" i="29" s="1"/>
  <c r="B15" i="29"/>
  <c r="G75" i="66"/>
  <c r="H14" i="29"/>
  <c r="I26" i="29" s="1"/>
  <c r="G15" i="29"/>
  <c r="H27" i="29" s="1"/>
  <c r="C13" i="29"/>
  <c r="K16" i="29"/>
  <c r="D43" i="16" s="1"/>
  <c r="G14" i="29"/>
  <c r="H26" i="29" s="1"/>
  <c r="I9" i="63"/>
  <c r="J17" i="63" s="1"/>
  <c r="I8" i="63"/>
  <c r="J16" i="63" s="1"/>
  <c r="I10" i="63"/>
  <c r="J18" i="63" s="1"/>
  <c r="A16" i="58"/>
  <c r="C16" i="58" s="1"/>
  <c r="E17" i="63"/>
  <c r="C75" i="64"/>
  <c r="C77" i="64"/>
  <c r="D75" i="64"/>
  <c r="D77" i="64"/>
  <c r="B35" i="64"/>
  <c r="E35" i="64" s="1"/>
  <c r="B25" i="64"/>
  <c r="E25" i="64" s="1"/>
  <c r="B30" i="64"/>
  <c r="E30" i="64" s="1"/>
  <c r="B20" i="64"/>
  <c r="E20" i="64" s="1"/>
  <c r="B10" i="64"/>
  <c r="E10" i="64" s="1"/>
  <c r="B15" i="64"/>
  <c r="B88" i="64" s="1"/>
  <c r="C68" i="64"/>
  <c r="F8" i="63"/>
  <c r="G16" i="63" s="1"/>
  <c r="D69" i="64"/>
  <c r="C69" i="64"/>
  <c r="C8" i="63"/>
  <c r="B19" i="63"/>
  <c r="B10" i="63"/>
  <c r="E77" i="64" s="1"/>
  <c r="D68" i="64"/>
  <c r="D74" i="64" s="1"/>
  <c r="K53" i="47"/>
  <c r="K54" i="47"/>
  <c r="D16" i="57"/>
  <c r="B62" i="64" s="1"/>
  <c r="E62" i="64" s="1"/>
  <c r="R21" i="46"/>
  <c r="G11" i="63"/>
  <c r="H19" i="63" s="1"/>
  <c r="G8" i="63"/>
  <c r="H16" i="63" s="1"/>
  <c r="B57" i="64"/>
  <c r="E57" i="64" s="1"/>
  <c r="L20" i="46"/>
  <c r="E51" i="64"/>
  <c r="B52" i="64"/>
  <c r="F9" i="63"/>
  <c r="G17" i="63" s="1"/>
  <c r="G9" i="63"/>
  <c r="H17" i="63" s="1"/>
  <c r="B23" i="62"/>
  <c r="B45" i="64"/>
  <c r="E45" i="64" s="1"/>
  <c r="E15" i="64" l="1"/>
  <c r="E88" i="64" s="1"/>
  <c r="E10" i="63" s="1"/>
  <c r="O21" i="46"/>
  <c r="E11" i="63"/>
  <c r="O18" i="46"/>
  <c r="D82" i="66"/>
  <c r="D10" i="29" s="1"/>
  <c r="J10" i="29" s="1"/>
  <c r="C37" i="16" s="1"/>
  <c r="G82" i="66"/>
  <c r="D14" i="29" s="1"/>
  <c r="J14" i="29" s="1"/>
  <c r="C41" i="16" s="1"/>
  <c r="F83" i="66"/>
  <c r="D25" i="29" s="1"/>
  <c r="G83" i="66"/>
  <c r="D26" i="29" s="1"/>
  <c r="C76" i="66"/>
  <c r="C83" i="66" s="1"/>
  <c r="D21" i="29" s="1"/>
  <c r="E75" i="66"/>
  <c r="E68" i="66"/>
  <c r="E74" i="66" s="1"/>
  <c r="K11" i="29"/>
  <c r="D38" i="16" s="1"/>
  <c r="B23" i="29"/>
  <c r="L23" i="29" s="1"/>
  <c r="F38" i="16" s="1"/>
  <c r="B38" i="16"/>
  <c r="E77" i="66"/>
  <c r="E69" i="66"/>
  <c r="E76" i="66" s="1"/>
  <c r="F82" i="66"/>
  <c r="D13" i="29" s="1"/>
  <c r="C22" i="29"/>
  <c r="C23" i="29"/>
  <c r="L24" i="29"/>
  <c r="F39" i="16" s="1"/>
  <c r="C21" i="29"/>
  <c r="C82" i="66"/>
  <c r="L28" i="29"/>
  <c r="F43" i="16" s="1"/>
  <c r="C26" i="29"/>
  <c r="C27" i="29"/>
  <c r="C25" i="29"/>
  <c r="D83" i="66"/>
  <c r="D22" i="29" s="1"/>
  <c r="H77" i="66"/>
  <c r="H69" i="66"/>
  <c r="H68" i="66"/>
  <c r="B42" i="16"/>
  <c r="B27" i="29"/>
  <c r="L27" i="29" s="1"/>
  <c r="F42" i="16" s="1"/>
  <c r="K15" i="29"/>
  <c r="D42" i="16" s="1"/>
  <c r="E16" i="29"/>
  <c r="H75" i="66"/>
  <c r="H11" i="63"/>
  <c r="I19" i="63" s="1"/>
  <c r="E75" i="64"/>
  <c r="B75" i="64" s="1"/>
  <c r="E68" i="64"/>
  <c r="B68" i="64" s="1"/>
  <c r="E18" i="63"/>
  <c r="E69" i="64"/>
  <c r="B69" i="64" s="1"/>
  <c r="R19" i="46"/>
  <c r="F11" i="63" s="1"/>
  <c r="I20" i="46"/>
  <c r="D82" i="64"/>
  <c r="D9" i="63" s="1"/>
  <c r="E16" i="63"/>
  <c r="B77" i="64"/>
  <c r="C74" i="64"/>
  <c r="C82" i="64" s="1"/>
  <c r="D8" i="63" s="1"/>
  <c r="E52" i="64"/>
  <c r="C76" i="64"/>
  <c r="C83" i="64" s="1"/>
  <c r="D16" i="63" s="1"/>
  <c r="D76" i="64"/>
  <c r="D83" i="64" s="1"/>
  <c r="D17" i="63" s="1"/>
  <c r="B18" i="63"/>
  <c r="C16" i="63"/>
  <c r="B22" i="62"/>
  <c r="C17" i="63"/>
  <c r="L19" i="46"/>
  <c r="I19" i="46"/>
  <c r="H8" i="63"/>
  <c r="H9" i="63"/>
  <c r="E67" i="64"/>
  <c r="L21" i="46"/>
  <c r="I21" i="46"/>
  <c r="G10" i="63"/>
  <c r="H18" i="63" s="1"/>
  <c r="B93" i="64"/>
  <c r="O22" i="46" s="1"/>
  <c r="E93" i="64"/>
  <c r="F18" i="63" s="1"/>
  <c r="F19" i="63" s="1"/>
  <c r="B10" i="45"/>
  <c r="A16" i="26"/>
  <c r="B10" i="42"/>
  <c r="T29" i="26" s="1"/>
  <c r="H12" i="29" s="1"/>
  <c r="I24" i="29" s="1"/>
  <c r="B15" i="42"/>
  <c r="U29" i="26" s="1"/>
  <c r="H16" i="29" s="1"/>
  <c r="I28" i="29" s="1"/>
  <c r="B12" i="30"/>
  <c r="A16" i="30" s="1"/>
  <c r="C16" i="30" s="1"/>
  <c r="B51" i="45"/>
  <c r="B50" i="45"/>
  <c r="K22" i="29" l="1"/>
  <c r="E37" i="16" s="1"/>
  <c r="J8" i="63"/>
  <c r="K26" i="29"/>
  <c r="K25" i="29"/>
  <c r="E40" i="16" s="1"/>
  <c r="J13" i="29"/>
  <c r="C40" i="16" s="1"/>
  <c r="B75" i="66"/>
  <c r="B77" i="66"/>
  <c r="E41" i="16"/>
  <c r="E12" i="29"/>
  <c r="E83" i="66"/>
  <c r="D23" i="29" s="1"/>
  <c r="B69" i="66"/>
  <c r="E24" i="29"/>
  <c r="E82" i="66"/>
  <c r="D11" i="29" s="1"/>
  <c r="I17" i="63"/>
  <c r="K17" i="63" s="1"/>
  <c r="E21" i="62" s="1"/>
  <c r="I16" i="63"/>
  <c r="K16" i="63" s="1"/>
  <c r="E20" i="62" s="1"/>
  <c r="C18" i="63"/>
  <c r="B68" i="66"/>
  <c r="G19" i="63"/>
  <c r="F10" i="63"/>
  <c r="G18" i="63" s="1"/>
  <c r="D50" i="45"/>
  <c r="D51" i="45"/>
  <c r="C52" i="45"/>
  <c r="C76" i="45"/>
  <c r="C74" i="45"/>
  <c r="P29" i="26"/>
  <c r="E19" i="63"/>
  <c r="E76" i="64"/>
  <c r="E83" i="64" s="1"/>
  <c r="D18" i="63" s="1"/>
  <c r="B67" i="64"/>
  <c r="E74" i="64"/>
  <c r="E82" i="64" s="1"/>
  <c r="D10" i="63" s="1"/>
  <c r="H10" i="63"/>
  <c r="B15" i="45"/>
  <c r="D15" i="45" s="1"/>
  <c r="B20" i="45"/>
  <c r="D20" i="45" s="1"/>
  <c r="L22" i="46"/>
  <c r="I22" i="46"/>
  <c r="A10" i="16"/>
  <c r="C22" i="26"/>
  <c r="C18" i="26"/>
  <c r="D10" i="45"/>
  <c r="B52" i="45"/>
  <c r="D24" i="29" l="1"/>
  <c r="K23" i="29"/>
  <c r="E38" i="16" s="1"/>
  <c r="J11" i="29"/>
  <c r="C38" i="16" s="1"/>
  <c r="K21" i="29"/>
  <c r="E36" i="16" s="1"/>
  <c r="I18" i="63"/>
  <c r="K18" i="63" s="1"/>
  <c r="D52" i="45"/>
  <c r="D9" i="29"/>
  <c r="J9" i="29" s="1"/>
  <c r="C82" i="45"/>
  <c r="P25" i="26" s="1"/>
  <c r="C83" i="45"/>
  <c r="P28" i="26" s="1"/>
  <c r="C11" i="63"/>
  <c r="C19" i="63"/>
  <c r="B76" i="64"/>
  <c r="B83" i="64" s="1"/>
  <c r="B74" i="64"/>
  <c r="B82" i="64" s="1"/>
  <c r="E22" i="62" l="1"/>
  <c r="L18" i="63"/>
  <c r="F22" i="62" s="1"/>
  <c r="D12" i="29"/>
  <c r="C36" i="16"/>
  <c r="D11" i="63"/>
  <c r="K11" i="63" s="1"/>
  <c r="D23" i="62" s="1"/>
  <c r="O17" i="46"/>
  <c r="C16" i="46" s="1"/>
  <c r="C18" i="46" s="1"/>
  <c r="D19" i="63"/>
  <c r="K19" i="63" s="1"/>
  <c r="O20" i="46"/>
  <c r="C9" i="63"/>
  <c r="J9" i="63" s="1"/>
  <c r="C20" i="62"/>
  <c r="D22" i="46" l="1"/>
  <c r="C16" i="62" s="1"/>
  <c r="C20" i="46"/>
  <c r="C22" i="46" s="1"/>
  <c r="J11" i="63"/>
  <c r="D18" i="46"/>
  <c r="C12" i="62" s="1"/>
  <c r="K9" i="63"/>
  <c r="D21" i="62" s="1"/>
  <c r="C21" i="62"/>
  <c r="C10" i="63"/>
  <c r="B12" i="10"/>
  <c r="A16" i="10" s="1"/>
  <c r="D16" i="10" s="1"/>
  <c r="D16" i="8"/>
  <c r="C16" i="7"/>
  <c r="B25" i="45"/>
  <c r="D25" i="45" s="1"/>
  <c r="K10" i="63" l="1"/>
  <c r="J10" i="63"/>
  <c r="E23" i="62"/>
  <c r="L19" i="63"/>
  <c r="F23" i="62" s="1"/>
  <c r="B62" i="45"/>
  <c r="D62" i="45" s="1"/>
  <c r="B62" i="66"/>
  <c r="H62" i="66" s="1"/>
  <c r="B57" i="45"/>
  <c r="D57" i="45" s="1"/>
  <c r="B57" i="66"/>
  <c r="H57" i="66" s="1"/>
  <c r="B45" i="45"/>
  <c r="D45" i="45" s="1"/>
  <c r="B45" i="66"/>
  <c r="H45" i="66" s="1"/>
  <c r="B40" i="45"/>
  <c r="D40" i="45" s="1"/>
  <c r="B40" i="66"/>
  <c r="H40" i="66" s="1"/>
  <c r="B12" i="62"/>
  <c r="B10" i="62"/>
  <c r="B14" i="62"/>
  <c r="B16" i="62"/>
  <c r="D22" i="62"/>
  <c r="B30" i="45"/>
  <c r="D30" i="45" s="1"/>
  <c r="D88" i="45" s="1"/>
  <c r="B35" i="45"/>
  <c r="D35" i="45" s="1"/>
  <c r="D67" i="45" l="1"/>
  <c r="H93" i="66"/>
  <c r="Q29" i="26"/>
  <c r="Q26" i="26"/>
  <c r="B93" i="66"/>
  <c r="F27" i="29"/>
  <c r="H67" i="66"/>
  <c r="B67" i="66" s="1"/>
  <c r="D76" i="45"/>
  <c r="B76" i="45" s="1"/>
  <c r="B67" i="45"/>
  <c r="D74" i="45"/>
  <c r="B74" i="45" s="1"/>
  <c r="D93" i="45"/>
  <c r="I30" i="26"/>
  <c r="H74" i="66" l="1"/>
  <c r="H82" i="66" s="1"/>
  <c r="H76" i="66"/>
  <c r="H83" i="66" s="1"/>
  <c r="D83" i="45"/>
  <c r="B83" i="45" s="1"/>
  <c r="Q30" i="26"/>
  <c r="B93" i="45"/>
  <c r="B74" i="66"/>
  <c r="D82" i="45"/>
  <c r="B82" i="45" s="1"/>
  <c r="B88" i="45"/>
  <c r="Q28" i="26" l="1"/>
  <c r="B32" i="26" s="1"/>
  <c r="B34" i="26" s="1"/>
  <c r="B76" i="66"/>
  <c r="B82" i="66"/>
  <c r="D15" i="29"/>
  <c r="J15" i="29" s="1"/>
  <c r="B83" i="66"/>
  <c r="D27" i="29"/>
  <c r="K27" i="29" s="1"/>
  <c r="Q25" i="26"/>
  <c r="C28" i="16"/>
  <c r="B26" i="16" l="1"/>
  <c r="C16" i="29" s="1"/>
  <c r="D16" i="29"/>
  <c r="C42" i="16"/>
  <c r="E42" i="16"/>
  <c r="D28" i="29"/>
  <c r="B28" i="16"/>
  <c r="J16" i="29" l="1"/>
  <c r="C43" i="16" s="1"/>
  <c r="M30" i="26"/>
  <c r="B36" i="26" s="1"/>
  <c r="B38" i="26" s="1"/>
  <c r="C28" i="29" l="1"/>
  <c r="B30" i="16"/>
  <c r="K28" i="29" l="1"/>
  <c r="E43" i="16" s="1"/>
  <c r="C32" i="16"/>
  <c r="B32" i="16"/>
  <c r="L30" i="26" l="1"/>
  <c r="B28" i="26" s="1"/>
  <c r="B30" i="26" s="1"/>
  <c r="H30" i="26"/>
  <c r="B24" i="26" s="1"/>
  <c r="B26" i="26" s="1"/>
  <c r="C24" i="29" l="1"/>
  <c r="B18" i="16"/>
  <c r="C12" i="29" s="1"/>
  <c r="J12" i="29" l="1"/>
  <c r="C39" i="16" s="1"/>
  <c r="K24" i="29"/>
  <c r="E39" i="16" s="1"/>
  <c r="B16" i="26"/>
  <c r="B10" i="16" s="1"/>
  <c r="B20" i="26"/>
  <c r="B14" i="16" s="1"/>
  <c r="B22" i="16"/>
  <c r="B24" i="16"/>
  <c r="C24" i="16"/>
  <c r="B22" i="26"/>
  <c r="C20" i="16"/>
  <c r="B18" i="26" l="1"/>
  <c r="B20" i="16"/>
  <c r="B16" i="16"/>
  <c r="C16" i="16"/>
  <c r="C12" i="16"/>
  <c r="B12" i="16" l="1"/>
  <c r="C23" i="62" l="1"/>
  <c r="C22" i="6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<sst xmlns="http://schemas.openxmlformats.org/spreadsheetml/2006/main" count="1576" uniqueCount="411">
  <si>
    <t>【事業者別または営業地域別】</t>
    <phoneticPr fontId="2"/>
  </si>
  <si>
    <t>製造に用いた燃料</t>
    <rPh sb="0" eb="2">
      <t>セイゾウ</t>
    </rPh>
    <rPh sb="3" eb="4">
      <t>モチ</t>
    </rPh>
    <rPh sb="6" eb="8">
      <t>ネンリョウ</t>
    </rPh>
    <phoneticPr fontId="2"/>
  </si>
  <si>
    <t>製造に用いた電気</t>
    <rPh sb="0" eb="2">
      <t>セイゾウ</t>
    </rPh>
    <rPh sb="3" eb="4">
      <t>モチ</t>
    </rPh>
    <rPh sb="6" eb="8">
      <t>デンキ</t>
    </rPh>
    <phoneticPr fontId="2"/>
  </si>
  <si>
    <t>調達した熱</t>
    <rPh sb="0" eb="2">
      <t>チョウタツ</t>
    </rPh>
    <rPh sb="4" eb="5">
      <t>ネツ</t>
    </rPh>
    <phoneticPr fontId="2"/>
  </si>
  <si>
    <t>合計</t>
    <rPh sb="0" eb="2">
      <t>ゴウケイ</t>
    </rPh>
    <phoneticPr fontId="2"/>
  </si>
  <si>
    <t>差異分析</t>
    <rPh sb="0" eb="2">
      <t>サイ</t>
    </rPh>
    <rPh sb="2" eb="4">
      <t>ブンセキ</t>
    </rPh>
    <phoneticPr fontId="4"/>
  </si>
  <si>
    <t>調整のための控除</t>
    <rPh sb="0" eb="2">
      <t>チョウセイ</t>
    </rPh>
    <rPh sb="6" eb="8">
      <t>コウジョ</t>
    </rPh>
    <phoneticPr fontId="2"/>
  </si>
  <si>
    <t>調整のための加算</t>
    <rPh sb="0" eb="2">
      <t>チョウセイ</t>
    </rPh>
    <rPh sb="6" eb="8">
      <t>カサン</t>
    </rPh>
    <phoneticPr fontId="2"/>
  </si>
  <si>
    <t>(基礎二酸化炭素排出量)</t>
    <rPh sb="3" eb="8">
      <t>ニサンカタンソ</t>
    </rPh>
    <rPh sb="10" eb="11">
      <t>リョウ</t>
    </rPh>
    <phoneticPr fontId="4"/>
  </si>
  <si>
    <t>(基礎排出係数)</t>
    <phoneticPr fontId="4"/>
  </si>
  <si>
    <t>（一次調整後二酸化炭素排出量）</t>
    <phoneticPr fontId="2"/>
  </si>
  <si>
    <t>(調整後二酸化炭素排出量)</t>
    <phoneticPr fontId="4"/>
  </si>
  <si>
    <t>(調整後排出係数)</t>
    <phoneticPr fontId="4"/>
  </si>
  <si>
    <t>燃料種</t>
    <rPh sb="0" eb="2">
      <t>ネンリョウ</t>
    </rPh>
    <rPh sb="2" eb="3">
      <t>シュ</t>
    </rPh>
    <phoneticPr fontId="4"/>
  </si>
  <si>
    <t>燃料使用量</t>
    <rPh sb="0" eb="2">
      <t>ネンリョウ</t>
    </rPh>
    <rPh sb="2" eb="5">
      <t>シヨウリョウ</t>
    </rPh>
    <phoneticPr fontId="4"/>
  </si>
  <si>
    <t>t</t>
    <phoneticPr fontId="4"/>
  </si>
  <si>
    <t>コークス用原料炭</t>
  </si>
  <si>
    <t>吹込用原料炭</t>
  </si>
  <si>
    <t>国産一般炭</t>
  </si>
  <si>
    <t>t</t>
  </si>
  <si>
    <t>コールタール</t>
    <phoneticPr fontId="4"/>
  </si>
  <si>
    <t>石油アスファルト</t>
    <rPh sb="0" eb="2">
      <t>セキユ</t>
    </rPh>
    <phoneticPr fontId="4"/>
  </si>
  <si>
    <t>コンデンセート（ＮＧＬ）</t>
    <phoneticPr fontId="4"/>
  </si>
  <si>
    <t>原油</t>
    <rPh sb="0" eb="2">
      <t>ゲンユ</t>
    </rPh>
    <phoneticPr fontId="4"/>
  </si>
  <si>
    <t>揮発油</t>
  </si>
  <si>
    <t>ナフサ</t>
    <phoneticPr fontId="4"/>
  </si>
  <si>
    <t>ジェット燃料油</t>
    <rPh sb="4" eb="6">
      <t>ネンリョウ</t>
    </rPh>
    <rPh sb="6" eb="7">
      <t>ユ</t>
    </rPh>
    <phoneticPr fontId="4"/>
  </si>
  <si>
    <t>灯油</t>
    <rPh sb="0" eb="2">
      <t>トウユ</t>
    </rPh>
    <phoneticPr fontId="4"/>
  </si>
  <si>
    <t>軽油</t>
    <rPh sb="0" eb="2">
      <t>ケイユ</t>
    </rPh>
    <phoneticPr fontId="4"/>
  </si>
  <si>
    <t>液化石油ガス（ＬＰＧ）</t>
    <rPh sb="0" eb="2">
      <t>エキカ</t>
    </rPh>
    <rPh sb="2" eb="4">
      <t>セキユ</t>
    </rPh>
    <phoneticPr fontId="4"/>
  </si>
  <si>
    <t>石油系炭化水素ガス</t>
    <rPh sb="0" eb="3">
      <t>セキユケイ</t>
    </rPh>
    <rPh sb="3" eb="5">
      <t>タンカ</t>
    </rPh>
    <rPh sb="5" eb="7">
      <t>スイソ</t>
    </rPh>
    <phoneticPr fontId="4"/>
  </si>
  <si>
    <t>液化天然ガス（ＬＮＧ）</t>
    <rPh sb="0" eb="2">
      <t>エキカ</t>
    </rPh>
    <rPh sb="2" eb="4">
      <t>テンネン</t>
    </rPh>
    <phoneticPr fontId="4"/>
  </si>
  <si>
    <t>天然ガス</t>
    <phoneticPr fontId="4"/>
  </si>
  <si>
    <t>コークス炉ガス</t>
    <phoneticPr fontId="4"/>
  </si>
  <si>
    <t>高炉ガス</t>
    <phoneticPr fontId="4"/>
  </si>
  <si>
    <t>発電用高炉ガス</t>
  </si>
  <si>
    <t>転炉ガス</t>
    <rPh sb="0" eb="2">
      <t>テンロ</t>
    </rPh>
    <phoneticPr fontId="4"/>
  </si>
  <si>
    <t>RDF</t>
  </si>
  <si>
    <t>RPF</t>
  </si>
  <si>
    <t>廃タイヤ</t>
  </si>
  <si>
    <t>廃プラスチック（一般廃棄物）</t>
  </si>
  <si>
    <t>小　　計</t>
    <rPh sb="0" eb="1">
      <t>ショウ</t>
    </rPh>
    <rPh sb="3" eb="4">
      <t>ケイ</t>
    </rPh>
    <phoneticPr fontId="4"/>
  </si>
  <si>
    <t>ガス事業者の名称</t>
    <rPh sb="2" eb="5">
      <t>ジギョウシャ</t>
    </rPh>
    <rPh sb="6" eb="8">
      <t>メイショウ</t>
    </rPh>
    <phoneticPr fontId="2"/>
  </si>
  <si>
    <t>小計</t>
    <rPh sb="0" eb="1">
      <t>ショウ</t>
    </rPh>
    <rPh sb="1" eb="2">
      <t>ケイ</t>
    </rPh>
    <phoneticPr fontId="2"/>
  </si>
  <si>
    <t>事業者の名称</t>
    <rPh sb="0" eb="3">
      <t>ジギョウシャ</t>
    </rPh>
    <rPh sb="4" eb="6">
      <t>メイショウ</t>
    </rPh>
    <phoneticPr fontId="2"/>
  </si>
  <si>
    <t>小計</t>
    <rPh sb="0" eb="2">
      <t>ショウケイ</t>
    </rPh>
    <phoneticPr fontId="2"/>
  </si>
  <si>
    <t>当該コジェネレーションシステムの燃料と使用量</t>
    <rPh sb="0" eb="2">
      <t>トウガイ</t>
    </rPh>
    <rPh sb="16" eb="18">
      <t>ネンリョウ</t>
    </rPh>
    <rPh sb="19" eb="22">
      <t>シヨウリョウ</t>
    </rPh>
    <phoneticPr fontId="2"/>
  </si>
  <si>
    <t>燃料の種類</t>
    <rPh sb="0" eb="2">
      <t>ネンリョウ</t>
    </rPh>
    <rPh sb="3" eb="5">
      <t>シュルイ</t>
    </rPh>
    <phoneticPr fontId="2"/>
  </si>
  <si>
    <t>燃料使用量</t>
    <rPh sb="0" eb="2">
      <t>ネンリョウ</t>
    </rPh>
    <rPh sb="2" eb="5">
      <t>シヨウリョウ</t>
    </rPh>
    <phoneticPr fontId="2"/>
  </si>
  <si>
    <t>電気</t>
    <rPh sb="0" eb="2">
      <t>デンキ</t>
    </rPh>
    <phoneticPr fontId="2"/>
  </si>
  <si>
    <t>MJ</t>
    <phoneticPr fontId="2"/>
  </si>
  <si>
    <t>熱</t>
    <rPh sb="0" eb="1">
      <t>ネツ</t>
    </rPh>
    <phoneticPr fontId="2"/>
  </si>
  <si>
    <t>削減量の種別</t>
    <phoneticPr fontId="4"/>
  </si>
  <si>
    <t>特定番号</t>
    <rPh sb="0" eb="2">
      <t>トクテイ</t>
    </rPh>
    <rPh sb="2" eb="4">
      <t>バンゴウ</t>
    </rPh>
    <phoneticPr fontId="4"/>
  </si>
  <si>
    <t>合計</t>
    <rPh sb="0" eb="2">
      <t>ゴウケイ</t>
    </rPh>
    <phoneticPr fontId="4"/>
  </si>
  <si>
    <t>削減量の種別</t>
    <rPh sb="0" eb="3">
      <t>サクゲンリョウ</t>
    </rPh>
    <rPh sb="4" eb="6">
      <t>シュベツ</t>
    </rPh>
    <phoneticPr fontId="4"/>
  </si>
  <si>
    <t>【メニュー別】</t>
    <rPh sb="5" eb="6">
      <t>ベツ</t>
    </rPh>
    <phoneticPr fontId="4"/>
  </si>
  <si>
    <t>メニュー</t>
    <phoneticPr fontId="2"/>
  </si>
  <si>
    <t>グリーン電力証書</t>
    <rPh sb="4" eb="8">
      <t>デンリョクショウショ</t>
    </rPh>
    <phoneticPr fontId="2"/>
  </si>
  <si>
    <t>グリーン熱証書</t>
    <rPh sb="4" eb="5">
      <t>ネツ</t>
    </rPh>
    <rPh sb="5" eb="7">
      <t>ショウショ</t>
    </rPh>
    <phoneticPr fontId="2"/>
  </si>
  <si>
    <t>石油コークス又はFCCコーク</t>
    <rPh sb="0" eb="2">
      <t>セキユ</t>
    </rPh>
    <rPh sb="6" eb="7">
      <t>マタ</t>
    </rPh>
    <phoneticPr fontId="4"/>
  </si>
  <si>
    <t>輸入原料炭</t>
  </si>
  <si>
    <t>輸入一般炭</t>
  </si>
  <si>
    <t>輸入無煙炭</t>
  </si>
  <si>
    <t>石炭コークス</t>
  </si>
  <si>
    <t>潤滑油</t>
    <rPh sb="0" eb="2">
      <t>ジュンカツ</t>
    </rPh>
    <rPh sb="2" eb="3">
      <t>ユ</t>
    </rPh>
    <phoneticPr fontId="2"/>
  </si>
  <si>
    <t>燃料種別発熱量</t>
    <rPh sb="0" eb="2">
      <t>ネンリョウ</t>
    </rPh>
    <rPh sb="2" eb="4">
      <t>シュベツ</t>
    </rPh>
    <rPh sb="4" eb="6">
      <t>ハツネツ</t>
    </rPh>
    <rPh sb="6" eb="7">
      <t>リョウ</t>
    </rPh>
    <phoneticPr fontId="4"/>
  </si>
  <si>
    <t>GJ/t</t>
  </si>
  <si>
    <t>GJ/t</t>
    <phoneticPr fontId="4"/>
  </si>
  <si>
    <t>GJ/kl</t>
    <phoneticPr fontId="4"/>
  </si>
  <si>
    <t>kl</t>
    <phoneticPr fontId="4"/>
  </si>
  <si>
    <t>二酸化炭素排出量（t-CO2）</t>
    <phoneticPr fontId="4"/>
  </si>
  <si>
    <t>二酸化炭素排出係数（t-CO2/GJ）</t>
    <rPh sb="0" eb="3">
      <t>ニサンカ</t>
    </rPh>
    <rPh sb="3" eb="5">
      <t>タンソ</t>
    </rPh>
    <rPh sb="5" eb="7">
      <t>ハイシュツ</t>
    </rPh>
    <rPh sb="7" eb="9">
      <t>ケイスウ</t>
    </rPh>
    <phoneticPr fontId="4"/>
  </si>
  <si>
    <t>販売熱量（GJ）</t>
    <phoneticPr fontId="2"/>
  </si>
  <si>
    <t>【前年度報告との比較・分析】</t>
    <rPh sb="1" eb="4">
      <t>ゼンネンド</t>
    </rPh>
    <rPh sb="4" eb="6">
      <t>ホウコク</t>
    </rPh>
    <rPh sb="8" eb="10">
      <t>ヒカク</t>
    </rPh>
    <rPh sb="11" eb="13">
      <t>ブンセキ</t>
    </rPh>
    <phoneticPr fontId="2"/>
  </si>
  <si>
    <t>※本表に記載した全ての国内認証排出削減量については、特定排出者（自社を含む）が温対法第２６条に基づき国に報告する調整後温室効果ガス排出量の算定に用いることはできない。</t>
    <rPh sb="1" eb="3">
      <t>ホンヒョウ</t>
    </rPh>
    <rPh sb="4" eb="6">
      <t>キサイ</t>
    </rPh>
    <rPh sb="8" eb="9">
      <t>スベ</t>
    </rPh>
    <rPh sb="11" eb="13">
      <t>コクナイ</t>
    </rPh>
    <rPh sb="13" eb="15">
      <t>ニンショウ</t>
    </rPh>
    <rPh sb="15" eb="17">
      <t>ハイシュツ</t>
    </rPh>
    <rPh sb="17" eb="19">
      <t>サクゲン</t>
    </rPh>
    <rPh sb="19" eb="20">
      <t>リョウ</t>
    </rPh>
    <rPh sb="26" eb="28">
      <t>トクテイ</t>
    </rPh>
    <rPh sb="28" eb="31">
      <t>ハイシュツシャ</t>
    </rPh>
    <rPh sb="32" eb="34">
      <t>ジシャ</t>
    </rPh>
    <rPh sb="35" eb="36">
      <t>フク</t>
    </rPh>
    <rPh sb="39" eb="40">
      <t>オン</t>
    </rPh>
    <rPh sb="40" eb="41">
      <t>タイ</t>
    </rPh>
    <rPh sb="41" eb="42">
      <t>ホウ</t>
    </rPh>
    <rPh sb="42" eb="43">
      <t>ダイ</t>
    </rPh>
    <rPh sb="45" eb="46">
      <t>ジョウ</t>
    </rPh>
    <rPh sb="47" eb="48">
      <t>モト</t>
    </rPh>
    <rPh sb="50" eb="51">
      <t>クニ</t>
    </rPh>
    <rPh sb="52" eb="54">
      <t>ホウコク</t>
    </rPh>
    <rPh sb="56" eb="59">
      <t>チョウセイゴ</t>
    </rPh>
    <rPh sb="59" eb="61">
      <t>オンシツ</t>
    </rPh>
    <rPh sb="61" eb="63">
      <t>コウカ</t>
    </rPh>
    <rPh sb="65" eb="68">
      <t>ハイシュツリョウ</t>
    </rPh>
    <rPh sb="69" eb="71">
      <t>サンテイ</t>
    </rPh>
    <rPh sb="72" eb="73">
      <t>モチ</t>
    </rPh>
    <phoneticPr fontId="4"/>
  </si>
  <si>
    <t>※本表に記載した全ての国内認証排出削減量について、当該熱供給事業者が排出量調整無効化を行ったことを確認できる書類を添付すること。</t>
    <rPh sb="1" eb="2">
      <t>ホン</t>
    </rPh>
    <rPh sb="2" eb="3">
      <t>ヒョウ</t>
    </rPh>
    <rPh sb="4" eb="6">
      <t>キサイ</t>
    </rPh>
    <rPh sb="8" eb="9">
      <t>スベ</t>
    </rPh>
    <rPh sb="11" eb="13">
      <t>コクナイ</t>
    </rPh>
    <rPh sb="13" eb="15">
      <t>ニンショウ</t>
    </rPh>
    <rPh sb="15" eb="17">
      <t>ハイシュツ</t>
    </rPh>
    <rPh sb="17" eb="20">
      <t>サクゲンリョウ</t>
    </rPh>
    <rPh sb="25" eb="27">
      <t>トウガイ</t>
    </rPh>
    <rPh sb="27" eb="30">
      <t>ネツキョウキュウ</t>
    </rPh>
    <rPh sb="30" eb="33">
      <t>ジギョウシャ</t>
    </rPh>
    <rPh sb="34" eb="37">
      <t>ハイシュツリョウ</t>
    </rPh>
    <rPh sb="37" eb="39">
      <t>チョウセイ</t>
    </rPh>
    <rPh sb="39" eb="42">
      <t>ムコウカ</t>
    </rPh>
    <rPh sb="43" eb="44">
      <t>オコナ</t>
    </rPh>
    <rPh sb="49" eb="51">
      <t>カクニン</t>
    </rPh>
    <rPh sb="54" eb="56">
      <t>ショルイ</t>
    </rPh>
    <rPh sb="57" eb="59">
      <t>テンプ</t>
    </rPh>
    <phoneticPr fontId="4"/>
  </si>
  <si>
    <t>≪表紙≫</t>
    <rPh sb="1" eb="2">
      <t>ヒョウ</t>
    </rPh>
    <rPh sb="2" eb="3">
      <t>カミ</t>
    </rPh>
    <phoneticPr fontId="4"/>
  </si>
  <si>
    <t>※本表に記載した全ての海外認証排出削減量について、当該熱供給事業者が排出量調整無効化を行ったことを確認できる書類を添付すること。</t>
    <rPh sb="1" eb="2">
      <t>ホン</t>
    </rPh>
    <rPh sb="2" eb="3">
      <t>ヒョウ</t>
    </rPh>
    <rPh sb="4" eb="6">
      <t>キサイ</t>
    </rPh>
    <rPh sb="8" eb="9">
      <t>スベ</t>
    </rPh>
    <rPh sb="11" eb="13">
      <t>カイガイ</t>
    </rPh>
    <rPh sb="13" eb="15">
      <t>ニンショウ</t>
    </rPh>
    <rPh sb="15" eb="17">
      <t>ハイシュツ</t>
    </rPh>
    <rPh sb="17" eb="20">
      <t>サクゲンリョウ</t>
    </rPh>
    <rPh sb="25" eb="27">
      <t>トウガイ</t>
    </rPh>
    <rPh sb="27" eb="30">
      <t>ネツキョウキュウ</t>
    </rPh>
    <rPh sb="30" eb="33">
      <t>ジギョウシャ</t>
    </rPh>
    <rPh sb="34" eb="37">
      <t>ハイシュツリョウ</t>
    </rPh>
    <rPh sb="37" eb="39">
      <t>チョウセイ</t>
    </rPh>
    <rPh sb="39" eb="42">
      <t>ムコウカ</t>
    </rPh>
    <rPh sb="43" eb="44">
      <t>オコナ</t>
    </rPh>
    <rPh sb="49" eb="51">
      <t>カクニン</t>
    </rPh>
    <rPh sb="54" eb="56">
      <t>ショルイ</t>
    </rPh>
    <rPh sb="57" eb="59">
      <t>テンプ</t>
    </rPh>
    <phoneticPr fontId="4"/>
  </si>
  <si>
    <t>※本表に記載した全ての海外認証排出削減量については、特定排出者（自社を含む）が温対法第２６条に基づき国に報告する調整後温室効果ガス排出量の算定に用いることはできない。</t>
    <rPh sb="1" eb="3">
      <t>ホンヒョウ</t>
    </rPh>
    <rPh sb="4" eb="6">
      <t>キサイ</t>
    </rPh>
    <rPh sb="8" eb="9">
      <t>スベ</t>
    </rPh>
    <rPh sb="11" eb="13">
      <t>カイガイ</t>
    </rPh>
    <rPh sb="13" eb="15">
      <t>ニンショウ</t>
    </rPh>
    <rPh sb="15" eb="17">
      <t>ハイシュツ</t>
    </rPh>
    <rPh sb="17" eb="19">
      <t>サクゲン</t>
    </rPh>
    <rPh sb="19" eb="20">
      <t>リョウ</t>
    </rPh>
    <rPh sb="26" eb="28">
      <t>トクテイ</t>
    </rPh>
    <rPh sb="28" eb="31">
      <t>ハイシュツシャ</t>
    </rPh>
    <rPh sb="32" eb="34">
      <t>ジシャ</t>
    </rPh>
    <rPh sb="35" eb="36">
      <t>フク</t>
    </rPh>
    <rPh sb="39" eb="40">
      <t>オン</t>
    </rPh>
    <rPh sb="40" eb="41">
      <t>タイ</t>
    </rPh>
    <rPh sb="41" eb="42">
      <t>ホウ</t>
    </rPh>
    <rPh sb="42" eb="43">
      <t>ダイ</t>
    </rPh>
    <rPh sb="45" eb="46">
      <t>ジョウ</t>
    </rPh>
    <rPh sb="47" eb="48">
      <t>モト</t>
    </rPh>
    <rPh sb="50" eb="51">
      <t>クニ</t>
    </rPh>
    <rPh sb="52" eb="54">
      <t>ホウコク</t>
    </rPh>
    <rPh sb="56" eb="59">
      <t>チョウセイゴ</t>
    </rPh>
    <rPh sb="59" eb="61">
      <t>オンシツ</t>
    </rPh>
    <rPh sb="61" eb="63">
      <t>コウカ</t>
    </rPh>
    <rPh sb="65" eb="68">
      <t>ハイシュツリョウ</t>
    </rPh>
    <rPh sb="69" eb="71">
      <t>サンテイ</t>
    </rPh>
    <rPh sb="72" eb="73">
      <t>モチ</t>
    </rPh>
    <phoneticPr fontId="4"/>
  </si>
  <si>
    <t>≪表5≫</t>
    <rPh sb="1" eb="2">
      <t>ヒョウ</t>
    </rPh>
    <phoneticPr fontId="4"/>
  </si>
  <si>
    <t>≪表6≫</t>
    <rPh sb="1" eb="2">
      <t>ヒョウ</t>
    </rPh>
    <phoneticPr fontId="4"/>
  </si>
  <si>
    <t>全国平均係数（t-CO2/kWh）</t>
    <rPh sb="0" eb="2">
      <t>ゼンコク</t>
    </rPh>
    <rPh sb="2" eb="4">
      <t>ヘイキン</t>
    </rPh>
    <rPh sb="4" eb="6">
      <t>ケイスウ</t>
    </rPh>
    <phoneticPr fontId="2"/>
  </si>
  <si>
    <t>≪表紙（メニュー別）≫</t>
    <rPh sb="1" eb="2">
      <t>ヒョウ</t>
    </rPh>
    <rPh sb="2" eb="3">
      <t>カミ</t>
    </rPh>
    <rPh sb="8" eb="9">
      <t>ベツ</t>
    </rPh>
    <phoneticPr fontId="4"/>
  </si>
  <si>
    <t>※メニュー別排出係数について記入欄が不足する場合は別途、国に申し出ること（「残差により作成した係数」は最終行に設定するものとする）。</t>
    <rPh sb="5" eb="6">
      <t>ベツ</t>
    </rPh>
    <rPh sb="6" eb="8">
      <t>ハイシュツ</t>
    </rPh>
    <rPh sb="8" eb="10">
      <t>ケイスウ</t>
    </rPh>
    <rPh sb="14" eb="17">
      <t>キニュウラン</t>
    </rPh>
    <rPh sb="18" eb="20">
      <t>フソク</t>
    </rPh>
    <rPh sb="22" eb="24">
      <t>バアイ</t>
    </rPh>
    <rPh sb="25" eb="27">
      <t>ベット</t>
    </rPh>
    <rPh sb="28" eb="29">
      <t>クニ</t>
    </rPh>
    <rPh sb="30" eb="31">
      <t>モウ</t>
    </rPh>
    <rPh sb="32" eb="33">
      <t>デ</t>
    </rPh>
    <rPh sb="38" eb="40">
      <t>ザンサ</t>
    </rPh>
    <rPh sb="43" eb="45">
      <t>サクセイ</t>
    </rPh>
    <rPh sb="47" eb="49">
      <t>ケイスウ</t>
    </rPh>
    <rPh sb="51" eb="54">
      <t>サイシュウギョウ</t>
    </rPh>
    <rPh sb="55" eb="57">
      <t>セッテイ</t>
    </rPh>
    <phoneticPr fontId="4"/>
  </si>
  <si>
    <t>≪表1（メニュー別）≫</t>
    <rPh sb="1" eb="2">
      <t>ヒョウ</t>
    </rPh>
    <rPh sb="8" eb="9">
      <t>ベツ</t>
    </rPh>
    <phoneticPr fontId="4"/>
  </si>
  <si>
    <t>販売熱量（GJ）</t>
    <rPh sb="0" eb="4">
      <t>ハンバイネツリョウ</t>
    </rPh>
    <phoneticPr fontId="2"/>
  </si>
  <si>
    <t>非化石電源二酸化炭素削減相当量（非FIT非化石証書分）（t-CO2）</t>
    <rPh sb="0" eb="1">
      <t>ヒ</t>
    </rPh>
    <rPh sb="1" eb="3">
      <t>カセキ</t>
    </rPh>
    <rPh sb="3" eb="5">
      <t>デンゲン</t>
    </rPh>
    <rPh sb="5" eb="6">
      <t>ニ</t>
    </rPh>
    <rPh sb="6" eb="8">
      <t>サンカ</t>
    </rPh>
    <rPh sb="8" eb="10">
      <t>タンソ</t>
    </rPh>
    <rPh sb="10" eb="12">
      <t>サクゲン</t>
    </rPh>
    <rPh sb="12" eb="14">
      <t>ソウトウ</t>
    </rPh>
    <rPh sb="14" eb="15">
      <t>リョウ</t>
    </rPh>
    <rPh sb="16" eb="17">
      <t>ヒ</t>
    </rPh>
    <rPh sb="20" eb="21">
      <t>ヒ</t>
    </rPh>
    <rPh sb="21" eb="23">
      <t>カセキ</t>
    </rPh>
    <rPh sb="23" eb="25">
      <t>ショウショ</t>
    </rPh>
    <rPh sb="25" eb="26">
      <t>ブン</t>
    </rPh>
    <phoneticPr fontId="4"/>
  </si>
  <si>
    <t>非化石電源二酸化炭素削減相当量（FIT非化石証書分）（t-CO2）</t>
    <rPh sb="0" eb="1">
      <t>ヒ</t>
    </rPh>
    <rPh sb="1" eb="3">
      <t>カセキ</t>
    </rPh>
    <rPh sb="3" eb="5">
      <t>デンゲン</t>
    </rPh>
    <rPh sb="5" eb="6">
      <t>ニ</t>
    </rPh>
    <rPh sb="6" eb="8">
      <t>サンカ</t>
    </rPh>
    <rPh sb="8" eb="10">
      <t>タンソ</t>
    </rPh>
    <rPh sb="10" eb="12">
      <t>サクゲン</t>
    </rPh>
    <rPh sb="12" eb="14">
      <t>ソウトウ</t>
    </rPh>
    <rPh sb="14" eb="15">
      <t>リョウ</t>
    </rPh>
    <rPh sb="19" eb="20">
      <t>ヒ</t>
    </rPh>
    <rPh sb="20" eb="22">
      <t>カセキ</t>
    </rPh>
    <rPh sb="22" eb="24">
      <t>ショウショ</t>
    </rPh>
    <rPh sb="24" eb="25">
      <t>ブン</t>
    </rPh>
    <phoneticPr fontId="4"/>
  </si>
  <si>
    <t>排出量調整無効化量（t-CO2）</t>
    <rPh sb="5" eb="7">
      <t>ムコウ</t>
    </rPh>
    <phoneticPr fontId="4"/>
  </si>
  <si>
    <t>グリーンエネルギーCO2削減相当量（t-CO2）</t>
    <rPh sb="12" eb="14">
      <t>サクゲン</t>
    </rPh>
    <rPh sb="14" eb="16">
      <t>ソウトウ</t>
    </rPh>
    <rPh sb="16" eb="17">
      <t>リョウ</t>
    </rPh>
    <phoneticPr fontId="4"/>
  </si>
  <si>
    <t>排出量調整無効化量（t-CO2）</t>
    <phoneticPr fontId="4"/>
  </si>
  <si>
    <t>1. 自ら製造した熱</t>
    <phoneticPr fontId="2"/>
  </si>
  <si>
    <t>ア. 熱製造に用いた燃料</t>
    <rPh sb="3" eb="4">
      <t>ネツ</t>
    </rPh>
    <phoneticPr fontId="2"/>
  </si>
  <si>
    <t>イ. 熱製造に用いた電気</t>
    <rPh sb="3" eb="5">
      <t>セイゾウ</t>
    </rPh>
    <rPh sb="6" eb="7">
      <t>モチ</t>
    </rPh>
    <rPh sb="9" eb="11">
      <t>デンキ</t>
    </rPh>
    <phoneticPr fontId="2"/>
  </si>
  <si>
    <t>燃料種別排出係数（t-C/GJ）</t>
    <rPh sb="0" eb="2">
      <t>ネンリョウ</t>
    </rPh>
    <rPh sb="2" eb="4">
      <t>シュベツ</t>
    </rPh>
    <rPh sb="6" eb="8">
      <t>ケイスウ</t>
    </rPh>
    <phoneticPr fontId="4"/>
  </si>
  <si>
    <t>GJ/千m3</t>
    <rPh sb="3" eb="4">
      <t>セン</t>
    </rPh>
    <phoneticPr fontId="4"/>
  </si>
  <si>
    <t>千m3</t>
    <rPh sb="0" eb="1">
      <t>セン</t>
    </rPh>
    <phoneticPr fontId="4"/>
  </si>
  <si>
    <t>-</t>
    <phoneticPr fontId="2"/>
  </si>
  <si>
    <t>-</t>
    <phoneticPr fontId="4"/>
  </si>
  <si>
    <t>kWh</t>
    <phoneticPr fontId="2"/>
  </si>
  <si>
    <t>千m3</t>
    <phoneticPr fontId="2"/>
  </si>
  <si>
    <t>※本表に記載した取得した電力証書の量については証書の写しを添付すること。</t>
    <rPh sb="1" eb="2">
      <t>ホン</t>
    </rPh>
    <rPh sb="2" eb="3">
      <t>ヒョウ</t>
    </rPh>
    <rPh sb="4" eb="6">
      <t>キサイ</t>
    </rPh>
    <rPh sb="8" eb="10">
      <t>シュトク</t>
    </rPh>
    <rPh sb="12" eb="14">
      <t>デンリョク</t>
    </rPh>
    <rPh sb="14" eb="16">
      <t>ショウショ</t>
    </rPh>
    <rPh sb="17" eb="18">
      <t>リョウ</t>
    </rPh>
    <rPh sb="23" eb="25">
      <t>ショウショ</t>
    </rPh>
    <rPh sb="26" eb="27">
      <t>ウツ</t>
    </rPh>
    <rPh sb="29" eb="31">
      <t>テンプ</t>
    </rPh>
    <phoneticPr fontId="4"/>
  </si>
  <si>
    <t>※本表に記載した取得した非化石証書の量について、卸電力取引所より、当該非化石証書の口座保有量を証するものを書面にて入手の上、その写しを添付すること。</t>
    <rPh sb="1" eb="2">
      <t>ホン</t>
    </rPh>
    <rPh sb="2" eb="3">
      <t>ヒョウ</t>
    </rPh>
    <rPh sb="4" eb="6">
      <t>キサイ</t>
    </rPh>
    <rPh sb="8" eb="10">
      <t>シュトク</t>
    </rPh>
    <rPh sb="12" eb="13">
      <t>ヒ</t>
    </rPh>
    <rPh sb="13" eb="15">
      <t>カセキ</t>
    </rPh>
    <rPh sb="15" eb="17">
      <t>ショウショ</t>
    </rPh>
    <rPh sb="18" eb="19">
      <t>リョウ</t>
    </rPh>
    <rPh sb="47" eb="48">
      <t>ショウ</t>
    </rPh>
    <rPh sb="57" eb="59">
      <t>ニュウシュ</t>
    </rPh>
    <rPh sb="60" eb="61">
      <t>ウエ</t>
    </rPh>
    <rPh sb="64" eb="65">
      <t>ウツ</t>
    </rPh>
    <rPh sb="67" eb="69">
      <t>テンプ</t>
    </rPh>
    <phoneticPr fontId="4"/>
  </si>
  <si>
    <t>廃プラスチック（産業廃棄物）</t>
    <phoneticPr fontId="2"/>
  </si>
  <si>
    <t>A重油</t>
    <rPh sb="1" eb="3">
      <t>ジュウユ</t>
    </rPh>
    <phoneticPr fontId="4"/>
  </si>
  <si>
    <t>B・C重油</t>
    <rPh sb="3" eb="5">
      <t>ジュウユ</t>
    </rPh>
    <phoneticPr fontId="4"/>
  </si>
  <si>
    <t>≪表9≫</t>
    <rPh sb="1" eb="2">
      <t>ヒョウ</t>
    </rPh>
    <phoneticPr fontId="4"/>
  </si>
  <si>
    <t>固定価格買取・非FIT非化石電気の調達による調整二酸化炭素排出量（t-CO2）</t>
    <rPh sb="0" eb="2">
      <t>コテイ</t>
    </rPh>
    <rPh sb="2" eb="4">
      <t>カカク</t>
    </rPh>
    <rPh sb="4" eb="6">
      <t>カイトリ</t>
    </rPh>
    <rPh sb="7" eb="8">
      <t>ヒ</t>
    </rPh>
    <rPh sb="11" eb="12">
      <t>ヒ</t>
    </rPh>
    <rPh sb="12" eb="14">
      <t>カセキ</t>
    </rPh>
    <rPh sb="14" eb="16">
      <t>デンキ</t>
    </rPh>
    <rPh sb="17" eb="19">
      <t>チョウタツ</t>
    </rPh>
    <rPh sb="22" eb="24">
      <t>チョウセイ</t>
    </rPh>
    <rPh sb="24" eb="27">
      <t>ニサンカ</t>
    </rPh>
    <rPh sb="27" eb="29">
      <t>タンソ</t>
    </rPh>
    <rPh sb="29" eb="31">
      <t>ハイシュツ</t>
    </rPh>
    <rPh sb="31" eb="32">
      <t>リョウ</t>
    </rPh>
    <phoneticPr fontId="4"/>
  </si>
  <si>
    <t>出力を得るのに必要となる投入量
（1次エネルギー）</t>
    <rPh sb="0" eb="2">
      <t>シュツリョク</t>
    </rPh>
    <rPh sb="3" eb="4">
      <t>エ</t>
    </rPh>
    <rPh sb="7" eb="9">
      <t>ヒツヨウ</t>
    </rPh>
    <rPh sb="12" eb="15">
      <t>トウニュウリョウ</t>
    </rPh>
    <rPh sb="18" eb="19">
      <t>ジ</t>
    </rPh>
    <phoneticPr fontId="2"/>
  </si>
  <si>
    <t>グリーン熱証書による
二酸化炭素削減相当量（t-CO2）</t>
    <rPh sb="4" eb="5">
      <t>ネツ</t>
    </rPh>
    <rPh sb="5" eb="7">
      <t>ショウショ</t>
    </rPh>
    <rPh sb="11" eb="12">
      <t>ニ</t>
    </rPh>
    <rPh sb="12" eb="14">
      <t>サンカ</t>
    </rPh>
    <rPh sb="14" eb="16">
      <t>タンソ</t>
    </rPh>
    <rPh sb="16" eb="18">
      <t>サクゲン</t>
    </rPh>
    <rPh sb="18" eb="20">
      <t>ソウトウ</t>
    </rPh>
    <rPh sb="20" eb="21">
      <t>リョウ</t>
    </rPh>
    <phoneticPr fontId="4"/>
  </si>
  <si>
    <t>非化石電源二酸化炭素削減相当量
（t-CO2）</t>
    <rPh sb="0" eb="1">
      <t>ヒ</t>
    </rPh>
    <rPh sb="1" eb="3">
      <t>カセキ</t>
    </rPh>
    <rPh sb="3" eb="5">
      <t>デンゲン</t>
    </rPh>
    <rPh sb="5" eb="6">
      <t>ニ</t>
    </rPh>
    <rPh sb="6" eb="8">
      <t>サンカ</t>
    </rPh>
    <rPh sb="8" eb="10">
      <t>タンソ</t>
    </rPh>
    <rPh sb="10" eb="12">
      <t>サクゲン</t>
    </rPh>
    <rPh sb="12" eb="14">
      <t>ソウトウ</t>
    </rPh>
    <rPh sb="14" eb="15">
      <t>リョウ</t>
    </rPh>
    <phoneticPr fontId="4"/>
  </si>
  <si>
    <t>表9</t>
    <rPh sb="0" eb="1">
      <t>ヒョウ</t>
    </rPh>
    <phoneticPr fontId="2"/>
  </si>
  <si>
    <t>（温熱）</t>
    <rPh sb="1" eb="3">
      <t>オンネツ</t>
    </rPh>
    <phoneticPr fontId="2"/>
  </si>
  <si>
    <t>（冷熱）</t>
    <rPh sb="1" eb="3">
      <t>レイネツ</t>
    </rPh>
    <phoneticPr fontId="2"/>
  </si>
  <si>
    <t>二酸化炭素排出量（t-CO2）</t>
    <rPh sb="0" eb="5">
      <t>ニサンカタンソ</t>
    </rPh>
    <phoneticPr fontId="4"/>
  </si>
  <si>
    <t>≪表10≫</t>
    <rPh sb="1" eb="2">
      <t>ヒョウ</t>
    </rPh>
    <phoneticPr fontId="4"/>
  </si>
  <si>
    <t>≪表4≫</t>
    <rPh sb="1" eb="2">
      <t>ヒョウ</t>
    </rPh>
    <phoneticPr fontId="4"/>
  </si>
  <si>
    <t>≪表11≫</t>
    <rPh sb="1" eb="2">
      <t>ヒョウ</t>
    </rPh>
    <phoneticPr fontId="4"/>
  </si>
  <si>
    <t>≪表8-2≫</t>
    <rPh sb="1" eb="2">
      <t>ヒョウ</t>
    </rPh>
    <phoneticPr fontId="4"/>
  </si>
  <si>
    <t>≪表8-1≫</t>
    <rPh sb="1" eb="2">
      <t>ヒョウ</t>
    </rPh>
    <phoneticPr fontId="4"/>
  </si>
  <si>
    <t>≪表7≫</t>
    <rPh sb="1" eb="2">
      <t>ヒョウ</t>
    </rPh>
    <phoneticPr fontId="4"/>
  </si>
  <si>
    <t>≪表3≫</t>
    <rPh sb="1" eb="2">
      <t>ヒョウ</t>
    </rPh>
    <phoneticPr fontId="4"/>
  </si>
  <si>
    <t>【事業者別または営業地域別】（再掲）</t>
    <rPh sb="15" eb="17">
      <t>サイケイ</t>
    </rPh>
    <phoneticPr fontId="2"/>
  </si>
  <si>
    <t>情報に応じ算出できる排出係数
（t-CO2/GJ）</t>
    <rPh sb="0" eb="2">
      <t>ジョウホウ</t>
    </rPh>
    <rPh sb="3" eb="4">
      <t>オウ</t>
    </rPh>
    <rPh sb="5" eb="7">
      <t>サンシュツ</t>
    </rPh>
    <rPh sb="10" eb="12">
      <t>ハイシュツ</t>
    </rPh>
    <rPh sb="12" eb="14">
      <t>ケイスウ</t>
    </rPh>
    <phoneticPr fontId="2"/>
  </si>
  <si>
    <t>グリーン電力証書による
二酸化炭素削減相当量（t-CO2）</t>
    <rPh sb="4" eb="6">
      <t>デンリョク</t>
    </rPh>
    <rPh sb="6" eb="8">
      <t>ショウショ</t>
    </rPh>
    <rPh sb="12" eb="13">
      <t>ニ</t>
    </rPh>
    <rPh sb="13" eb="15">
      <t>サンカ</t>
    </rPh>
    <rPh sb="15" eb="17">
      <t>タンソ</t>
    </rPh>
    <rPh sb="17" eb="19">
      <t>サクゲン</t>
    </rPh>
    <rPh sb="19" eb="21">
      <t>ソウトウ</t>
    </rPh>
    <rPh sb="21" eb="22">
      <t>リョウ</t>
    </rPh>
    <phoneticPr fontId="4"/>
  </si>
  <si>
    <t>営業地域名</t>
    <rPh sb="0" eb="2">
      <t>エイギョウ</t>
    </rPh>
    <rPh sb="2" eb="4">
      <t>チイキ</t>
    </rPh>
    <rPh sb="4" eb="5">
      <t>メイ</t>
    </rPh>
    <phoneticPr fontId="2"/>
  </si>
  <si>
    <t>≪表2（メニュー別）≫</t>
    <rPh sb="1" eb="2">
      <t>ヒョウ</t>
    </rPh>
    <rPh sb="8" eb="9">
      <t>ベツ</t>
    </rPh>
    <phoneticPr fontId="4"/>
  </si>
  <si>
    <t>全国平均係数（t-CO2/kWh）</t>
    <rPh sb="0" eb="2">
      <t>ゼンコク</t>
    </rPh>
    <rPh sb="2" eb="4">
      <t>ヘイキン</t>
    </rPh>
    <rPh sb="4" eb="6">
      <t>ケイスウ</t>
    </rPh>
    <phoneticPr fontId="4"/>
  </si>
  <si>
    <t>FIT非化石証書補正率</t>
    <rPh sb="3" eb="4">
      <t>ヒ</t>
    </rPh>
    <rPh sb="4" eb="6">
      <t>カセキ</t>
    </rPh>
    <rPh sb="6" eb="8">
      <t>ショウショ</t>
    </rPh>
    <rPh sb="8" eb="10">
      <t>ホセイ</t>
    </rPh>
    <rPh sb="10" eb="11">
      <t>リツ</t>
    </rPh>
    <phoneticPr fontId="4"/>
  </si>
  <si>
    <t>非FIT非化石証書補正率</t>
    <rPh sb="0" eb="1">
      <t>ヒ</t>
    </rPh>
    <rPh sb="4" eb="5">
      <t>ヒ</t>
    </rPh>
    <rPh sb="5" eb="7">
      <t>カセキ</t>
    </rPh>
    <rPh sb="7" eb="9">
      <t>ショウショ</t>
    </rPh>
    <rPh sb="9" eb="11">
      <t>ホセイ</t>
    </rPh>
    <rPh sb="11" eb="12">
      <t>リツ</t>
    </rPh>
    <phoneticPr fontId="4"/>
  </si>
  <si>
    <t>都市ガス使用量（千m3）</t>
    <rPh sb="0" eb="2">
      <t>トシ</t>
    </rPh>
    <rPh sb="4" eb="7">
      <t>シヨウリョウ</t>
    </rPh>
    <rPh sb="8" eb="9">
      <t>セン</t>
    </rPh>
    <phoneticPr fontId="2"/>
  </si>
  <si>
    <t>情報に応じ算出できる調整後排出係数
（t-CO2/GJ）</t>
    <rPh sb="0" eb="2">
      <t>ジョウホウ</t>
    </rPh>
    <rPh sb="3" eb="4">
      <t>オウ</t>
    </rPh>
    <rPh sb="5" eb="7">
      <t>サンシュツ</t>
    </rPh>
    <rPh sb="10" eb="13">
      <t>チョウセイゴ</t>
    </rPh>
    <rPh sb="13" eb="15">
      <t>ハイシュツ</t>
    </rPh>
    <rPh sb="15" eb="17">
      <t>ケイスウ</t>
    </rPh>
    <phoneticPr fontId="2"/>
  </si>
  <si>
    <t>省令の排出係数（t-CO2/GJ）</t>
    <rPh sb="0" eb="2">
      <t>ショウレイ</t>
    </rPh>
    <rPh sb="3" eb="5">
      <t>ハイシュツ</t>
    </rPh>
    <rPh sb="5" eb="7">
      <t>ケイスウ</t>
    </rPh>
    <phoneticPr fontId="2"/>
  </si>
  <si>
    <t>調達熱量（GJ）</t>
    <rPh sb="0" eb="2">
      <t>チョウタツ</t>
    </rPh>
    <rPh sb="2" eb="3">
      <t>ネツ</t>
    </rPh>
    <rPh sb="3" eb="4">
      <t>リョウ</t>
    </rPh>
    <phoneticPr fontId="2"/>
  </si>
  <si>
    <t>事業者等別基礎排出係数
（t-CO2/kWh）</t>
    <phoneticPr fontId="2"/>
  </si>
  <si>
    <t>調達電力量（kWh）</t>
    <rPh sb="0" eb="2">
      <t>チョウタツ</t>
    </rPh>
    <rPh sb="2" eb="4">
      <t>デンリョク</t>
    </rPh>
    <rPh sb="4" eb="5">
      <t>リョウ</t>
    </rPh>
    <phoneticPr fontId="2"/>
  </si>
  <si>
    <t>事業者等別調整後排出係数
（t-CO2/kWh）</t>
    <rPh sb="0" eb="3">
      <t>ジギョウシャ</t>
    </rPh>
    <rPh sb="3" eb="4">
      <t>ナド</t>
    </rPh>
    <rPh sb="4" eb="5">
      <t>ベツ</t>
    </rPh>
    <rPh sb="5" eb="7">
      <t>チョウセイ</t>
    </rPh>
    <rPh sb="7" eb="8">
      <t>ゴ</t>
    </rPh>
    <rPh sb="8" eb="10">
      <t>ハイシュツ</t>
    </rPh>
    <rPh sb="10" eb="12">
      <t>ケイスウ</t>
    </rPh>
    <phoneticPr fontId="4"/>
  </si>
  <si>
    <t>一次調整後二酸化炭素排出量
（t-CO2）</t>
    <rPh sb="0" eb="2">
      <t>イチジ</t>
    </rPh>
    <rPh sb="2" eb="5">
      <t>チョウセイゴ</t>
    </rPh>
    <rPh sb="5" eb="10">
      <t>ニサンカタンソ</t>
    </rPh>
    <phoneticPr fontId="4"/>
  </si>
  <si>
    <t>代替値（t-CO2/kWh）</t>
    <rPh sb="0" eb="3">
      <t>ダイタイチ</t>
    </rPh>
    <phoneticPr fontId="2"/>
  </si>
  <si>
    <t>事業者別調整後排出係数
（t-CO2/千m3）</t>
    <rPh sb="0" eb="3">
      <t>ジギョウシャ</t>
    </rPh>
    <rPh sb="3" eb="4">
      <t>ベツ</t>
    </rPh>
    <rPh sb="4" eb="6">
      <t>チョウセイ</t>
    </rPh>
    <rPh sb="6" eb="7">
      <t>ゴ</t>
    </rPh>
    <rPh sb="7" eb="11">
      <t>ハイシュツケイスウ</t>
    </rPh>
    <rPh sb="19" eb="20">
      <t>セン</t>
    </rPh>
    <phoneticPr fontId="2"/>
  </si>
  <si>
    <t>総発熱量（GJ）</t>
    <rPh sb="0" eb="4">
      <t>ソウハツネツリョウ</t>
    </rPh>
    <phoneticPr fontId="4"/>
  </si>
  <si>
    <t>廃油又は廃油から製造された
燃料炭化水素油</t>
    <phoneticPr fontId="2"/>
  </si>
  <si>
    <t>廃プラスチック類から製造された
燃料炭化水素油</t>
    <phoneticPr fontId="2"/>
  </si>
  <si>
    <t>自社保有設備の実効率（MJ/MJ）</t>
    <rPh sb="0" eb="2">
      <t>ジシャ</t>
    </rPh>
    <rPh sb="2" eb="4">
      <t>ホユウ</t>
    </rPh>
    <rPh sb="4" eb="6">
      <t>セツビ</t>
    </rPh>
    <rPh sb="7" eb="9">
      <t>ジッコウ</t>
    </rPh>
    <rPh sb="9" eb="10">
      <t>リツ</t>
    </rPh>
    <phoneticPr fontId="2"/>
  </si>
  <si>
    <t>二酸化炭素排出量（t-CO2)</t>
    <rPh sb="0" eb="5">
      <t>ニサンカタンソ</t>
    </rPh>
    <phoneticPr fontId="2"/>
  </si>
  <si>
    <t>出力（2次エネルギー）</t>
    <rPh sb="0" eb="2">
      <t>シュツリョク</t>
    </rPh>
    <rPh sb="4" eb="5">
      <t>ジ</t>
    </rPh>
    <phoneticPr fontId="2"/>
  </si>
  <si>
    <t>二酸化炭素排出量（t-CO2)</t>
    <rPh sb="0" eb="3">
      <t>ニサンカ</t>
    </rPh>
    <rPh sb="3" eb="5">
      <t>タンソ</t>
    </rPh>
    <rPh sb="5" eb="8">
      <t>ハイシュツリョウ</t>
    </rPh>
    <phoneticPr fontId="2"/>
  </si>
  <si>
    <t>備考</t>
    <phoneticPr fontId="2"/>
  </si>
  <si>
    <t>＜燃料種と使用量＞</t>
    <rPh sb="1" eb="3">
      <t>ネンリョウ</t>
    </rPh>
    <rPh sb="3" eb="4">
      <t>シュ</t>
    </rPh>
    <rPh sb="5" eb="8">
      <t>シヨウリョウ</t>
    </rPh>
    <phoneticPr fontId="2"/>
  </si>
  <si>
    <t>＜都市ガスを使用している場合＞</t>
    <rPh sb="1" eb="3">
      <t>トシ</t>
    </rPh>
    <rPh sb="6" eb="8">
      <t>シヨウ</t>
    </rPh>
    <rPh sb="12" eb="14">
      <t>バアイ</t>
    </rPh>
    <phoneticPr fontId="2"/>
  </si>
  <si>
    <t>小計</t>
    <rPh sb="0" eb="2">
      <t>ショウケイ</t>
    </rPh>
    <phoneticPr fontId="4"/>
  </si>
  <si>
    <t>グリーン電力証書</t>
    <rPh sb="4" eb="6">
      <t>デンリョク</t>
    </rPh>
    <rPh sb="6" eb="8">
      <t>ショウショ</t>
    </rPh>
    <phoneticPr fontId="2"/>
  </si>
  <si>
    <t>グリーン熱証書</t>
    <rPh sb="4" eb="7">
      <t>ネツショウショ</t>
    </rPh>
    <phoneticPr fontId="2"/>
  </si>
  <si>
    <t>固定価格買取・非FIT非化石電気の調達による調整二酸化炭素排出量
 ＝ 固定価格買取・非FIT非化石電気の電力量 × 全国平均係数</t>
    <rPh sb="15" eb="16">
      <t>キ</t>
    </rPh>
    <rPh sb="59" eb="61">
      <t>ゼンコク</t>
    </rPh>
    <rPh sb="61" eb="63">
      <t>ヘイキン</t>
    </rPh>
    <rPh sb="63" eb="65">
      <t>ケイスウ</t>
    </rPh>
    <phoneticPr fontId="2"/>
  </si>
  <si>
    <t>二酸化炭素排出量 = 燃料使用量 × 燃料種別発熱量 × 燃料種別排出係数 × 44 / 12</t>
    <rPh sb="11" eb="13">
      <t>ネンリョウ</t>
    </rPh>
    <rPh sb="13" eb="16">
      <t>シヨウリョウ</t>
    </rPh>
    <rPh sb="19" eb="21">
      <t>ネンリョウ</t>
    </rPh>
    <rPh sb="21" eb="23">
      <t>シュベツ</t>
    </rPh>
    <rPh sb="23" eb="25">
      <t>ハツネツ</t>
    </rPh>
    <rPh sb="25" eb="26">
      <t>リョウ</t>
    </rPh>
    <rPh sb="29" eb="31">
      <t>ネンリョウ</t>
    </rPh>
    <rPh sb="31" eb="33">
      <t>シュベツ</t>
    </rPh>
    <rPh sb="33" eb="35">
      <t>ハイシュツ</t>
    </rPh>
    <rPh sb="35" eb="37">
      <t>ケイスウ</t>
    </rPh>
    <phoneticPr fontId="4"/>
  </si>
  <si>
    <t>←左セルに表1の＜燃料種と使用量＞に
準じて単位を記載のこと</t>
    <rPh sb="1" eb="2">
      <t>ヒダリ</t>
    </rPh>
    <phoneticPr fontId="2"/>
  </si>
  <si>
    <t>二酸化炭素排出量 = 調達電力量 × 事業者等別二酸化炭素排出係数</t>
    <rPh sb="11" eb="13">
      <t>チョウタツ</t>
    </rPh>
    <rPh sb="13" eb="15">
      <t>デンリョク</t>
    </rPh>
    <rPh sb="15" eb="16">
      <t>リョウ</t>
    </rPh>
    <rPh sb="19" eb="21">
      <t>ジギョウ</t>
    </rPh>
    <rPh sb="21" eb="22">
      <t>シャ</t>
    </rPh>
    <rPh sb="22" eb="23">
      <t>ナド</t>
    </rPh>
    <rPh sb="23" eb="24">
      <t>ベツ</t>
    </rPh>
    <rPh sb="24" eb="27">
      <t>ニサンカ</t>
    </rPh>
    <rPh sb="27" eb="29">
      <t>タンソ</t>
    </rPh>
    <rPh sb="29" eb="31">
      <t>ハイシュツ</t>
    </rPh>
    <rPh sb="31" eb="33">
      <t>ケイスウ</t>
    </rPh>
    <phoneticPr fontId="4"/>
  </si>
  <si>
    <t>二酸化炭素排出量 = 調達電力量 × 代替値</t>
    <rPh sb="11" eb="13">
      <t>チョウタツ</t>
    </rPh>
    <rPh sb="13" eb="15">
      <t>デンリョク</t>
    </rPh>
    <rPh sb="15" eb="16">
      <t>リョウ</t>
    </rPh>
    <rPh sb="19" eb="21">
      <t>ダイタイ</t>
    </rPh>
    <rPh sb="21" eb="22">
      <t>アタイ</t>
    </rPh>
    <phoneticPr fontId="4"/>
  </si>
  <si>
    <t>二酸化炭素排出量 = 調達熱量 × 情報に応じ算出できる排出係数</t>
    <rPh sb="11" eb="13">
      <t>チョウタツ</t>
    </rPh>
    <rPh sb="13" eb="14">
      <t>ネツ</t>
    </rPh>
    <rPh sb="18" eb="20">
      <t>ジョウホウ</t>
    </rPh>
    <rPh sb="21" eb="22">
      <t>オウ</t>
    </rPh>
    <rPh sb="23" eb="25">
      <t>サンシュツ</t>
    </rPh>
    <rPh sb="28" eb="30">
      <t>ハイシュツ</t>
    </rPh>
    <rPh sb="30" eb="32">
      <t>ケイスウ</t>
    </rPh>
    <phoneticPr fontId="4"/>
  </si>
  <si>
    <t>小計（電気）</t>
    <rPh sb="0" eb="2">
      <t>ショウケイ</t>
    </rPh>
    <rPh sb="3" eb="5">
      <t>デンキ</t>
    </rPh>
    <phoneticPr fontId="2"/>
  </si>
  <si>
    <t>小計（熱）</t>
    <rPh sb="0" eb="2">
      <t>ショウケイ</t>
    </rPh>
    <rPh sb="3" eb="4">
      <t>ネツ</t>
    </rPh>
    <phoneticPr fontId="2"/>
  </si>
  <si>
    <t>小計（その他）</t>
    <rPh sb="0" eb="2">
      <t>ショウケイ</t>
    </rPh>
    <rPh sb="5" eb="6">
      <t>タ</t>
    </rPh>
    <phoneticPr fontId="2"/>
  </si>
  <si>
    <t>取得した電力証書の電力量（kWh）</t>
    <rPh sb="4" eb="6">
      <t>デンリョク</t>
    </rPh>
    <rPh sb="9" eb="11">
      <t>デンリョク</t>
    </rPh>
    <phoneticPr fontId="4"/>
  </si>
  <si>
    <t>取得した熱証書の熱量（MJ）</t>
    <rPh sb="4" eb="5">
      <t>ネツ</t>
    </rPh>
    <rPh sb="8" eb="9">
      <t>ネツ</t>
    </rPh>
    <phoneticPr fontId="4"/>
  </si>
  <si>
    <t>メニュー別基礎排出係数（t-CO2/GJ）</t>
    <rPh sb="4" eb="5">
      <t>ベツ</t>
    </rPh>
    <rPh sb="5" eb="7">
      <t>キソ</t>
    </rPh>
    <rPh sb="7" eb="9">
      <t>ハイシュツ</t>
    </rPh>
    <rPh sb="9" eb="11">
      <t>ケイスウ</t>
    </rPh>
    <phoneticPr fontId="4"/>
  </si>
  <si>
    <t>メニュー別調整後排出係数（t-CO2/GJ）</t>
    <rPh sb="5" eb="8">
      <t>チョウセイゴ</t>
    </rPh>
    <rPh sb="8" eb="10">
      <t>ハイシュツ</t>
    </rPh>
    <rPh sb="10" eb="12">
      <t>ケイスウ</t>
    </rPh>
    <phoneticPr fontId="4"/>
  </si>
  <si>
    <t>メニュー別基礎二酸化炭素排出量
（t-CO2）</t>
    <rPh sb="5" eb="7">
      <t>キソ</t>
    </rPh>
    <rPh sb="7" eb="10">
      <t>ニサンカ</t>
    </rPh>
    <rPh sb="10" eb="12">
      <t>タンソ</t>
    </rPh>
    <rPh sb="12" eb="14">
      <t>ハイシュツ</t>
    </rPh>
    <rPh sb="14" eb="15">
      <t>リョウ</t>
    </rPh>
    <phoneticPr fontId="2"/>
  </si>
  <si>
    <t>メニュー別調整後二酸化炭素排出量
（t-CO2）</t>
    <rPh sb="5" eb="8">
      <t>チョウセイゴ</t>
    </rPh>
    <rPh sb="8" eb="16">
      <t>ニサンカタンソハイシュツリョウ</t>
    </rPh>
    <phoneticPr fontId="2"/>
  </si>
  <si>
    <t>全体</t>
    <rPh sb="0" eb="2">
      <t>ゼンタイ</t>
    </rPh>
    <phoneticPr fontId="2"/>
  </si>
  <si>
    <t>取得したFIT非化石証書の電力量（kWh）</t>
    <rPh sb="13" eb="15">
      <t>デンリョク</t>
    </rPh>
    <phoneticPr fontId="4"/>
  </si>
  <si>
    <t>取得した非FIT非化石証書の電力量
（kWh）</t>
    <rPh sb="4" eb="5">
      <t>ヒ</t>
    </rPh>
    <rPh sb="14" eb="16">
      <t>デンリョク</t>
    </rPh>
    <phoneticPr fontId="4"/>
  </si>
  <si>
    <t>②非化石電源二酸化炭素削減相当量</t>
    <rPh sb="1" eb="2">
      <t>ヒ</t>
    </rPh>
    <rPh sb="2" eb="4">
      <t>カセキ</t>
    </rPh>
    <rPh sb="4" eb="6">
      <t>デンゲン</t>
    </rPh>
    <rPh sb="6" eb="7">
      <t>ニ</t>
    </rPh>
    <rPh sb="7" eb="9">
      <t>サンカ</t>
    </rPh>
    <rPh sb="9" eb="11">
      <t>タンソ</t>
    </rPh>
    <rPh sb="11" eb="13">
      <t>サクゲン</t>
    </rPh>
    <rPh sb="13" eb="15">
      <t>ソウトウ</t>
    </rPh>
    <rPh sb="15" eb="16">
      <t>リョウ</t>
    </rPh>
    <phoneticPr fontId="4"/>
  </si>
  <si>
    <t>①取得した非FIT非化石証書</t>
    <rPh sb="1" eb="3">
      <t>シュトク</t>
    </rPh>
    <rPh sb="5" eb="6">
      <t>ヒ</t>
    </rPh>
    <rPh sb="9" eb="10">
      <t>ヒ</t>
    </rPh>
    <rPh sb="10" eb="12">
      <t>カセキ</t>
    </rPh>
    <rPh sb="12" eb="14">
      <t>ショウショ</t>
    </rPh>
    <phoneticPr fontId="4"/>
  </si>
  <si>
    <t>グリーン熱証書移転量（t-CO2）</t>
    <rPh sb="4" eb="5">
      <t>ネツ</t>
    </rPh>
    <rPh sb="5" eb="7">
      <t>ショウショ</t>
    </rPh>
    <phoneticPr fontId="4"/>
  </si>
  <si>
    <t>事業者名</t>
    <rPh sb="0" eb="3">
      <t>ジギョウシャ</t>
    </rPh>
    <rPh sb="3" eb="4">
      <t>メイ</t>
    </rPh>
    <phoneticPr fontId="4"/>
  </si>
  <si>
    <t>表10（抜け殻電気）</t>
    <rPh sb="0" eb="1">
      <t>ヒョウ</t>
    </rPh>
    <rPh sb="4" eb="5">
      <t>ヌ</t>
    </rPh>
    <rPh sb="6" eb="9">
      <t>ガラデンキ</t>
    </rPh>
    <phoneticPr fontId="2"/>
  </si>
  <si>
    <t>表11（抜け殻熱）</t>
    <rPh sb="0" eb="1">
      <t>ヒョウ</t>
    </rPh>
    <rPh sb="4" eb="5">
      <t>ヌ</t>
    </rPh>
    <rPh sb="6" eb="8">
      <t>ガラネツ</t>
    </rPh>
    <phoneticPr fontId="2"/>
  </si>
  <si>
    <r>
      <t>代理償却者</t>
    </r>
    <r>
      <rPr>
        <vertAlign val="superscript"/>
        <sz val="14"/>
        <color theme="1"/>
        <rFont val="ＭＳ Ｐゴシック"/>
        <family val="3"/>
        <charset val="128"/>
      </rPr>
      <t>（注1）</t>
    </r>
    <rPh sb="0" eb="2">
      <t>ダイリ</t>
    </rPh>
    <rPh sb="2" eb="4">
      <t>ショウキャク</t>
    </rPh>
    <rPh sb="4" eb="5">
      <t>シャ</t>
    </rPh>
    <rPh sb="6" eb="7">
      <t>チュウ</t>
    </rPh>
    <phoneticPr fontId="4"/>
  </si>
  <si>
    <r>
      <t>二酸化炭素排出量 = 都市ガス使用量 × 調達先の事業者別排出係数</t>
    </r>
    <r>
      <rPr>
        <vertAlign val="superscript"/>
        <sz val="14"/>
        <rFont val="ＭＳ Ｐゴシック"/>
        <family val="3"/>
        <charset val="128"/>
      </rPr>
      <t>（注1）</t>
    </r>
    <rPh sb="11" eb="13">
      <t>トシ</t>
    </rPh>
    <rPh sb="15" eb="18">
      <t>シヨウリョウ</t>
    </rPh>
    <rPh sb="21" eb="23">
      <t>チョウタツ</t>
    </rPh>
    <rPh sb="23" eb="24">
      <t>サキ</t>
    </rPh>
    <rPh sb="25" eb="27">
      <t>ジギョウ</t>
    </rPh>
    <rPh sb="27" eb="28">
      <t>シャ</t>
    </rPh>
    <rPh sb="28" eb="29">
      <t>ベツ</t>
    </rPh>
    <rPh sb="29" eb="31">
      <t>ハイシュツ</t>
    </rPh>
    <rPh sb="31" eb="33">
      <t>ケイスウ</t>
    </rPh>
    <rPh sb="34" eb="35">
      <t>チュウ</t>
    </rPh>
    <phoneticPr fontId="2"/>
  </si>
  <si>
    <t>（注1）一次基礎二酸化炭素排出量を求めるには事業者別基礎排出係数を、一次調整後二酸化炭素排出量を求めるには事業者別調整後排出係数を用いる。</t>
    <rPh sb="1" eb="2">
      <t>チュウ</t>
    </rPh>
    <rPh sb="4" eb="6">
      <t>イチジ</t>
    </rPh>
    <phoneticPr fontId="2"/>
  </si>
  <si>
    <t>固定価格買取の電力量（kWh）</t>
    <rPh sb="0" eb="2">
      <t>コテイ</t>
    </rPh>
    <rPh sb="1" eb="3">
      <t>カカク</t>
    </rPh>
    <rPh sb="3" eb="5">
      <t>カイトリ</t>
    </rPh>
    <rPh sb="7" eb="10">
      <t>デンリョクリョウ</t>
    </rPh>
    <phoneticPr fontId="4"/>
  </si>
  <si>
    <t>非FIT非化石電気の電力量（kWh）</t>
    <rPh sb="0" eb="1">
      <t>ヒ</t>
    </rPh>
    <rPh sb="4" eb="5">
      <t>ヒ</t>
    </rPh>
    <rPh sb="5" eb="7">
      <t>カセキ</t>
    </rPh>
    <rPh sb="7" eb="9">
      <t>デンキ</t>
    </rPh>
    <phoneticPr fontId="4"/>
  </si>
  <si>
    <t>グリーン電力証書移転量（t-CO2）</t>
    <phoneticPr fontId="4"/>
  </si>
  <si>
    <t>合計（t-CO2）</t>
    <rPh sb="0" eb="2">
      <t>ゴウケイ</t>
    </rPh>
    <phoneticPr fontId="4"/>
  </si>
  <si>
    <t>販売熱量</t>
    <rPh sb="0" eb="4">
      <t>ハンバイネツリョウ</t>
    </rPh>
    <phoneticPr fontId="2"/>
  </si>
  <si>
    <t>基礎二酸化炭素排出量</t>
    <rPh sb="5" eb="7">
      <t>タンソ</t>
    </rPh>
    <rPh sb="7" eb="9">
      <t>ハイシュツ</t>
    </rPh>
    <rPh sb="9" eb="10">
      <t>リョウ</t>
    </rPh>
    <phoneticPr fontId="4"/>
  </si>
  <si>
    <t>一次調整後二酸化炭素排出量</t>
    <rPh sb="0" eb="3">
      <t>チョウセイゴ</t>
    </rPh>
    <rPh sb="3" eb="8">
      <t>ニサンカタンソ</t>
    </rPh>
    <rPh sb="8" eb="11">
      <t>ハイシュツリョウ</t>
    </rPh>
    <phoneticPr fontId="2"/>
  </si>
  <si>
    <t>調整後二酸化炭素排出量</t>
    <rPh sb="0" eb="3">
      <t>チョウセイゴ</t>
    </rPh>
    <rPh sb="3" eb="6">
      <t>ニサンカ</t>
    </rPh>
    <rPh sb="6" eb="8">
      <t>タンソ</t>
    </rPh>
    <rPh sb="8" eb="10">
      <t>ハイシュツ</t>
    </rPh>
    <rPh sb="10" eb="11">
      <t>リョウ</t>
    </rPh>
    <phoneticPr fontId="4"/>
  </si>
  <si>
    <t>電気に係る国内認証排出削減量等を除く
一次基礎二酸化炭素排出量</t>
    <rPh sb="19" eb="21">
      <t>イチジ</t>
    </rPh>
    <rPh sb="21" eb="23">
      <t>キソ</t>
    </rPh>
    <rPh sb="23" eb="26">
      <t>ニサンカ</t>
    </rPh>
    <rPh sb="26" eb="28">
      <t>タンソ</t>
    </rPh>
    <rPh sb="28" eb="30">
      <t>ハイシュツ</t>
    </rPh>
    <rPh sb="30" eb="31">
      <t>リョウ</t>
    </rPh>
    <phoneticPr fontId="2"/>
  </si>
  <si>
    <t>電気に係る国内認証排出削減量等を除く
一次調整後二酸化炭素排出量</t>
    <rPh sb="19" eb="21">
      <t>イチジ</t>
    </rPh>
    <rPh sb="21" eb="24">
      <t>チョウセイゴ</t>
    </rPh>
    <rPh sb="24" eb="29">
      <t>ニサンカタンソ</t>
    </rPh>
    <rPh sb="29" eb="32">
      <t>ハイシュツリョウ</t>
    </rPh>
    <phoneticPr fontId="2"/>
  </si>
  <si>
    <t>温熱</t>
    <rPh sb="0" eb="2">
      <t>オンネツ</t>
    </rPh>
    <phoneticPr fontId="4"/>
  </si>
  <si>
    <t>冷熱</t>
    <rPh sb="0" eb="2">
      <t>レイネツ</t>
    </rPh>
    <phoneticPr fontId="4"/>
  </si>
  <si>
    <t>電気及び熱に係るものを除く
国内及び海外認証排出削減量（t-CO2）</t>
    <rPh sb="2" eb="3">
      <t>オヨ</t>
    </rPh>
    <rPh sb="4" eb="5">
      <t>ネツ</t>
    </rPh>
    <rPh sb="6" eb="7">
      <t>カカ</t>
    </rPh>
    <rPh sb="11" eb="12">
      <t>ノゾ</t>
    </rPh>
    <rPh sb="14" eb="16">
      <t>コクナイ</t>
    </rPh>
    <rPh sb="16" eb="17">
      <t>オヨ</t>
    </rPh>
    <rPh sb="17" eb="18">
      <t>ノゾ</t>
    </rPh>
    <phoneticPr fontId="2"/>
  </si>
  <si>
    <t>固定価格買取・非FIT非化石電源調達による調整二酸化炭素排出量
（令和○○年度実績）</t>
    <rPh sb="0" eb="2">
      <t>コテイ</t>
    </rPh>
    <rPh sb="2" eb="4">
      <t>カカク</t>
    </rPh>
    <rPh sb="4" eb="6">
      <t>カイトリ</t>
    </rPh>
    <rPh sb="21" eb="23">
      <t>チョウセイ</t>
    </rPh>
    <rPh sb="23" eb="26">
      <t>ニサンカ</t>
    </rPh>
    <rPh sb="26" eb="28">
      <t>タンソ</t>
    </rPh>
    <rPh sb="28" eb="30">
      <t>ハイシュツ</t>
    </rPh>
    <rPh sb="30" eb="31">
      <t>リョウ</t>
    </rPh>
    <rPh sb="32" eb="34">
      <t>レイワ</t>
    </rPh>
    <phoneticPr fontId="4"/>
  </si>
  <si>
    <t>【販売熱量（GJ）】</t>
    <rPh sb="3" eb="4">
      <t>ネツ</t>
    </rPh>
    <phoneticPr fontId="4"/>
  </si>
  <si>
    <r>
      <t>【二酸化炭素排出量（t</t>
    </r>
    <r>
      <rPr>
        <sz val="14"/>
        <color theme="1"/>
        <rFont val="ＭＳ Ｐゴシック"/>
        <family val="3"/>
        <charset val="128"/>
      </rPr>
      <t>-CO2）】</t>
    </r>
    <rPh sb="1" eb="4">
      <t>ニサンカ</t>
    </rPh>
    <rPh sb="4" eb="6">
      <t>タンソ</t>
    </rPh>
    <phoneticPr fontId="4"/>
  </si>
  <si>
    <t>【二酸化炭素排出係数（t-CO2/GJ）】</t>
    <rPh sb="1" eb="4">
      <t>ニサンカ</t>
    </rPh>
    <rPh sb="4" eb="6">
      <t>タンソ</t>
    </rPh>
    <rPh sb="8" eb="10">
      <t>ケイスウ</t>
    </rPh>
    <phoneticPr fontId="4"/>
  </si>
  <si>
    <t>基礎排出係数</t>
    <rPh sb="4" eb="6">
      <t>ケイスウ</t>
    </rPh>
    <phoneticPr fontId="4"/>
  </si>
  <si>
    <t>調整後排出係数</t>
    <rPh sb="3" eb="5">
      <t>ハイシュツ</t>
    </rPh>
    <rPh sb="5" eb="7">
      <t>ケイスウ</t>
    </rPh>
    <phoneticPr fontId="4"/>
  </si>
  <si>
    <t>非化石電源二酸化炭素削減相当量 ＝ 取得したFIT非化石証書の電力量 × 全国平均係数 × FIT非化石証書補正率</t>
    <rPh sb="0" eb="1">
      <t>ヒ</t>
    </rPh>
    <rPh sb="1" eb="3">
      <t>カセキ</t>
    </rPh>
    <rPh sb="3" eb="5">
      <t>デンゲン</t>
    </rPh>
    <rPh sb="5" eb="6">
      <t>ニ</t>
    </rPh>
    <rPh sb="6" eb="8">
      <t>サンカ</t>
    </rPh>
    <rPh sb="8" eb="10">
      <t>タンソ</t>
    </rPh>
    <rPh sb="10" eb="12">
      <t>サクゲン</t>
    </rPh>
    <rPh sb="12" eb="14">
      <t>ソウトウ</t>
    </rPh>
    <rPh sb="14" eb="15">
      <t>リョウ</t>
    </rPh>
    <rPh sb="18" eb="20">
      <t>シュトク</t>
    </rPh>
    <rPh sb="25" eb="26">
      <t>ヒ</t>
    </rPh>
    <rPh sb="26" eb="28">
      <t>カセキ</t>
    </rPh>
    <rPh sb="28" eb="30">
      <t>ショウショ</t>
    </rPh>
    <rPh sb="31" eb="33">
      <t>デンリョク</t>
    </rPh>
    <rPh sb="33" eb="34">
      <t>リョウ</t>
    </rPh>
    <rPh sb="37" eb="39">
      <t>ゼンコク</t>
    </rPh>
    <rPh sb="39" eb="41">
      <t>ヘイキン</t>
    </rPh>
    <rPh sb="41" eb="43">
      <t>ケイスウ</t>
    </rPh>
    <rPh sb="49" eb="54">
      <t>ヒカセキショウショ</t>
    </rPh>
    <rPh sb="54" eb="56">
      <t>ホセイ</t>
    </rPh>
    <rPh sb="56" eb="57">
      <t>リツ</t>
    </rPh>
    <phoneticPr fontId="4"/>
  </si>
  <si>
    <t>非化石電源二酸化炭素削減相当量 ＝ 取得した非FIT非化石証書の電力量 × 全国平均係数 × FIT非化石証書補正率</t>
    <rPh sb="0" eb="1">
      <t>ヒ</t>
    </rPh>
    <rPh sb="1" eb="3">
      <t>カセキ</t>
    </rPh>
    <rPh sb="3" eb="5">
      <t>デンゲン</t>
    </rPh>
    <rPh sb="5" eb="6">
      <t>ニ</t>
    </rPh>
    <rPh sb="6" eb="8">
      <t>サンカ</t>
    </rPh>
    <rPh sb="8" eb="10">
      <t>タンソ</t>
    </rPh>
    <rPh sb="10" eb="12">
      <t>サクゲン</t>
    </rPh>
    <rPh sb="12" eb="14">
      <t>ソウトウ</t>
    </rPh>
    <rPh sb="14" eb="15">
      <t>リョウ</t>
    </rPh>
    <rPh sb="18" eb="20">
      <t>シュトク</t>
    </rPh>
    <rPh sb="22" eb="23">
      <t>ヒ</t>
    </rPh>
    <rPh sb="26" eb="27">
      <t>ヒ</t>
    </rPh>
    <rPh sb="27" eb="29">
      <t>カセキ</t>
    </rPh>
    <rPh sb="29" eb="31">
      <t>ショウショ</t>
    </rPh>
    <rPh sb="32" eb="34">
      <t>デンリョク</t>
    </rPh>
    <rPh sb="34" eb="35">
      <t>リョウ</t>
    </rPh>
    <rPh sb="38" eb="40">
      <t>ゼンコク</t>
    </rPh>
    <rPh sb="40" eb="42">
      <t>ヘイキン</t>
    </rPh>
    <rPh sb="42" eb="44">
      <t>ケイスウ</t>
    </rPh>
    <rPh sb="50" eb="55">
      <t>ヒカセキショウショ</t>
    </rPh>
    <rPh sb="55" eb="57">
      <t>ホセイ</t>
    </rPh>
    <rPh sb="57" eb="58">
      <t>リツ</t>
    </rPh>
    <phoneticPr fontId="4"/>
  </si>
  <si>
    <t>再エネ指定あり電力量（kWh）</t>
    <rPh sb="0" eb="1">
      <t>サイ</t>
    </rPh>
    <rPh sb="3" eb="5">
      <t>シテイ</t>
    </rPh>
    <rPh sb="7" eb="10">
      <t>デンリョクリョウ</t>
    </rPh>
    <phoneticPr fontId="4"/>
  </si>
  <si>
    <t>再エネ指定なし電力量（kWh）</t>
    <rPh sb="0" eb="1">
      <t>サイ</t>
    </rPh>
    <rPh sb="3" eb="5">
      <t>シテイ</t>
    </rPh>
    <phoneticPr fontId="4"/>
  </si>
  <si>
    <t>≪表紙（冷熱温熱）≫</t>
    <rPh sb="1" eb="2">
      <t>ヒョウ</t>
    </rPh>
    <rPh sb="2" eb="3">
      <t>カミ</t>
    </rPh>
    <phoneticPr fontId="4"/>
  </si>
  <si>
    <t>≪表1-1（冷熱温熱）≫</t>
    <rPh sb="1" eb="2">
      <t>ヒョウ</t>
    </rPh>
    <phoneticPr fontId="4"/>
  </si>
  <si>
    <t>≪表1-2（冷熱温熱）≫</t>
    <rPh sb="1" eb="2">
      <t>ヒョウ</t>
    </rPh>
    <phoneticPr fontId="4"/>
  </si>
  <si>
    <t>≪表2-1（冷熱温熱）≫</t>
    <rPh sb="1" eb="2">
      <t>ヒョウ</t>
    </rPh>
    <phoneticPr fontId="4"/>
  </si>
  <si>
    <t>≪表2-2（冷熱温熱）≫</t>
    <rPh sb="1" eb="2">
      <t>ヒョウ</t>
    </rPh>
    <phoneticPr fontId="4"/>
  </si>
  <si>
    <t>≪表3（冷熱温熱）≫</t>
    <rPh sb="1" eb="2">
      <t>ヒョウ</t>
    </rPh>
    <phoneticPr fontId="4"/>
  </si>
  <si>
    <t>≪表4（冷熱温熱）≫</t>
    <rPh sb="1" eb="2">
      <t>ヒョウ</t>
    </rPh>
    <phoneticPr fontId="4"/>
  </si>
  <si>
    <t>≪表5（冷熱温熱）≫</t>
    <rPh sb="1" eb="2">
      <t>ヒョウ</t>
    </rPh>
    <phoneticPr fontId="4"/>
  </si>
  <si>
    <t>≪表6（冷熱温熱）≫</t>
    <rPh sb="1" eb="2">
      <t>ヒョウ</t>
    </rPh>
    <phoneticPr fontId="4"/>
  </si>
  <si>
    <t>≪表7（冷熱温熱）≫</t>
    <rPh sb="1" eb="2">
      <t>ヒョウ</t>
    </rPh>
    <phoneticPr fontId="4"/>
  </si>
  <si>
    <t>≪表8-1（冷熱温熱）≫</t>
    <rPh sb="1" eb="2">
      <t>ヒョウ</t>
    </rPh>
    <phoneticPr fontId="4"/>
  </si>
  <si>
    <t>≪表8-2（冷熱温熱）≫</t>
    <rPh sb="1" eb="2">
      <t>ヒョウ</t>
    </rPh>
    <phoneticPr fontId="4"/>
  </si>
  <si>
    <t>≪表9（冷熱温熱）≫</t>
    <rPh sb="1" eb="2">
      <t>ヒョウ</t>
    </rPh>
    <phoneticPr fontId="4"/>
  </si>
  <si>
    <t>≪表10（冷熱温熱）≫</t>
    <rPh sb="1" eb="2">
      <t>ヒョウ</t>
    </rPh>
    <phoneticPr fontId="4"/>
  </si>
  <si>
    <t>≪表11（冷熱温熱）≫</t>
    <rPh sb="1" eb="2">
      <t>ヒョウ</t>
    </rPh>
    <phoneticPr fontId="4"/>
  </si>
  <si>
    <t>≪表12（冷熱温熱）≫</t>
    <rPh sb="1" eb="2">
      <t>ヒョウ</t>
    </rPh>
    <phoneticPr fontId="4"/>
  </si>
  <si>
    <t>≪表紙（メニュー別、冷熱温熱）≫</t>
    <rPh sb="1" eb="2">
      <t>ヒョウ</t>
    </rPh>
    <rPh sb="2" eb="3">
      <t>カミベツ</t>
    </rPh>
    <phoneticPr fontId="4"/>
  </si>
  <si>
    <t>≪表1（メニュー別、冷熱温熱）≫</t>
    <rPh sb="1" eb="2">
      <t>ヒョウ</t>
    </rPh>
    <phoneticPr fontId="4"/>
  </si>
  <si>
    <t>販売熱量</t>
    <rPh sb="0" eb="2">
      <t>ハンバイ</t>
    </rPh>
    <rPh sb="2" eb="3">
      <t>ネツ</t>
    </rPh>
    <phoneticPr fontId="4"/>
  </si>
  <si>
    <t>基礎二酸化炭素排出量</t>
    <rPh sb="0" eb="2">
      <t>キソ</t>
    </rPh>
    <rPh sb="5" eb="7">
      <t>タンソ</t>
    </rPh>
    <rPh sb="7" eb="9">
      <t>ハイシュツ</t>
    </rPh>
    <rPh sb="9" eb="10">
      <t>リョウ</t>
    </rPh>
    <phoneticPr fontId="4"/>
  </si>
  <si>
    <t>調整後二酸化炭素排出量</t>
    <rPh sb="0" eb="3">
      <t>チョウセイゴ</t>
    </rPh>
    <rPh sb="3" eb="8">
      <t>ニサンカタンソ</t>
    </rPh>
    <rPh sb="8" eb="11">
      <t>ハイシュツリョウ</t>
    </rPh>
    <phoneticPr fontId="2"/>
  </si>
  <si>
    <t>≪表1≫</t>
    <rPh sb="1" eb="2">
      <t>ヒョウ</t>
    </rPh>
    <phoneticPr fontId="4"/>
  </si>
  <si>
    <t>≪表2≫</t>
    <rPh sb="1" eb="2">
      <t>ヒョウ</t>
    </rPh>
    <phoneticPr fontId="4"/>
  </si>
  <si>
    <t>メニューA</t>
    <phoneticPr fontId="4"/>
  </si>
  <si>
    <t>メニューB</t>
    <phoneticPr fontId="4"/>
  </si>
  <si>
    <t>メニューA</t>
    <phoneticPr fontId="2"/>
  </si>
  <si>
    <t>メニューB</t>
    <phoneticPr fontId="2"/>
  </si>
  <si>
    <t>一次基礎二酸化炭素排出量
（t-CO2）</t>
    <rPh sb="0" eb="2">
      <t>イチジ</t>
    </rPh>
    <phoneticPr fontId="2"/>
  </si>
  <si>
    <t>一次基礎二酸化炭素排出量
（t-CO2）</t>
    <rPh sb="0" eb="2">
      <t>イチジ</t>
    </rPh>
    <rPh sb="2" eb="4">
      <t>キソ</t>
    </rPh>
    <rPh sb="4" eb="9">
      <t>ニサンカタンソ</t>
    </rPh>
    <phoneticPr fontId="2"/>
  </si>
  <si>
    <r>
      <t>基礎排出係数（t-CO2/GJ） = （一次基礎二酸化炭素排出量 - 国内認証排出削減量調整無効化量</t>
    </r>
    <r>
      <rPr>
        <vertAlign val="superscript"/>
        <sz val="14"/>
        <rFont val="ＭＳ Ｐゴシック"/>
        <family val="3"/>
        <charset val="128"/>
      </rPr>
      <t>（注1）</t>
    </r>
    <r>
      <rPr>
        <sz val="14"/>
        <rFont val="ＭＳ Ｐゴシック"/>
        <family val="3"/>
        <charset val="128"/>
      </rPr>
      <t xml:space="preserve"> + 自らが製造した再生可能エネルギー熱に係る国内認証排出削減量を他の者に移転した量） ÷ 販売熱量</t>
    </r>
    <rPh sb="51" eb="52">
      <t>チュウ</t>
    </rPh>
    <rPh sb="100" eb="102">
      <t>ハンバイ</t>
    </rPh>
    <rPh sb="102" eb="103">
      <t>ネツ</t>
    </rPh>
    <rPh sb="103" eb="104">
      <t>リョウ</t>
    </rPh>
    <phoneticPr fontId="4"/>
  </si>
  <si>
    <t>電気に係る国内認証排出削減量等
（t-CO2）</t>
    <rPh sb="0" eb="2">
      <t>デンキ</t>
    </rPh>
    <rPh sb="3" eb="4">
      <t>カカ</t>
    </rPh>
    <rPh sb="5" eb="7">
      <t>コクナイ</t>
    </rPh>
    <rPh sb="7" eb="9">
      <t>ニンショウ</t>
    </rPh>
    <rPh sb="9" eb="11">
      <t>ハイシュツ</t>
    </rPh>
    <rPh sb="11" eb="14">
      <t>サクゲンリョウ</t>
    </rPh>
    <rPh sb="14" eb="15">
      <t>ナド</t>
    </rPh>
    <phoneticPr fontId="4"/>
  </si>
  <si>
    <t>日付</t>
    <rPh sb="0" eb="2">
      <t>ヒヅケ</t>
    </rPh>
    <phoneticPr fontId="2"/>
  </si>
  <si>
    <t>一次基礎二酸化炭素排出量</t>
    <rPh sb="0" eb="2">
      <t>イチジ</t>
    </rPh>
    <rPh sb="7" eb="9">
      <t>タンソ</t>
    </rPh>
    <rPh sb="9" eb="11">
      <t>ハイシュツ</t>
    </rPh>
    <rPh sb="11" eb="12">
      <t>リョウ</t>
    </rPh>
    <phoneticPr fontId="4"/>
  </si>
  <si>
    <t>一次調整後二酸化炭素排出量</t>
    <rPh sb="0" eb="2">
      <t>イチジ</t>
    </rPh>
    <rPh sb="2" eb="5">
      <t>チョウセイゴ</t>
    </rPh>
    <rPh sb="5" eb="10">
      <t>ニサンカタンソ</t>
    </rPh>
    <rPh sb="10" eb="13">
      <t>ハイシュツリョウ</t>
    </rPh>
    <phoneticPr fontId="2"/>
  </si>
  <si>
    <t>識別番号</t>
    <rPh sb="0" eb="2">
      <t>シキベツ</t>
    </rPh>
    <rPh sb="2" eb="4">
      <t>バンゴウ</t>
    </rPh>
    <phoneticPr fontId="4"/>
  </si>
  <si>
    <t>クレジット等による控除をする前の
一次基礎二酸化炭素排出量（t-CO2）</t>
    <rPh sb="17" eb="19">
      <t>イチジ</t>
    </rPh>
    <rPh sb="19" eb="21">
      <t>キソ</t>
    </rPh>
    <rPh sb="21" eb="24">
      <t>ニサンカ</t>
    </rPh>
    <rPh sb="24" eb="26">
      <t>タンソ</t>
    </rPh>
    <rPh sb="26" eb="29">
      <t>ハイシュツリョウ</t>
    </rPh>
    <phoneticPr fontId="2"/>
  </si>
  <si>
    <t>クレジット等による控除をする前の
一次調整後二酸化炭素排出量（t-CO2）</t>
    <rPh sb="17" eb="19">
      <t>イチジ</t>
    </rPh>
    <rPh sb="19" eb="22">
      <t>チョウセイゴ</t>
    </rPh>
    <rPh sb="22" eb="25">
      <t>ニサンカ</t>
    </rPh>
    <rPh sb="25" eb="27">
      <t>タンソ</t>
    </rPh>
    <rPh sb="27" eb="30">
      <t>ハイシュツリョウ</t>
    </rPh>
    <phoneticPr fontId="2"/>
  </si>
  <si>
    <t>電気に係る国内認証排出削減量の
移転量（t-CO2）</t>
    <rPh sb="0" eb="2">
      <t>デンキ</t>
    </rPh>
    <rPh sb="3" eb="4">
      <t>カカ</t>
    </rPh>
    <rPh sb="16" eb="19">
      <t>イテンリョウ</t>
    </rPh>
    <phoneticPr fontId="2"/>
  </si>
  <si>
    <t>固定価格買取・非FIT非化石電気の調達による調整二酸化炭素排出量（t-CO2）</t>
    <phoneticPr fontId="2"/>
  </si>
  <si>
    <t>熱に係る国内認証排出削減量の
移転量（t-CO2）</t>
    <rPh sb="0" eb="1">
      <t>ネツ</t>
    </rPh>
    <rPh sb="2" eb="3">
      <t>カカ</t>
    </rPh>
    <rPh sb="15" eb="18">
      <t>イテンリョウ</t>
    </rPh>
    <phoneticPr fontId="2"/>
  </si>
  <si>
    <t>非化石証書に係る二酸化炭素削減相当量の合計（t-CO2）</t>
    <rPh sb="0" eb="3">
      <t>ヒカセキ</t>
    </rPh>
    <rPh sb="3" eb="5">
      <t>ショウショ</t>
    </rPh>
    <rPh sb="5" eb="6">
      <t>リョウ</t>
    </rPh>
    <rPh sb="7" eb="9">
      <t>ゴウケイ</t>
    </rPh>
    <phoneticPr fontId="4"/>
  </si>
  <si>
    <t>（注1）代理償却をおこなった他者は、事業者別にまとめて記載すること。</t>
    <rPh sb="1" eb="2">
      <t>チュウ</t>
    </rPh>
    <rPh sb="4" eb="6">
      <t>ダイリ</t>
    </rPh>
    <rPh sb="6" eb="8">
      <t>ショウキャク</t>
    </rPh>
    <rPh sb="14" eb="16">
      <t>タシャ</t>
    </rPh>
    <rPh sb="18" eb="21">
      <t>ジギョウシャ</t>
    </rPh>
    <rPh sb="21" eb="22">
      <t>ベツ</t>
    </rPh>
    <rPh sb="27" eb="29">
      <t>キサイ</t>
    </rPh>
    <phoneticPr fontId="4"/>
  </si>
  <si>
    <t>（注1）再生可能エネルギー熱に係るものに限る。</t>
    <rPh sb="4" eb="8">
      <t>サイセイカノウ</t>
    </rPh>
    <rPh sb="13" eb="14">
      <t>ネツ</t>
    </rPh>
    <rPh sb="15" eb="16">
      <t>カカ</t>
    </rPh>
    <rPh sb="20" eb="21">
      <t>カギ</t>
    </rPh>
    <phoneticPr fontId="2"/>
  </si>
  <si>
    <t>固定価格買取・非FIT非化石電気の
電力量（kWh）</t>
    <rPh sb="15" eb="16">
      <t>キ</t>
    </rPh>
    <phoneticPr fontId="2"/>
  </si>
  <si>
    <t>※本表に記載した取得した熱証書の量については認証されたCO2削減相当量の「償却・取消通知書」の写しを添付すること。</t>
    <rPh sb="1" eb="2">
      <t>ホン</t>
    </rPh>
    <rPh sb="2" eb="3">
      <t>ヒョウ</t>
    </rPh>
    <rPh sb="4" eb="6">
      <t>キサイ</t>
    </rPh>
    <rPh sb="8" eb="10">
      <t>シュトク</t>
    </rPh>
    <rPh sb="12" eb="13">
      <t>ネツ</t>
    </rPh>
    <rPh sb="13" eb="15">
      <t>ショウショ</t>
    </rPh>
    <rPh sb="16" eb="17">
      <t>リョウ</t>
    </rPh>
    <rPh sb="22" eb="24">
      <t>ニンショウ</t>
    </rPh>
    <rPh sb="30" eb="32">
      <t>サクゲン</t>
    </rPh>
    <rPh sb="32" eb="34">
      <t>ソウトウ</t>
    </rPh>
    <rPh sb="34" eb="35">
      <t>リョウ</t>
    </rPh>
    <rPh sb="37" eb="39">
      <t>ショウキャク</t>
    </rPh>
    <rPh sb="40" eb="42">
      <t>トリケシ</t>
    </rPh>
    <rPh sb="42" eb="45">
      <t>ツウチショ</t>
    </rPh>
    <rPh sb="47" eb="48">
      <t>ウツ</t>
    </rPh>
    <rPh sb="50" eb="52">
      <t>テンプ</t>
    </rPh>
    <phoneticPr fontId="4"/>
  </si>
  <si>
    <t>事業者等別基礎排出係数
（t-CO2/千m3）</t>
    <rPh sb="19" eb="20">
      <t>セン</t>
    </rPh>
    <phoneticPr fontId="2"/>
  </si>
  <si>
    <t>（合計）熱に係る国内認証排出削減量</t>
    <rPh sb="1" eb="3">
      <t>ゴウケイ</t>
    </rPh>
    <rPh sb="4" eb="5">
      <t>ネツ</t>
    </rPh>
    <phoneticPr fontId="4"/>
  </si>
  <si>
    <t>（合計）電気及び熱に係るものを除く国内及び海外認証排出削減量</t>
    <rPh sb="1" eb="3">
      <t>ゴウケイ</t>
    </rPh>
    <rPh sb="10" eb="11">
      <t>カカ</t>
    </rPh>
    <phoneticPr fontId="4"/>
  </si>
  <si>
    <t>排出量調整無効化等した国内及び海外認証排出削減量等
（令和○○年度実績）</t>
    <rPh sb="8" eb="9">
      <t>ナド</t>
    </rPh>
    <rPh sb="24" eb="25">
      <t>ナド</t>
    </rPh>
    <rPh sb="27" eb="29">
      <t>レイワ</t>
    </rPh>
    <phoneticPr fontId="4"/>
  </si>
  <si>
    <t>①固定価格買取・非FIT非化石電気の電力量</t>
    <rPh sb="1" eb="3">
      <t>コテイ</t>
    </rPh>
    <rPh sb="3" eb="5">
      <t>カカク</t>
    </rPh>
    <rPh sb="5" eb="7">
      <t>カイトリ</t>
    </rPh>
    <rPh sb="8" eb="9">
      <t>ヒ</t>
    </rPh>
    <rPh sb="12" eb="13">
      <t>ヒ</t>
    </rPh>
    <rPh sb="13" eb="15">
      <t>カセキ</t>
    </rPh>
    <rPh sb="15" eb="17">
      <t>デンキ</t>
    </rPh>
    <rPh sb="18" eb="21">
      <t>デンリョクリョウ</t>
    </rPh>
    <phoneticPr fontId="4"/>
  </si>
  <si>
    <t>②固定価格買取・非FIT非化石電気の調達による調整二酸化炭素排出量</t>
    <rPh sb="1" eb="3">
      <t>コテイ</t>
    </rPh>
    <rPh sb="3" eb="5">
      <t>カカク</t>
    </rPh>
    <rPh sb="5" eb="7">
      <t>カイトリ</t>
    </rPh>
    <rPh sb="8" eb="9">
      <t>ヒ</t>
    </rPh>
    <rPh sb="12" eb="13">
      <t>ヒ</t>
    </rPh>
    <rPh sb="13" eb="15">
      <t>カセキ</t>
    </rPh>
    <rPh sb="15" eb="17">
      <t>デンキ</t>
    </rPh>
    <rPh sb="18" eb="20">
      <t>チョウタツ</t>
    </rPh>
    <rPh sb="23" eb="25">
      <t>チョウセイ</t>
    </rPh>
    <rPh sb="25" eb="28">
      <t>ニサンカ</t>
    </rPh>
    <rPh sb="28" eb="30">
      <t>タンソ</t>
    </rPh>
    <rPh sb="30" eb="32">
      <t>ハイシュツ</t>
    </rPh>
    <rPh sb="32" eb="33">
      <t>リョウ</t>
    </rPh>
    <phoneticPr fontId="4"/>
  </si>
  <si>
    <t>非化石電源二酸化炭素削減相当量（非FIT非化石証書分）
（令和○○年度実績）</t>
    <rPh sb="0" eb="1">
      <t>ヒ</t>
    </rPh>
    <rPh sb="1" eb="3">
      <t>カセキ</t>
    </rPh>
    <rPh sb="3" eb="5">
      <t>デンゲン</t>
    </rPh>
    <rPh sb="5" eb="6">
      <t>ニ</t>
    </rPh>
    <rPh sb="6" eb="8">
      <t>サンカ</t>
    </rPh>
    <rPh sb="8" eb="10">
      <t>タンソ</t>
    </rPh>
    <rPh sb="10" eb="12">
      <t>サクゲン</t>
    </rPh>
    <rPh sb="12" eb="14">
      <t>ソウトウ</t>
    </rPh>
    <rPh sb="14" eb="15">
      <t>リョウ</t>
    </rPh>
    <rPh sb="16" eb="17">
      <t>ヒ</t>
    </rPh>
    <rPh sb="20" eb="21">
      <t>ヒ</t>
    </rPh>
    <rPh sb="21" eb="23">
      <t>カセキ</t>
    </rPh>
    <rPh sb="23" eb="25">
      <t>ショウショ</t>
    </rPh>
    <rPh sb="25" eb="26">
      <t>ブン</t>
    </rPh>
    <rPh sb="29" eb="31">
      <t>レイワ</t>
    </rPh>
    <phoneticPr fontId="4"/>
  </si>
  <si>
    <t>非化石電源二酸化炭素削減相当量（FIT非化石証書分）
（令和○○年度実績）</t>
    <rPh sb="0" eb="1">
      <t>ヒ</t>
    </rPh>
    <rPh sb="1" eb="3">
      <t>カセキ</t>
    </rPh>
    <rPh sb="3" eb="5">
      <t>デンゲン</t>
    </rPh>
    <rPh sb="5" eb="6">
      <t>ニ</t>
    </rPh>
    <rPh sb="6" eb="8">
      <t>サンカ</t>
    </rPh>
    <rPh sb="8" eb="10">
      <t>タンソ</t>
    </rPh>
    <rPh sb="10" eb="12">
      <t>サクゲン</t>
    </rPh>
    <rPh sb="12" eb="14">
      <t>ソウトウ</t>
    </rPh>
    <rPh sb="14" eb="15">
      <t>リョウ</t>
    </rPh>
    <rPh sb="19" eb="20">
      <t>ヒ</t>
    </rPh>
    <rPh sb="20" eb="22">
      <t>カセキ</t>
    </rPh>
    <rPh sb="22" eb="24">
      <t>ショウショ</t>
    </rPh>
    <rPh sb="24" eb="25">
      <t>ブン</t>
    </rPh>
    <rPh sb="28" eb="30">
      <t>レイワ</t>
    </rPh>
    <phoneticPr fontId="4"/>
  </si>
  <si>
    <t>グリーンエネルギーCO2削減相当量認証制度による
二酸化炭素削減相当量
（令和○○年度実績）</t>
    <phoneticPr fontId="2"/>
  </si>
  <si>
    <t>自らの代わりに他の者が排出量調整無効化した海外認証排出削減量
（令和○○年度実績）</t>
    <rPh sb="0" eb="1">
      <t>ミズカ</t>
    </rPh>
    <rPh sb="3" eb="4">
      <t>カ</t>
    </rPh>
    <rPh sb="7" eb="8">
      <t>ホカ</t>
    </rPh>
    <rPh sb="9" eb="10">
      <t>モノ</t>
    </rPh>
    <rPh sb="11" eb="13">
      <t>ハイシュツ</t>
    </rPh>
    <rPh sb="13" eb="14">
      <t>リョウ</t>
    </rPh>
    <rPh sb="14" eb="16">
      <t>チョウセイ</t>
    </rPh>
    <rPh sb="16" eb="18">
      <t>ムコウ</t>
    </rPh>
    <rPh sb="18" eb="19">
      <t>カ</t>
    </rPh>
    <rPh sb="21" eb="23">
      <t>カイガイ</t>
    </rPh>
    <rPh sb="23" eb="25">
      <t>ニンショウ</t>
    </rPh>
    <rPh sb="25" eb="27">
      <t>ハイシュツ</t>
    </rPh>
    <rPh sb="27" eb="30">
      <t>サクゲンリョウ</t>
    </rPh>
    <rPh sb="32" eb="34">
      <t>レイワ</t>
    </rPh>
    <phoneticPr fontId="4"/>
  </si>
  <si>
    <t>排出量調整
無効化量（t-CO2）</t>
    <rPh sb="0" eb="3">
      <t>ハイシュツリョウ</t>
    </rPh>
    <rPh sb="3" eb="5">
      <t>チョウセイ</t>
    </rPh>
    <rPh sb="6" eb="9">
      <t>ムコウカ</t>
    </rPh>
    <rPh sb="9" eb="10">
      <t>リョウ</t>
    </rPh>
    <phoneticPr fontId="4"/>
  </si>
  <si>
    <t>自ら排出量調整無効化した海外認証排出削減量
（令和○○年度実績）</t>
    <rPh sb="0" eb="1">
      <t>ミズカ</t>
    </rPh>
    <rPh sb="2" eb="4">
      <t>ハイシュツ</t>
    </rPh>
    <rPh sb="4" eb="5">
      <t>リョウ</t>
    </rPh>
    <rPh sb="5" eb="7">
      <t>チョウセイ</t>
    </rPh>
    <rPh sb="7" eb="9">
      <t>ムコウ</t>
    </rPh>
    <rPh sb="9" eb="10">
      <t>カ</t>
    </rPh>
    <rPh sb="12" eb="14">
      <t>カイガイ</t>
    </rPh>
    <rPh sb="14" eb="16">
      <t>ニンショウ</t>
    </rPh>
    <rPh sb="16" eb="18">
      <t>ハイシュツ</t>
    </rPh>
    <rPh sb="18" eb="21">
      <t>サクゲンリョウ</t>
    </rPh>
    <rPh sb="23" eb="25">
      <t>レイワ</t>
    </rPh>
    <phoneticPr fontId="4"/>
  </si>
  <si>
    <t>排出量調整
無効化日</t>
    <rPh sb="0" eb="2">
      <t>ハイシュツ</t>
    </rPh>
    <rPh sb="2" eb="3">
      <t>リョウ</t>
    </rPh>
    <rPh sb="3" eb="5">
      <t>チョウセイ</t>
    </rPh>
    <rPh sb="6" eb="8">
      <t>ムコウ</t>
    </rPh>
    <rPh sb="8" eb="9">
      <t>カ</t>
    </rPh>
    <rPh sb="9" eb="10">
      <t>ニチ</t>
    </rPh>
    <phoneticPr fontId="4"/>
  </si>
  <si>
    <t>①燃料使用量が判明する場合</t>
    <rPh sb="1" eb="3">
      <t>ネンリョウ</t>
    </rPh>
    <rPh sb="3" eb="6">
      <t>シヨウリョウ</t>
    </rPh>
    <rPh sb="7" eb="9">
      <t>ハンメイ</t>
    </rPh>
    <rPh sb="11" eb="13">
      <t>バアイ</t>
    </rPh>
    <phoneticPr fontId="4"/>
  </si>
  <si>
    <t>②燃料が都市ガスの場合</t>
    <rPh sb="1" eb="3">
      <t>ネンリョウ</t>
    </rPh>
    <rPh sb="4" eb="6">
      <t>トシ</t>
    </rPh>
    <rPh sb="9" eb="11">
      <t>バアイ</t>
    </rPh>
    <phoneticPr fontId="2"/>
  </si>
  <si>
    <t>②事業者等別二酸化炭素排出係数が判明しない場合（固定価格買取制度で電気調達したものを除く）</t>
    <rPh sb="6" eb="11">
      <t>ニサンカタンソ</t>
    </rPh>
    <rPh sb="16" eb="18">
      <t>ハンメイ</t>
    </rPh>
    <rPh sb="21" eb="23">
      <t>バアイ</t>
    </rPh>
    <phoneticPr fontId="2"/>
  </si>
  <si>
    <t>温対法における特定排出者の他の者から供給された熱の使用に伴う二酸化炭素排出量の算定等に用いられる排出係数
（令和○○年度実績）</t>
    <rPh sb="0" eb="1">
      <t>アツシ</t>
    </rPh>
    <rPh sb="1" eb="2">
      <t>タイ</t>
    </rPh>
    <rPh sb="2" eb="3">
      <t>ホウ</t>
    </rPh>
    <rPh sb="7" eb="9">
      <t>トクテイ</t>
    </rPh>
    <rPh sb="9" eb="12">
      <t>ハイシュツシャ</t>
    </rPh>
    <rPh sb="13" eb="14">
      <t>タ</t>
    </rPh>
    <rPh sb="15" eb="16">
      <t>モノ</t>
    </rPh>
    <rPh sb="18" eb="20">
      <t>キョウキュウ</t>
    </rPh>
    <rPh sb="23" eb="24">
      <t>ネツ</t>
    </rPh>
    <rPh sb="25" eb="27">
      <t>シヨウ</t>
    </rPh>
    <rPh sb="28" eb="29">
      <t>トモナ</t>
    </rPh>
    <rPh sb="30" eb="33">
      <t>ニサンカ</t>
    </rPh>
    <rPh sb="33" eb="35">
      <t>タンソ</t>
    </rPh>
    <rPh sb="35" eb="38">
      <t>ハイシュツリョウ</t>
    </rPh>
    <rPh sb="39" eb="41">
      <t>サンテイ</t>
    </rPh>
    <rPh sb="40" eb="41">
      <t>トウ</t>
    </rPh>
    <rPh sb="42" eb="43">
      <t>モチ</t>
    </rPh>
    <rPh sb="47" eb="49">
      <t>ハイシュツ</t>
    </rPh>
    <rPh sb="49" eb="51">
      <t>ケイスウ</t>
    </rPh>
    <rPh sb="53" eb="55">
      <t>レイワ</t>
    </rPh>
    <phoneticPr fontId="4"/>
  </si>
  <si>
    <t>（表3）再エネ電気及び再エネ熱に係るものを除く自ら排出量調整無効化等した国内認証排出削減量</t>
    <rPh sb="1" eb="2">
      <t>ヒョウ</t>
    </rPh>
    <rPh sb="4" eb="5">
      <t>サイ</t>
    </rPh>
    <rPh sb="7" eb="9">
      <t>デンキ</t>
    </rPh>
    <rPh sb="9" eb="10">
      <t>オヨ</t>
    </rPh>
    <rPh sb="11" eb="12">
      <t>サイ</t>
    </rPh>
    <rPh sb="14" eb="15">
      <t>ネツ</t>
    </rPh>
    <rPh sb="16" eb="17">
      <t>カカ</t>
    </rPh>
    <rPh sb="21" eb="22">
      <t>ノゾ</t>
    </rPh>
    <rPh sb="23" eb="24">
      <t>ミズカ</t>
    </rPh>
    <rPh sb="33" eb="34">
      <t>トウ</t>
    </rPh>
    <phoneticPr fontId="4"/>
  </si>
  <si>
    <t>（表3）再エネ電気に係る自ら排出量調整無効化等した国内認証排出削減量</t>
    <rPh sb="1" eb="2">
      <t>ヒョウ</t>
    </rPh>
    <rPh sb="4" eb="5">
      <t>サイ</t>
    </rPh>
    <rPh sb="7" eb="9">
      <t>デンキ</t>
    </rPh>
    <rPh sb="10" eb="11">
      <t>カカ</t>
    </rPh>
    <rPh sb="21" eb="22">
      <t>トウ</t>
    </rPh>
    <phoneticPr fontId="4"/>
  </si>
  <si>
    <t>（表3）再エネ熱に係る自ら排出量調整無効化等した国内認証排出削減量</t>
    <rPh sb="1" eb="2">
      <t>ヒョウ</t>
    </rPh>
    <rPh sb="4" eb="5">
      <t>サイ</t>
    </rPh>
    <rPh sb="7" eb="8">
      <t>ネツ</t>
    </rPh>
    <rPh sb="9" eb="10">
      <t>カカ</t>
    </rPh>
    <rPh sb="20" eb="21">
      <t>トウ</t>
    </rPh>
    <phoneticPr fontId="4"/>
  </si>
  <si>
    <t>（表8-1）非化石電源二酸化炭素削減相当量（FIT非化石証書分）</t>
    <rPh sb="1" eb="2">
      <t>ヒョウ</t>
    </rPh>
    <rPh sb="6" eb="7">
      <t>ヒ</t>
    </rPh>
    <rPh sb="7" eb="9">
      <t>カセキ</t>
    </rPh>
    <rPh sb="9" eb="11">
      <t>デンゲン</t>
    </rPh>
    <rPh sb="11" eb="12">
      <t>ニ</t>
    </rPh>
    <rPh sb="12" eb="14">
      <t>サンカ</t>
    </rPh>
    <rPh sb="14" eb="16">
      <t>タンソ</t>
    </rPh>
    <rPh sb="16" eb="18">
      <t>サクゲン</t>
    </rPh>
    <rPh sb="18" eb="20">
      <t>ソウトウ</t>
    </rPh>
    <rPh sb="20" eb="21">
      <t>リョウ</t>
    </rPh>
    <rPh sb="25" eb="26">
      <t>ヒ</t>
    </rPh>
    <rPh sb="26" eb="28">
      <t>カセキ</t>
    </rPh>
    <rPh sb="28" eb="30">
      <t>ショウショ</t>
    </rPh>
    <rPh sb="30" eb="31">
      <t>ブン</t>
    </rPh>
    <phoneticPr fontId="4"/>
  </si>
  <si>
    <t>（表8-2）非化石電源二酸化炭素削減相当量（非FIT非化石証書分）</t>
    <rPh sb="1" eb="2">
      <t>ヒョウ</t>
    </rPh>
    <rPh sb="19" eb="20">
      <t>ヒ</t>
    </rPh>
    <phoneticPr fontId="4"/>
  </si>
  <si>
    <t>熱の製造に伴い排出されたメニュー別二酸化炭素排出量
（令和○○年度実績）</t>
    <rPh sb="0" eb="1">
      <t>ネツ</t>
    </rPh>
    <rPh sb="1" eb="2">
      <t>オンネツ</t>
    </rPh>
    <rPh sb="2" eb="4">
      <t>セイゾウ</t>
    </rPh>
    <rPh sb="5" eb="6">
      <t>トモナ</t>
    </rPh>
    <rPh sb="7" eb="9">
      <t>ハイシュツ</t>
    </rPh>
    <rPh sb="16" eb="17">
      <t>ベツ</t>
    </rPh>
    <rPh sb="17" eb="20">
      <t>ニサンカ</t>
    </rPh>
    <rPh sb="20" eb="22">
      <t>タンソ</t>
    </rPh>
    <rPh sb="22" eb="24">
      <t>ハイシュツ</t>
    </rPh>
    <rPh sb="24" eb="25">
      <t>リョウ</t>
    </rPh>
    <rPh sb="27" eb="29">
      <t>レイワ</t>
    </rPh>
    <phoneticPr fontId="4"/>
  </si>
  <si>
    <t>温対法における特定排出者の他の者から供給された熱の使用に伴う二酸化炭素排出量の算定等に用いられるメニュー別排出係数
（令和○○年度実績）</t>
    <rPh sb="0" eb="1">
      <t>アツシ</t>
    </rPh>
    <rPh sb="1" eb="2">
      <t>タイ</t>
    </rPh>
    <rPh sb="2" eb="3">
      <t>ホウ</t>
    </rPh>
    <rPh sb="7" eb="9">
      <t>トクテイ</t>
    </rPh>
    <rPh sb="9" eb="12">
      <t>ハイシュツシャ</t>
    </rPh>
    <rPh sb="13" eb="14">
      <t>タ</t>
    </rPh>
    <rPh sb="15" eb="16">
      <t>モノ</t>
    </rPh>
    <rPh sb="18" eb="20">
      <t>キョウキュウ</t>
    </rPh>
    <rPh sb="23" eb="24">
      <t>ネツ</t>
    </rPh>
    <rPh sb="24" eb="25">
      <t>デンネツ</t>
    </rPh>
    <rPh sb="25" eb="27">
      <t>シヨウ</t>
    </rPh>
    <rPh sb="28" eb="29">
      <t>トモナ</t>
    </rPh>
    <rPh sb="30" eb="33">
      <t>ニサンカ</t>
    </rPh>
    <rPh sb="33" eb="35">
      <t>タンソ</t>
    </rPh>
    <rPh sb="35" eb="38">
      <t>ハイシュツリョウ</t>
    </rPh>
    <rPh sb="39" eb="41">
      <t>サンテイ</t>
    </rPh>
    <rPh sb="41" eb="42">
      <t>トウ</t>
    </rPh>
    <rPh sb="43" eb="44">
      <t>モチ</t>
    </rPh>
    <rPh sb="52" eb="53">
      <t>ベツ</t>
    </rPh>
    <rPh sb="53" eb="55">
      <t>ハイシュツ</t>
    </rPh>
    <rPh sb="55" eb="57">
      <t>ケイスウ</t>
    </rPh>
    <rPh sb="59" eb="61">
      <t>レイワ</t>
    </rPh>
    <phoneticPr fontId="4"/>
  </si>
  <si>
    <t>排出量調整無効化等した
国内及び海外認証排出削減量等
（令和○○年度実績）</t>
    <rPh sb="8" eb="9">
      <t>ナド</t>
    </rPh>
    <rPh sb="25" eb="26">
      <t>ナド</t>
    </rPh>
    <rPh sb="28" eb="30">
      <t>レイワ</t>
    </rPh>
    <phoneticPr fontId="4"/>
  </si>
  <si>
    <t>（表4）再エネ熱に係る自らの代わりに他の者が排出量調整無効化等した国内認証排出削減量</t>
    <rPh sb="7" eb="8">
      <t>ネツ</t>
    </rPh>
    <rPh sb="11" eb="12">
      <t>ミズカ</t>
    </rPh>
    <rPh sb="14" eb="15">
      <t>カ</t>
    </rPh>
    <rPh sb="18" eb="19">
      <t>ホカ</t>
    </rPh>
    <rPh sb="20" eb="21">
      <t>モノ</t>
    </rPh>
    <rPh sb="30" eb="31">
      <t>トウ</t>
    </rPh>
    <phoneticPr fontId="4"/>
  </si>
  <si>
    <t>（表4）再エネ電気に係る自らの代わりに他の者が排出量調整無効化等した国内認証排出削減量</t>
    <rPh sb="10" eb="11">
      <t>カカ</t>
    </rPh>
    <rPh sb="12" eb="13">
      <t>ミズカ</t>
    </rPh>
    <rPh sb="15" eb="16">
      <t>カ</t>
    </rPh>
    <rPh sb="19" eb="20">
      <t>ホカ</t>
    </rPh>
    <rPh sb="21" eb="22">
      <t>モノ</t>
    </rPh>
    <rPh sb="31" eb="32">
      <t>トウ</t>
    </rPh>
    <phoneticPr fontId="4"/>
  </si>
  <si>
    <t>（表5）自ら排出量調整無効化等した海外認証排出削減量</t>
    <rPh sb="1" eb="2">
      <t>ヒョウ</t>
    </rPh>
    <rPh sb="14" eb="15">
      <t>トウ</t>
    </rPh>
    <phoneticPr fontId="4"/>
  </si>
  <si>
    <t>（表6）自らの代わりに他の者が排出量調整無効化等した海外認証排出削減量</t>
    <rPh sb="1" eb="2">
      <t>ヒョウ</t>
    </rPh>
    <phoneticPr fontId="4"/>
  </si>
  <si>
    <t>（表7）グリーンエネルギーCO2削減相当量認証制度（グリーン電力証書、グリーン熱証書）</t>
    <phoneticPr fontId="4"/>
  </si>
  <si>
    <t>熱の製造に伴い排出された一次二酸化炭素排出量
（令和○○年度実績）</t>
    <rPh sb="0" eb="1">
      <t>ネツ</t>
    </rPh>
    <rPh sb="2" eb="4">
      <t>セイゾウ</t>
    </rPh>
    <rPh sb="5" eb="6">
      <t>トモナ</t>
    </rPh>
    <rPh sb="7" eb="9">
      <t>ハイシュツ</t>
    </rPh>
    <rPh sb="12" eb="14">
      <t>イチジ</t>
    </rPh>
    <rPh sb="14" eb="17">
      <t>ニサンカ</t>
    </rPh>
    <rPh sb="17" eb="19">
      <t>タンソ</t>
    </rPh>
    <rPh sb="19" eb="21">
      <t>ハイシュツ</t>
    </rPh>
    <rPh sb="21" eb="22">
      <t>リョウ</t>
    </rPh>
    <rPh sb="24" eb="26">
      <t>レイワ</t>
    </rPh>
    <phoneticPr fontId="4"/>
  </si>
  <si>
    <t>自ら製造した熱のうち、コジェネレーションシステムを活用して製造した熱
（令和○○年度実績）</t>
    <rPh sb="0" eb="1">
      <t>ミズカ</t>
    </rPh>
    <rPh sb="2" eb="4">
      <t>セイゾウ</t>
    </rPh>
    <rPh sb="6" eb="7">
      <t>ネツ</t>
    </rPh>
    <rPh sb="25" eb="27">
      <t>カツヨウ</t>
    </rPh>
    <rPh sb="29" eb="31">
      <t>セイゾウ</t>
    </rPh>
    <rPh sb="33" eb="34">
      <t>ネツ</t>
    </rPh>
    <rPh sb="36" eb="38">
      <t>レイワ</t>
    </rPh>
    <phoneticPr fontId="4"/>
  </si>
  <si>
    <t>（表4）再エネ電気及び再エネ熱に係るものを除く自らの代わりに他の者が排出量調整無効化等した国内認証排出削減量</t>
    <rPh sb="23" eb="24">
      <t>ミズカ</t>
    </rPh>
    <rPh sb="26" eb="27">
      <t>カ</t>
    </rPh>
    <rPh sb="30" eb="31">
      <t>ホカ</t>
    </rPh>
    <rPh sb="32" eb="33">
      <t>モノ</t>
    </rPh>
    <rPh sb="42" eb="43">
      <t>トウ</t>
    </rPh>
    <phoneticPr fontId="4"/>
  </si>
  <si>
    <r>
      <t>調整後排出係数（t-CO2/GJ） = （一次調整後二酸化炭素排出量 - 国内認証排出削減量調整無効化量</t>
    </r>
    <r>
      <rPr>
        <vertAlign val="superscript"/>
        <sz val="14"/>
        <rFont val="ＭＳ Ｐゴシック"/>
        <family val="3"/>
        <charset val="128"/>
      </rPr>
      <t>（注2）</t>
    </r>
    <r>
      <rPr>
        <sz val="14"/>
        <rFont val="ＭＳ Ｐゴシック"/>
        <family val="3"/>
        <charset val="128"/>
      </rPr>
      <t xml:space="preserve"> - 海外認証排出削減量調整無効化量） ÷ 販売熱量</t>
    </r>
    <rPh sb="0" eb="3">
      <t>チョウセイゴ</t>
    </rPh>
    <rPh sb="21" eb="23">
      <t>イチジ</t>
    </rPh>
    <rPh sb="23" eb="26">
      <t>チョウセイゴ</t>
    </rPh>
    <rPh sb="26" eb="29">
      <t>ニサンカ</t>
    </rPh>
    <rPh sb="29" eb="31">
      <t>タンソ</t>
    </rPh>
    <rPh sb="31" eb="33">
      <t>ハイシュツ</t>
    </rPh>
    <rPh sb="33" eb="34">
      <t>リョウ</t>
    </rPh>
    <rPh sb="37" eb="39">
      <t>コクナイ</t>
    </rPh>
    <rPh sb="39" eb="41">
      <t>ニンショウ</t>
    </rPh>
    <rPh sb="41" eb="43">
      <t>ハイシュツ</t>
    </rPh>
    <rPh sb="43" eb="45">
      <t>サクゲン</t>
    </rPh>
    <rPh sb="45" eb="46">
      <t>リョウ</t>
    </rPh>
    <rPh sb="46" eb="48">
      <t>チョウセイ</t>
    </rPh>
    <rPh sb="48" eb="50">
      <t>ムコウ</t>
    </rPh>
    <rPh sb="50" eb="51">
      <t>カ</t>
    </rPh>
    <rPh sb="51" eb="52">
      <t>リョウ</t>
    </rPh>
    <rPh sb="59" eb="61">
      <t>カイガイ</t>
    </rPh>
    <rPh sb="61" eb="63">
      <t>ニンショウ</t>
    </rPh>
    <rPh sb="63" eb="65">
      <t>ハイシュツ</t>
    </rPh>
    <rPh sb="65" eb="67">
      <t>サクゲン</t>
    </rPh>
    <rPh sb="67" eb="68">
      <t>リョウ</t>
    </rPh>
    <rPh sb="68" eb="70">
      <t>チョウセイ</t>
    </rPh>
    <rPh sb="70" eb="72">
      <t>ムコウ</t>
    </rPh>
    <rPh sb="72" eb="73">
      <t>カ</t>
    </rPh>
    <rPh sb="73" eb="74">
      <t>リョウ</t>
    </rPh>
    <rPh sb="78" eb="80">
      <t>ハンバイ</t>
    </rPh>
    <rPh sb="80" eb="81">
      <t>ネツ</t>
    </rPh>
    <rPh sb="81" eb="82">
      <t>リョウ</t>
    </rPh>
    <phoneticPr fontId="4"/>
  </si>
  <si>
    <t>（注2）電気に係る国内認証排出削減量等及び他の者に移転した国内認証排出削減量を除く。</t>
    <rPh sb="19" eb="20">
      <t>オヨ</t>
    </rPh>
    <rPh sb="21" eb="22">
      <t>タ</t>
    </rPh>
    <rPh sb="23" eb="24">
      <t>モノ</t>
    </rPh>
    <rPh sb="25" eb="27">
      <t>イテン</t>
    </rPh>
    <rPh sb="29" eb="31">
      <t>コクナイ</t>
    </rPh>
    <rPh sb="31" eb="33">
      <t>ニンショウ</t>
    </rPh>
    <rPh sb="33" eb="38">
      <t>ハイシュツサクゲンリョウ</t>
    </rPh>
    <rPh sb="39" eb="40">
      <t>ノゾ</t>
    </rPh>
    <phoneticPr fontId="2"/>
  </si>
  <si>
    <t>温熱メニューA</t>
    <rPh sb="0" eb="2">
      <t>オンネツ</t>
    </rPh>
    <phoneticPr fontId="4"/>
  </si>
  <si>
    <t>温熱メニューB</t>
    <rPh sb="0" eb="2">
      <t>オンネツ</t>
    </rPh>
    <phoneticPr fontId="4"/>
  </si>
  <si>
    <t>冷熱メニューA</t>
    <rPh sb="0" eb="2">
      <t>レイネツ</t>
    </rPh>
    <phoneticPr fontId="4"/>
  </si>
  <si>
    <t>冷熱メニューB</t>
    <rPh sb="0" eb="2">
      <t>レイネツ</t>
    </rPh>
    <phoneticPr fontId="4"/>
  </si>
  <si>
    <t>温熱メニューA</t>
    <rPh sb="0" eb="2">
      <t>オンネツ</t>
    </rPh>
    <phoneticPr fontId="2"/>
  </si>
  <si>
    <t>温熱全体</t>
    <rPh sb="2" eb="4">
      <t>ゼンタイ</t>
    </rPh>
    <phoneticPr fontId="2"/>
  </si>
  <si>
    <t>冷熱メニューA</t>
    <rPh sb="0" eb="2">
      <t>レイネツ</t>
    </rPh>
    <phoneticPr fontId="2"/>
  </si>
  <si>
    <t>【二酸化炭素排出量（t-CO2）】</t>
    <rPh sb="1" eb="4">
      <t>ニサンカ</t>
    </rPh>
    <rPh sb="4" eb="6">
      <t>タンソ</t>
    </rPh>
    <phoneticPr fontId="4"/>
  </si>
  <si>
    <t>温熱販売熱量</t>
    <rPh sb="0" eb="2">
      <t>オンネツ</t>
    </rPh>
    <rPh sb="4" eb="5">
      <t>ネツ</t>
    </rPh>
    <phoneticPr fontId="4"/>
  </si>
  <si>
    <t>温熱一次基礎二酸化炭素排出量</t>
    <rPh sb="0" eb="2">
      <t>オンネツ</t>
    </rPh>
    <rPh sb="2" eb="4">
      <t>イチジ</t>
    </rPh>
    <rPh sb="9" eb="11">
      <t>タンソ</t>
    </rPh>
    <rPh sb="11" eb="13">
      <t>ハイシュツ</t>
    </rPh>
    <rPh sb="13" eb="14">
      <t>リョウ</t>
    </rPh>
    <phoneticPr fontId="4"/>
  </si>
  <si>
    <t>温熱基礎二酸化炭素排出量</t>
    <rPh sb="0" eb="2">
      <t>オンネツ</t>
    </rPh>
    <rPh sb="2" eb="4">
      <t>キソ</t>
    </rPh>
    <rPh sb="7" eb="9">
      <t>タンソ</t>
    </rPh>
    <rPh sb="9" eb="11">
      <t>ハイシュツ</t>
    </rPh>
    <rPh sb="11" eb="12">
      <t>リョウ</t>
    </rPh>
    <phoneticPr fontId="4"/>
  </si>
  <si>
    <t>温熱基礎排出係数</t>
    <rPh sb="6" eb="8">
      <t>ケイスウ</t>
    </rPh>
    <phoneticPr fontId="4"/>
  </si>
  <si>
    <t>温熱一次調整後二酸化炭素排出量</t>
    <rPh sb="0" eb="2">
      <t>オンネツ</t>
    </rPh>
    <rPh sb="2" eb="4">
      <t>イチジ</t>
    </rPh>
    <rPh sb="4" eb="7">
      <t>チョウセイゴ</t>
    </rPh>
    <rPh sb="7" eb="12">
      <t>ニサンカタンソ</t>
    </rPh>
    <rPh sb="12" eb="15">
      <t>ハイシュツリョウ</t>
    </rPh>
    <phoneticPr fontId="2"/>
  </si>
  <si>
    <t>温熱調整後二酸化炭素排出量</t>
    <rPh sb="0" eb="2">
      <t>オンネツ</t>
    </rPh>
    <rPh sb="2" eb="5">
      <t>チョウセイゴ</t>
    </rPh>
    <rPh sb="5" eb="10">
      <t>ニサンカタンソ</t>
    </rPh>
    <rPh sb="10" eb="13">
      <t>ハイシュツリョウ</t>
    </rPh>
    <phoneticPr fontId="2"/>
  </si>
  <si>
    <t>温熱調整後排出係数</t>
    <rPh sb="0" eb="2">
      <t>オンネツ</t>
    </rPh>
    <rPh sb="5" eb="7">
      <t>ハイシュツ</t>
    </rPh>
    <rPh sb="7" eb="9">
      <t>ケイスウ</t>
    </rPh>
    <phoneticPr fontId="4"/>
  </si>
  <si>
    <t>冷熱販売熱量</t>
    <rPh sb="0" eb="2">
      <t>レイネツ</t>
    </rPh>
    <rPh sb="2" eb="4">
      <t>ハンバイ</t>
    </rPh>
    <rPh sb="4" eb="5">
      <t>ネツ</t>
    </rPh>
    <phoneticPr fontId="4"/>
  </si>
  <si>
    <t>冷熱一次基礎二酸化炭素排出量</t>
    <rPh sb="0" eb="2">
      <t>レイネツ</t>
    </rPh>
    <rPh sb="2" eb="4">
      <t>イチジ</t>
    </rPh>
    <rPh sb="9" eb="11">
      <t>タンソ</t>
    </rPh>
    <rPh sb="11" eb="13">
      <t>ハイシュツ</t>
    </rPh>
    <rPh sb="13" eb="14">
      <t>リョウ</t>
    </rPh>
    <phoneticPr fontId="4"/>
  </si>
  <si>
    <t>冷熱基礎二酸化炭素排出量</t>
    <rPh sb="0" eb="2">
      <t>レイネツ</t>
    </rPh>
    <rPh sb="2" eb="4">
      <t>キソ</t>
    </rPh>
    <rPh sb="7" eb="9">
      <t>タンソ</t>
    </rPh>
    <rPh sb="9" eb="11">
      <t>ハイシュツ</t>
    </rPh>
    <rPh sb="11" eb="12">
      <t>リョウ</t>
    </rPh>
    <phoneticPr fontId="4"/>
  </si>
  <si>
    <t>冷熱基礎排出係数</t>
    <rPh sb="0" eb="2">
      <t>レイネツ</t>
    </rPh>
    <rPh sb="6" eb="8">
      <t>ケイスウ</t>
    </rPh>
    <phoneticPr fontId="4"/>
  </si>
  <si>
    <t>冷熱一次調整後二酸化炭素排出量</t>
    <rPh sb="0" eb="2">
      <t>レイネツ</t>
    </rPh>
    <rPh sb="2" eb="4">
      <t>イチジ</t>
    </rPh>
    <rPh sb="4" eb="7">
      <t>チョウセイゴ</t>
    </rPh>
    <rPh sb="7" eb="12">
      <t>ニサンカタンソ</t>
    </rPh>
    <rPh sb="12" eb="15">
      <t>ハイシュツリョウ</t>
    </rPh>
    <phoneticPr fontId="2"/>
  </si>
  <si>
    <t>冷熱調整後二酸化炭素排出量</t>
    <rPh sb="0" eb="2">
      <t>レイネツ</t>
    </rPh>
    <rPh sb="2" eb="5">
      <t>チョウセイゴ</t>
    </rPh>
    <rPh sb="5" eb="10">
      <t>ニサンカタンソ</t>
    </rPh>
    <rPh sb="10" eb="13">
      <t>ハイシュツリョウ</t>
    </rPh>
    <phoneticPr fontId="2"/>
  </si>
  <si>
    <t>冷熱調整後排出係数</t>
    <rPh sb="0" eb="2">
      <t>レイネツ</t>
    </rPh>
    <rPh sb="5" eb="7">
      <t>ハイシュツ</t>
    </rPh>
    <rPh sb="7" eb="9">
      <t>ケイスウ</t>
    </rPh>
    <phoneticPr fontId="4"/>
  </si>
  <si>
    <t>熱に係る国内認証排出削減量
（t-CO2）</t>
    <rPh sb="0" eb="1">
      <t>ネツ</t>
    </rPh>
    <rPh sb="2" eb="3">
      <t>カカ</t>
    </rPh>
    <rPh sb="4" eb="6">
      <t>コクナイ</t>
    </rPh>
    <rPh sb="6" eb="8">
      <t>ニンショウ</t>
    </rPh>
    <rPh sb="8" eb="10">
      <t>ハイシュツ</t>
    </rPh>
    <rPh sb="10" eb="13">
      <t>サクゲンリョウ</t>
    </rPh>
    <phoneticPr fontId="4"/>
  </si>
  <si>
    <t>kWh</t>
  </si>
  <si>
    <t>MJ</t>
  </si>
  <si>
    <t>うち熱源用</t>
    <rPh sb="2" eb="4">
      <t>ネツゲン</t>
    </rPh>
    <rPh sb="4" eb="5">
      <t>ヨウ</t>
    </rPh>
    <phoneticPr fontId="2"/>
  </si>
  <si>
    <t>うちその他</t>
    <rPh sb="4" eb="5">
      <t>タ</t>
    </rPh>
    <phoneticPr fontId="2"/>
  </si>
  <si>
    <t>うち調整後二酸化炭素排出量</t>
    <rPh sb="2" eb="5">
      <t>チョウセイゴ</t>
    </rPh>
    <rPh sb="5" eb="10">
      <t>ニサンカタ</t>
    </rPh>
    <rPh sb="10" eb="13">
      <t>ハイシュツリョウ</t>
    </rPh>
    <phoneticPr fontId="4"/>
  </si>
  <si>
    <t>販売熱量※</t>
    <rPh sb="0" eb="2">
      <t>ハンバイ</t>
    </rPh>
    <rPh sb="2" eb="3">
      <t>ネツ</t>
    </rPh>
    <phoneticPr fontId="4"/>
  </si>
  <si>
    <t>※販売熱量には自社他地域への熱融通量を含む（以降同様）</t>
    <rPh sb="1" eb="3">
      <t>ハンバイ</t>
    </rPh>
    <rPh sb="3" eb="5">
      <t>ネツリョウ</t>
    </rPh>
    <rPh sb="7" eb="9">
      <t>ジシャ</t>
    </rPh>
    <rPh sb="9" eb="12">
      <t>タチイキ</t>
    </rPh>
    <rPh sb="14" eb="15">
      <t>ネツ</t>
    </rPh>
    <rPh sb="15" eb="17">
      <t>ユウヅウ</t>
    </rPh>
    <rPh sb="17" eb="18">
      <t>リョウ</t>
    </rPh>
    <rPh sb="19" eb="20">
      <t>フク</t>
    </rPh>
    <rPh sb="22" eb="24">
      <t>イコウ</t>
    </rPh>
    <rPh sb="24" eb="26">
      <t>ドウヨウ</t>
    </rPh>
    <phoneticPr fontId="2"/>
  </si>
  <si>
    <t>他の排出量調整
無効化量（t-CO2）</t>
    <rPh sb="0" eb="1">
      <t>タ</t>
    </rPh>
    <rPh sb="2" eb="4">
      <t>ハイシュツ</t>
    </rPh>
    <rPh sb="4" eb="5">
      <t>リョウ</t>
    </rPh>
    <rPh sb="5" eb="7">
      <t>チョウセイ</t>
    </rPh>
    <rPh sb="8" eb="11">
      <t>ムコウカ</t>
    </rPh>
    <rPh sb="11" eb="12">
      <t>リョウ</t>
    </rPh>
    <phoneticPr fontId="2"/>
  </si>
  <si>
    <t>残差</t>
  </si>
  <si>
    <t>残差</t>
    <rPh sb="0" eb="2">
      <t>ザンサ</t>
    </rPh>
    <phoneticPr fontId="2"/>
  </si>
  <si>
    <t>メニュー別調整後二酸化炭素排出量
（t-CO2）</t>
    <rPh sb="5" eb="8">
      <t>チョウセイゴ</t>
    </rPh>
    <rPh sb="8" eb="11">
      <t>ニサンカ</t>
    </rPh>
    <rPh sb="11" eb="13">
      <t>タンソ</t>
    </rPh>
    <rPh sb="13" eb="15">
      <t>ハイシュツ</t>
    </rPh>
    <rPh sb="15" eb="16">
      <t>リョウ</t>
    </rPh>
    <phoneticPr fontId="2"/>
  </si>
  <si>
    <t>メニュー別調整後排出係数（t-CO2/GJ）</t>
    <rPh sb="4" eb="5">
      <t>ベツ</t>
    </rPh>
    <rPh sb="5" eb="8">
      <t>チョウセイゴ</t>
    </rPh>
    <rPh sb="8" eb="10">
      <t>ハイシュツ</t>
    </rPh>
    <rPh sb="10" eb="12">
      <t>ケイスウ</t>
    </rPh>
    <phoneticPr fontId="4"/>
  </si>
  <si>
    <t>温熱残差</t>
    <rPh sb="0" eb="2">
      <t>オンネツ</t>
    </rPh>
    <phoneticPr fontId="4"/>
  </si>
  <si>
    <t>冷熱残差</t>
    <rPh sb="0" eb="2">
      <t>レイネツ</t>
    </rPh>
    <phoneticPr fontId="4"/>
  </si>
  <si>
    <t>利用上限
（基礎排出係数）</t>
    <rPh sb="0" eb="2">
      <t>リヨウ</t>
    </rPh>
    <rPh sb="2" eb="4">
      <t>ジョウゲン</t>
    </rPh>
    <rPh sb="6" eb="8">
      <t>キソ</t>
    </rPh>
    <rPh sb="8" eb="12">
      <t>ハイシュツケイスウ</t>
    </rPh>
    <phoneticPr fontId="2"/>
  </si>
  <si>
    <t>（注）非化石証書の利用上限判定</t>
    <rPh sb="1" eb="2">
      <t>チュウ</t>
    </rPh>
    <rPh sb="3" eb="6">
      <t>ヒカセキ</t>
    </rPh>
    <rPh sb="6" eb="8">
      <t>ショウショ</t>
    </rPh>
    <rPh sb="9" eb="11">
      <t>リヨウ</t>
    </rPh>
    <rPh sb="11" eb="13">
      <t>ジョウゲン</t>
    </rPh>
    <rPh sb="13" eb="15">
      <t>ハンテイ</t>
    </rPh>
    <phoneticPr fontId="4"/>
  </si>
  <si>
    <t>利用上限
（調整後排出係数）</t>
    <rPh sb="0" eb="2">
      <t>リヨウ</t>
    </rPh>
    <rPh sb="2" eb="4">
      <t>ジョウゲン</t>
    </rPh>
    <rPh sb="6" eb="9">
      <t>チョウセイゴ</t>
    </rPh>
    <rPh sb="9" eb="11">
      <t>ハイシュツ</t>
    </rPh>
    <rPh sb="11" eb="13">
      <t>ケイスウ</t>
    </rPh>
    <phoneticPr fontId="2"/>
  </si>
  <si>
    <t>※当該コジェネレーションシステムが、その生成した電気を他の者に供給し、その際に発生した二酸化炭素排出量が電気事業者の事業者ごとの排出係数の計算又は特定排出者の排出量計算に用いられている場合はその旨を記載すること。</t>
    <phoneticPr fontId="2"/>
  </si>
  <si>
    <t>認証削減量
（基礎排出係数）</t>
    <rPh sb="0" eb="2">
      <t>ニンショウ</t>
    </rPh>
    <rPh sb="2" eb="5">
      <t>サクゲンリョウ</t>
    </rPh>
    <rPh sb="7" eb="13">
      <t>キソハイシュツケイスウ</t>
    </rPh>
    <phoneticPr fontId="4"/>
  </si>
  <si>
    <t>認証削減量
（調整後排出係数）</t>
    <rPh sb="0" eb="2">
      <t>ニンショウ</t>
    </rPh>
    <rPh sb="2" eb="5">
      <t>サクゲンリョウ</t>
    </rPh>
    <rPh sb="7" eb="10">
      <t>チョウセイゴ</t>
    </rPh>
    <rPh sb="10" eb="12">
      <t>ハイシュツ</t>
    </rPh>
    <rPh sb="12" eb="14">
      <t>ケイスウ</t>
    </rPh>
    <phoneticPr fontId="4"/>
  </si>
  <si>
    <t>◯基礎排出係数</t>
    <rPh sb="1" eb="7">
      <t>キソハイシュツケイスウ</t>
    </rPh>
    <phoneticPr fontId="2"/>
  </si>
  <si>
    <t>◯調整後排出係数</t>
    <rPh sb="1" eb="4">
      <t>チョウセイゴ</t>
    </rPh>
    <rPh sb="4" eb="6">
      <t>ハイシュツ</t>
    </rPh>
    <rPh sb="6" eb="8">
      <t>ケイスウ</t>
    </rPh>
    <phoneticPr fontId="2"/>
  </si>
  <si>
    <t>①小売電気事業者から電気を購入し、事業者等別二酸化炭素排出係数が判明する場合（固定価格買取制度及び非FIT非化石電源より調達したものを除く）</t>
    <rPh sb="1" eb="3">
      <t>コウリ</t>
    </rPh>
    <rPh sb="3" eb="8">
      <t>デンキジギョウシャ</t>
    </rPh>
    <rPh sb="10" eb="12">
      <t>デンキ</t>
    </rPh>
    <rPh sb="13" eb="15">
      <t>コウニュウ</t>
    </rPh>
    <rPh sb="17" eb="19">
      <t>ジギョウ</t>
    </rPh>
    <phoneticPr fontId="2"/>
  </si>
  <si>
    <t>①'小売電気事業者以外から電気を購入し、事業者等別二酸化炭素排出係数が判明する場合（固定価格買取制度及び非FIT非化石電源より調達したものを除く）</t>
    <rPh sb="2" eb="4">
      <t>コウリ</t>
    </rPh>
    <rPh sb="9" eb="11">
      <t>イガイ</t>
    </rPh>
    <rPh sb="20" eb="22">
      <t>ジギョウ</t>
    </rPh>
    <phoneticPr fontId="2"/>
  </si>
  <si>
    <t>利用上限
（基礎排出量）</t>
    <rPh sb="0" eb="2">
      <t>リヨウ</t>
    </rPh>
    <rPh sb="2" eb="4">
      <t>ジョウゲン</t>
    </rPh>
    <rPh sb="6" eb="8">
      <t>キソ</t>
    </rPh>
    <rPh sb="8" eb="10">
      <t>ハイシュツ</t>
    </rPh>
    <rPh sb="10" eb="11">
      <t>リョウ</t>
    </rPh>
    <phoneticPr fontId="2"/>
  </si>
  <si>
    <t>利用上限
（調整後排出量）</t>
    <rPh sb="0" eb="2">
      <t>リヨウ</t>
    </rPh>
    <rPh sb="2" eb="4">
      <t>ジョウゲン</t>
    </rPh>
    <rPh sb="6" eb="9">
      <t>チョウセイゴ</t>
    </rPh>
    <rPh sb="9" eb="11">
      <t>ハイシュツ</t>
    </rPh>
    <rPh sb="11" eb="12">
      <t>リョウ</t>
    </rPh>
    <phoneticPr fontId="2"/>
  </si>
  <si>
    <t>二酸化炭素削減
相当量</t>
    <rPh sb="0" eb="3">
      <t>ニサンカ</t>
    </rPh>
    <rPh sb="3" eb="5">
      <t>タンソ</t>
    </rPh>
    <rPh sb="5" eb="7">
      <t>サクゲン</t>
    </rPh>
    <rPh sb="8" eb="10">
      <t>ソウトウ</t>
    </rPh>
    <rPh sb="10" eb="11">
      <t>リョウ</t>
    </rPh>
    <phoneticPr fontId="4"/>
  </si>
  <si>
    <t>（注2）太陽光、風力その他の再生可能エネルギー源を電気に変換する設備及びその附属設備を用いて再生可能エネルギー源を変換して得られる電気をいう。</t>
    <rPh sb="1" eb="2">
      <t>チュウ</t>
    </rPh>
    <phoneticPr fontId="4"/>
  </si>
  <si>
    <t>（注3）太陽光、風力その他の再生可能エネルギー源を熱に変換する設備及びその附属設備を用いて再生可能エネルギー源を変換して得られる熱をいう。</t>
    <rPh sb="1" eb="2">
      <t>チュウ</t>
    </rPh>
    <phoneticPr fontId="2"/>
  </si>
  <si>
    <t>（注1）通達別紙1に定めるJクレジット制度、国内クレジット制度、オフセット・クレジット制度をいう。</t>
    <rPh sb="1" eb="2">
      <t>チュウ</t>
    </rPh>
    <rPh sb="4" eb="6">
      <t>ツウタツ</t>
    </rPh>
    <rPh sb="6" eb="8">
      <t>ベッシ</t>
    </rPh>
    <rPh sb="10" eb="11">
      <t>サダ</t>
    </rPh>
    <rPh sb="19" eb="21">
      <t>セイド</t>
    </rPh>
    <rPh sb="22" eb="24">
      <t>コクナイ</t>
    </rPh>
    <rPh sb="29" eb="31">
      <t>セイド</t>
    </rPh>
    <rPh sb="43" eb="45">
      <t>セイド</t>
    </rPh>
    <phoneticPr fontId="4"/>
  </si>
  <si>
    <t>（注2）代理償却をおこなった他者は、事業者別にまとめて記載すること。</t>
    <rPh sb="1" eb="2">
      <t>チュウ</t>
    </rPh>
    <rPh sb="4" eb="6">
      <t>ダイリ</t>
    </rPh>
    <rPh sb="6" eb="8">
      <t>ショウキャク</t>
    </rPh>
    <rPh sb="14" eb="16">
      <t>タシャ</t>
    </rPh>
    <rPh sb="18" eb="21">
      <t>ジギョウシャ</t>
    </rPh>
    <rPh sb="21" eb="22">
      <t>ベツ</t>
    </rPh>
    <rPh sb="27" eb="29">
      <t>キサイ</t>
    </rPh>
    <phoneticPr fontId="4"/>
  </si>
  <si>
    <t>（注3）太陽光、風力その他の再生可能エネルギー源を電気に変換する設備及びその附属設備を用いて再生可能エネルギー源を変換して得られる電気をいう。</t>
    <phoneticPr fontId="2"/>
  </si>
  <si>
    <r>
      <t>（注4）太陽光、風力その他の再生可能エネルギー源を熱に変</t>
    </r>
    <r>
      <rPr>
        <b/>
        <sz val="14"/>
        <rFont val="ＭＳ Ｐゴシック"/>
        <family val="3"/>
        <charset val="128"/>
      </rPr>
      <t>換</t>
    </r>
    <r>
      <rPr>
        <sz val="14"/>
        <rFont val="ＭＳ Ｐゴシック"/>
        <family val="3"/>
        <charset val="128"/>
      </rPr>
      <t>する設備及びその附属設備を用いて再生可能エネルギー源を変換して得られる熱をいう。</t>
    </r>
    <phoneticPr fontId="2"/>
  </si>
  <si>
    <t>再エネ電力由来J-クレジット等移転量
（t-CO2）</t>
    <rPh sb="0" eb="1">
      <t>サイ</t>
    </rPh>
    <rPh sb="3" eb="5">
      <t>デンリョク</t>
    </rPh>
    <rPh sb="5" eb="7">
      <t>ユライ</t>
    </rPh>
    <rPh sb="14" eb="15">
      <t>トウ</t>
    </rPh>
    <rPh sb="15" eb="17">
      <t>イテン</t>
    </rPh>
    <rPh sb="17" eb="18">
      <t>リョウ</t>
    </rPh>
    <phoneticPr fontId="4"/>
  </si>
  <si>
    <t>再エネ熱由来J-クレジット等移転量
（t-CO2）</t>
    <rPh sb="0" eb="1">
      <t>サイ</t>
    </rPh>
    <rPh sb="3" eb="4">
      <t>ネツ</t>
    </rPh>
    <rPh sb="4" eb="6">
      <t>ユライ</t>
    </rPh>
    <rPh sb="13" eb="14">
      <t>トウ</t>
    </rPh>
    <rPh sb="14" eb="16">
      <t>イテン</t>
    </rPh>
    <rPh sb="16" eb="17">
      <t>リョウ</t>
    </rPh>
    <rPh sb="18" eb="19">
      <t>シュツリョウ</t>
    </rPh>
    <phoneticPr fontId="4"/>
  </si>
  <si>
    <t>（注）通達別紙1に定めるJクレジット制度、国内クレジット制度、オフセット・クレジット制度による認証排出削減量をいう。</t>
    <rPh sb="1" eb="2">
      <t>チュウ</t>
    </rPh>
    <rPh sb="3" eb="5">
      <t>ツウタツ</t>
    </rPh>
    <rPh sb="5" eb="7">
      <t>ベッシ</t>
    </rPh>
    <rPh sb="9" eb="10">
      <t>サダ</t>
    </rPh>
    <rPh sb="18" eb="20">
      <t>セイド</t>
    </rPh>
    <rPh sb="21" eb="23">
      <t>コクナイ</t>
    </rPh>
    <rPh sb="28" eb="30">
      <t>セイド</t>
    </rPh>
    <rPh sb="42" eb="44">
      <t>セイド</t>
    </rPh>
    <rPh sb="47" eb="49">
      <t>ニンショウ</t>
    </rPh>
    <rPh sb="49" eb="54">
      <t>ハイシュツサクゲンリョウ</t>
    </rPh>
    <phoneticPr fontId="4"/>
  </si>
  <si>
    <t>グリーン電力証書、非化石証書に係る
二酸化炭素削減相当量の合計（t-CO2）</t>
    <rPh sb="15" eb="16">
      <t>カカ</t>
    </rPh>
    <rPh sb="18" eb="21">
      <t>ニサンカ</t>
    </rPh>
    <rPh sb="21" eb="23">
      <t>タンソ</t>
    </rPh>
    <rPh sb="23" eb="25">
      <t>サクゲン</t>
    </rPh>
    <rPh sb="25" eb="27">
      <t>ソウトウ</t>
    </rPh>
    <rPh sb="27" eb="28">
      <t>リョウ</t>
    </rPh>
    <rPh sb="29" eb="31">
      <t>ゴウケイ</t>
    </rPh>
    <phoneticPr fontId="4"/>
  </si>
  <si>
    <t>（注）グリーン電力証書、非化石証書の利用上限判定</t>
    <rPh sb="1" eb="2">
      <t>チュウ</t>
    </rPh>
    <rPh sb="18" eb="20">
      <t>リヨウ</t>
    </rPh>
    <rPh sb="22" eb="24">
      <t>ハンテイ</t>
    </rPh>
    <phoneticPr fontId="4"/>
  </si>
  <si>
    <t>①提供された熱の生成に用いた燃料や電気等の情報が特定できる場合</t>
    <rPh sb="1" eb="3">
      <t>テイキョウ</t>
    </rPh>
    <rPh sb="6" eb="7">
      <t>ネツ</t>
    </rPh>
    <rPh sb="8" eb="10">
      <t>セイセイ</t>
    </rPh>
    <rPh sb="11" eb="12">
      <t>モチ</t>
    </rPh>
    <rPh sb="14" eb="16">
      <t>ネンリョウ</t>
    </rPh>
    <rPh sb="17" eb="19">
      <t>デンキ</t>
    </rPh>
    <rPh sb="19" eb="20">
      <t>トウ</t>
    </rPh>
    <rPh sb="21" eb="23">
      <t>ジョウホウ</t>
    </rPh>
    <rPh sb="24" eb="26">
      <t>トクテイ</t>
    </rPh>
    <rPh sb="29" eb="31">
      <t>バアイ</t>
    </rPh>
    <phoneticPr fontId="2"/>
  </si>
  <si>
    <t>②提供された熱の生成に用いた燃料や電気等の情報が特定できない場合</t>
    <rPh sb="1" eb="3">
      <t>テイキョウ</t>
    </rPh>
    <rPh sb="6" eb="7">
      <t>ネツ</t>
    </rPh>
    <rPh sb="8" eb="10">
      <t>セイセイ</t>
    </rPh>
    <rPh sb="11" eb="12">
      <t>モチ</t>
    </rPh>
    <rPh sb="14" eb="16">
      <t>ネンリョウ</t>
    </rPh>
    <rPh sb="17" eb="19">
      <t>デンキ</t>
    </rPh>
    <rPh sb="19" eb="20">
      <t>トウ</t>
    </rPh>
    <rPh sb="21" eb="23">
      <t>ジョウホウ</t>
    </rPh>
    <rPh sb="24" eb="26">
      <t>トクテイ</t>
    </rPh>
    <rPh sb="30" eb="32">
      <t>バアイ</t>
    </rPh>
    <phoneticPr fontId="2"/>
  </si>
  <si>
    <t>基礎排出係数</t>
    <rPh sb="0" eb="6">
      <t>キソハイシュツケイスウ</t>
    </rPh>
    <phoneticPr fontId="4"/>
  </si>
  <si>
    <t>調整後排出係数</t>
    <rPh sb="0" eb="3">
      <t>チョウセイ</t>
    </rPh>
    <rPh sb="3" eb="7">
      <t>ハイシュツケ</t>
    </rPh>
    <phoneticPr fontId="4"/>
  </si>
  <si>
    <t>（合計）電気に係る国内認証排出削減量</t>
    <rPh sb="1" eb="3">
      <t>ゴウケイ</t>
    </rPh>
    <rPh sb="4" eb="6">
      <t>デンキ</t>
    </rPh>
    <phoneticPr fontId="4"/>
  </si>
  <si>
    <t>基礎排出量</t>
    <rPh sb="0" eb="2">
      <t>キソ</t>
    </rPh>
    <rPh sb="2" eb="4">
      <t>ハイシュツ</t>
    </rPh>
    <rPh sb="4" eb="5">
      <t>リョウ</t>
    </rPh>
    <phoneticPr fontId="2"/>
  </si>
  <si>
    <t>調整後排出量</t>
    <rPh sb="0" eb="2">
      <t>チョウセイ</t>
    </rPh>
    <rPh sb="2" eb="3">
      <t>ゴ</t>
    </rPh>
    <rPh sb="3" eb="6">
      <t>ハイシュツリョウ</t>
    </rPh>
    <phoneticPr fontId="2"/>
  </si>
  <si>
    <t>2. 他の者から供給された熱（自社他地域からの熱融通も含む）</t>
    <rPh sb="3" eb="4">
      <t>ホカ</t>
    </rPh>
    <rPh sb="5" eb="6">
      <t>モノ</t>
    </rPh>
    <rPh sb="8" eb="10">
      <t>キョウキュウ</t>
    </rPh>
    <rPh sb="13" eb="14">
      <t>ネツ</t>
    </rPh>
    <rPh sb="27" eb="28">
      <t>フク</t>
    </rPh>
    <phoneticPr fontId="2"/>
  </si>
  <si>
    <t>温熱の製造に伴い排出された一次二酸化炭素排出量
（令和○○年度実績）</t>
    <rPh sb="0" eb="2">
      <t>オンネツ</t>
    </rPh>
    <rPh sb="1" eb="2">
      <t>ネツ</t>
    </rPh>
    <rPh sb="3" eb="5">
      <t>セイゾウ</t>
    </rPh>
    <rPh sb="6" eb="7">
      <t>トモナ</t>
    </rPh>
    <rPh sb="8" eb="10">
      <t>ハイシュツ</t>
    </rPh>
    <rPh sb="13" eb="15">
      <t>イチジ</t>
    </rPh>
    <rPh sb="15" eb="18">
      <t>ニサンカ</t>
    </rPh>
    <rPh sb="18" eb="20">
      <t>タンソ</t>
    </rPh>
    <rPh sb="20" eb="22">
      <t>ハイシュツ</t>
    </rPh>
    <rPh sb="22" eb="23">
      <t>リョウ</t>
    </rPh>
    <rPh sb="25" eb="27">
      <t>レイワ</t>
    </rPh>
    <phoneticPr fontId="4"/>
  </si>
  <si>
    <t>冷熱の製造に伴い排出された一次二酸化炭素排出量
（令和○○年度実績）</t>
    <rPh sb="0" eb="2">
      <t>レイネツ</t>
    </rPh>
    <rPh sb="1" eb="2">
      <t>ネツ</t>
    </rPh>
    <rPh sb="3" eb="5">
      <t>セイゾウ</t>
    </rPh>
    <rPh sb="6" eb="7">
      <t>トモナ</t>
    </rPh>
    <rPh sb="8" eb="10">
      <t>ハイシュツ</t>
    </rPh>
    <rPh sb="13" eb="15">
      <t>イチジ</t>
    </rPh>
    <rPh sb="15" eb="18">
      <t>ニサンカ</t>
    </rPh>
    <rPh sb="18" eb="20">
      <t>タンソ</t>
    </rPh>
    <rPh sb="20" eb="22">
      <t>ハイシュツ</t>
    </rPh>
    <rPh sb="22" eb="23">
      <t>リョウ</t>
    </rPh>
    <rPh sb="25" eb="27">
      <t>レイワ</t>
    </rPh>
    <phoneticPr fontId="4"/>
  </si>
  <si>
    <t>←左セルに表1-1の＜燃料種と使用量＞に準じて単位を記載のこと</t>
    <rPh sb="1" eb="2">
      <t>ヒダリ</t>
    </rPh>
    <phoneticPr fontId="2"/>
  </si>
  <si>
    <t>自ら製造した冷熱のうち、コジェネレーションシステムを活用して製造した熱
（令和○○年度実績）</t>
    <rPh sb="0" eb="1">
      <t>ミズカ</t>
    </rPh>
    <rPh sb="2" eb="4">
      <t>セイゾウ</t>
    </rPh>
    <rPh sb="6" eb="8">
      <t>レイネツ</t>
    </rPh>
    <rPh sb="26" eb="28">
      <t>カツヨウ</t>
    </rPh>
    <rPh sb="30" eb="32">
      <t>セイゾウ</t>
    </rPh>
    <rPh sb="34" eb="35">
      <t>ネツ</t>
    </rPh>
    <rPh sb="37" eb="39">
      <t>レイワ</t>
    </rPh>
    <phoneticPr fontId="4"/>
  </si>
  <si>
    <t>←左セルに表1-2の＜燃料種と使用量＞に準じて単位を記載のこと</t>
    <rPh sb="1" eb="2">
      <t>ヒダリ</t>
    </rPh>
    <phoneticPr fontId="2"/>
  </si>
  <si>
    <t>調整後排出量</t>
    <rPh sb="0" eb="3">
      <t>チョウセイゴ</t>
    </rPh>
    <rPh sb="3" eb="5">
      <t>ハイシュツ</t>
    </rPh>
    <rPh sb="5" eb="6">
      <t>リョウ</t>
    </rPh>
    <phoneticPr fontId="2"/>
  </si>
  <si>
    <t>温熱の再エネ熱由来J-クレジット等・グリーン熱証書移転量</t>
    <rPh sb="0" eb="2">
      <t>オンネツ</t>
    </rPh>
    <rPh sb="3" eb="4">
      <t>サイ</t>
    </rPh>
    <rPh sb="6" eb="7">
      <t>ネツ</t>
    </rPh>
    <rPh sb="7" eb="9">
      <t>ユライ</t>
    </rPh>
    <rPh sb="16" eb="17">
      <t>トウ</t>
    </rPh>
    <rPh sb="22" eb="23">
      <t>ネツ</t>
    </rPh>
    <rPh sb="23" eb="25">
      <t>ショウショ</t>
    </rPh>
    <rPh sb="25" eb="27">
      <t>イテン</t>
    </rPh>
    <rPh sb="27" eb="28">
      <t>リョウ</t>
    </rPh>
    <phoneticPr fontId="4"/>
  </si>
  <si>
    <t>冷熱の再エネ熱由来J-クレジット等・グリーン熱証書移転量</t>
    <rPh sb="0" eb="2">
      <t>レイネツ</t>
    </rPh>
    <rPh sb="3" eb="4">
      <t>サイ</t>
    </rPh>
    <rPh sb="6" eb="7">
      <t>ネツ</t>
    </rPh>
    <rPh sb="7" eb="9">
      <t>ユライ</t>
    </rPh>
    <rPh sb="16" eb="17">
      <t>トウ</t>
    </rPh>
    <rPh sb="22" eb="23">
      <t>ネツ</t>
    </rPh>
    <rPh sb="23" eb="25">
      <t>ショウショ</t>
    </rPh>
    <rPh sb="25" eb="27">
      <t>イテン</t>
    </rPh>
    <rPh sb="27" eb="28">
      <t>リョウ</t>
    </rPh>
    <phoneticPr fontId="4"/>
  </si>
  <si>
    <t>表3（冷熱温熱） 再エネ電気に係る自ら排出量調整無効化等した国内認証排出削減量</t>
    <rPh sb="0" eb="1">
      <t>ヒョウ</t>
    </rPh>
    <rPh sb="3" eb="5">
      <t>レイネツ</t>
    </rPh>
    <rPh sb="5" eb="7">
      <t>オンネツ</t>
    </rPh>
    <rPh sb="9" eb="10">
      <t>サイ</t>
    </rPh>
    <rPh sb="12" eb="14">
      <t>デンキ</t>
    </rPh>
    <rPh sb="15" eb="16">
      <t>カカ</t>
    </rPh>
    <rPh sb="26" eb="27">
      <t>トウ</t>
    </rPh>
    <phoneticPr fontId="4"/>
  </si>
  <si>
    <t>表3（冷熱温熱） 再エネ熱に係る自ら排出量調整無効化等した国内認証排出削減量</t>
    <rPh sb="9" eb="10">
      <t>サイ</t>
    </rPh>
    <rPh sb="12" eb="13">
      <t>ネツ</t>
    </rPh>
    <rPh sb="14" eb="15">
      <t>カカ</t>
    </rPh>
    <rPh sb="25" eb="26">
      <t>トウ</t>
    </rPh>
    <phoneticPr fontId="4"/>
  </si>
  <si>
    <t>表3（冷熱温熱） 再エネ電気及び再エネ熱に係るものを除く自ら排出量調整無効化等した国内認証排出削減量</t>
    <rPh sb="9" eb="10">
      <t>サイ</t>
    </rPh>
    <rPh sb="12" eb="14">
      <t>デンキ</t>
    </rPh>
    <rPh sb="14" eb="15">
      <t>オヨ</t>
    </rPh>
    <rPh sb="16" eb="17">
      <t>サイ</t>
    </rPh>
    <rPh sb="19" eb="20">
      <t>ネツ</t>
    </rPh>
    <rPh sb="21" eb="22">
      <t>カカワ</t>
    </rPh>
    <rPh sb="26" eb="27">
      <t>ノゾ</t>
    </rPh>
    <rPh sb="28" eb="29">
      <t>ミズカ</t>
    </rPh>
    <rPh sb="30" eb="32">
      <t>ハイシュツ</t>
    </rPh>
    <rPh sb="32" eb="33">
      <t>リョウ</t>
    </rPh>
    <rPh sb="33" eb="35">
      <t>チョウセイ</t>
    </rPh>
    <rPh sb="35" eb="39">
      <t>ムコウカナド</t>
    </rPh>
    <rPh sb="41" eb="43">
      <t>コクナイ</t>
    </rPh>
    <rPh sb="43" eb="45">
      <t>ニンショウ</t>
    </rPh>
    <rPh sb="45" eb="47">
      <t>ハイシュツ</t>
    </rPh>
    <rPh sb="47" eb="49">
      <t>サクゲン</t>
    </rPh>
    <rPh sb="49" eb="50">
      <t>リョウ</t>
    </rPh>
    <phoneticPr fontId="4"/>
  </si>
  <si>
    <t>表4（冷熱温熱） 再エネ電気に係る自らの代わりに他の者が排出量調整無効化等した国内認証排出削減量</t>
    <phoneticPr fontId="4"/>
  </si>
  <si>
    <t>表4（冷熱温熱） 再エネ熱に係る自らの代わりに他の者が排出量調整無効化等した国内認証排出削減量</t>
    <phoneticPr fontId="4"/>
  </si>
  <si>
    <t>表4（冷熱温熱） 再エネ電気及び再エネ熱に係るものを除く自らの代わりに他の者が排出量調整無効化等した国内認証排出削減量</t>
    <phoneticPr fontId="4"/>
  </si>
  <si>
    <t>表5（冷熱温熱） 自ら排出量調整無効化等した海外認証排出削減量</t>
    <rPh sb="19" eb="20">
      <t>トウ</t>
    </rPh>
    <phoneticPr fontId="4"/>
  </si>
  <si>
    <t>表6（冷熱温熱） 自らの代わりに他の者が排出量調整無効化等した海外認証排出削減量</t>
    <phoneticPr fontId="4"/>
  </si>
  <si>
    <t>表7（冷熱温熱） グリーンエネルギーCO2削減相当量認証制度（グリーン電力証書、グリーン熱証書）</t>
    <phoneticPr fontId="4"/>
  </si>
  <si>
    <t>表8-1（冷熱温熱） 非化石電源二酸化炭素削減相当量（FIT非化石証書分）</t>
    <rPh sb="11" eb="12">
      <t>ヒ</t>
    </rPh>
    <rPh sb="12" eb="14">
      <t>カセキ</t>
    </rPh>
    <rPh sb="14" eb="16">
      <t>デンゲン</t>
    </rPh>
    <rPh sb="16" eb="17">
      <t>ニ</t>
    </rPh>
    <rPh sb="17" eb="19">
      <t>サンカ</t>
    </rPh>
    <rPh sb="19" eb="21">
      <t>タンソ</t>
    </rPh>
    <rPh sb="21" eb="23">
      <t>サクゲン</t>
    </rPh>
    <rPh sb="23" eb="25">
      <t>ソウトウ</t>
    </rPh>
    <rPh sb="25" eb="26">
      <t>リョウ</t>
    </rPh>
    <rPh sb="30" eb="31">
      <t>ヒ</t>
    </rPh>
    <rPh sb="31" eb="33">
      <t>カセキ</t>
    </rPh>
    <rPh sb="33" eb="35">
      <t>ショウショ</t>
    </rPh>
    <rPh sb="35" eb="36">
      <t>ブン</t>
    </rPh>
    <phoneticPr fontId="4"/>
  </si>
  <si>
    <t>表8-2（冷熱温熱） 非化石電源二酸化炭素削減相当量（非FIT非化石証書分）</t>
    <rPh sb="24" eb="25">
      <t>ヒ</t>
    </rPh>
    <phoneticPr fontId="4"/>
  </si>
  <si>
    <t>認証削減量
（調整後排出係数）</t>
    <rPh sb="0" eb="2">
      <t>ニンショウ</t>
    </rPh>
    <rPh sb="2" eb="5">
      <t>サクゲンリョウ</t>
    </rPh>
    <rPh sb="7" eb="10">
      <t>チョウセイゴ</t>
    </rPh>
    <rPh sb="10" eb="12">
      <t>ハイシュツ</t>
    </rPh>
    <rPh sb="12" eb="14">
      <t>ケイスウ</t>
    </rPh>
    <phoneticPr fontId="2"/>
  </si>
  <si>
    <t>グリーン電力証書、非化石証書に係る
二酸化炭素削減相当量の合計（t-CO2）</t>
    <rPh sb="4" eb="6">
      <t>デンリョク</t>
    </rPh>
    <rPh sb="6" eb="8">
      <t>ショウショ</t>
    </rPh>
    <rPh sb="9" eb="10">
      <t>ヒ</t>
    </rPh>
    <rPh sb="10" eb="12">
      <t>カセキ</t>
    </rPh>
    <rPh sb="12" eb="14">
      <t>ショウショ</t>
    </rPh>
    <rPh sb="15" eb="16">
      <t>カカワ</t>
    </rPh>
    <rPh sb="18" eb="21">
      <t>ニサンカ</t>
    </rPh>
    <rPh sb="21" eb="23">
      <t>タンソ</t>
    </rPh>
    <rPh sb="23" eb="25">
      <t>サクゲン</t>
    </rPh>
    <rPh sb="25" eb="27">
      <t>ソウトウ</t>
    </rPh>
    <rPh sb="27" eb="28">
      <t>リョウ</t>
    </rPh>
    <rPh sb="29" eb="31">
      <t>ゴウケイ</t>
    </rPh>
    <phoneticPr fontId="4"/>
  </si>
  <si>
    <t>温熱メニューB</t>
  </si>
  <si>
    <t>温熱残差</t>
    <rPh sb="2" eb="4">
      <t>ザンサ</t>
    </rPh>
    <phoneticPr fontId="2"/>
  </si>
  <si>
    <t>冷熱メニューB</t>
  </si>
  <si>
    <t>冷熱残差</t>
    <rPh sb="2" eb="4">
      <t>ザンサ</t>
    </rPh>
    <phoneticPr fontId="2"/>
  </si>
  <si>
    <t>冷熱全体</t>
    <rPh sb="2" eb="4">
      <t>ゼンタイ</t>
    </rPh>
    <phoneticPr fontId="2"/>
  </si>
  <si>
    <t>表2（メニュー別、冷熱温熱）</t>
    <phoneticPr fontId="4"/>
  </si>
  <si>
    <t>非化石証書に係る二酸化炭素削減相当量の合計（t-CO2）</t>
    <rPh sb="0" eb="1">
      <t>ヒ</t>
    </rPh>
    <rPh sb="1" eb="3">
      <t>カセキ</t>
    </rPh>
    <rPh sb="3" eb="5">
      <t>ショウショ</t>
    </rPh>
    <rPh sb="6" eb="7">
      <t>カカワ</t>
    </rPh>
    <rPh sb="8" eb="11">
      <t>ニサンカ</t>
    </rPh>
    <rPh sb="11" eb="13">
      <t>タンソ</t>
    </rPh>
    <rPh sb="13" eb="15">
      <t>サクゲン</t>
    </rPh>
    <rPh sb="15" eb="17">
      <t>ソウトウ</t>
    </rPh>
    <rPh sb="17" eb="18">
      <t>リョウ</t>
    </rPh>
    <rPh sb="19" eb="21">
      <t>ゴウケイ</t>
    </rPh>
    <phoneticPr fontId="4"/>
  </si>
  <si>
    <t>熱に係る国内認証排出削減量の合計（t-CO2）</t>
    <rPh sb="0" eb="1">
      <t>ネツ</t>
    </rPh>
    <rPh sb="2" eb="3">
      <t>カカワ</t>
    </rPh>
    <rPh sb="4" eb="6">
      <t>コクナイ</t>
    </rPh>
    <rPh sb="6" eb="8">
      <t>ニンショウ</t>
    </rPh>
    <rPh sb="8" eb="10">
      <t>ハイシュツ</t>
    </rPh>
    <rPh sb="10" eb="12">
      <t>サクゲン</t>
    </rPh>
    <rPh sb="12" eb="13">
      <t>リョウ</t>
    </rPh>
    <rPh sb="14" eb="16">
      <t>ゴウケイ</t>
    </rPh>
    <phoneticPr fontId="4"/>
  </si>
  <si>
    <t>電気に係る国内認証排出削減量の合計（t-CO2）</t>
    <rPh sb="0" eb="2">
      <t>デンキ</t>
    </rPh>
    <rPh sb="3" eb="4">
      <t>カカワ</t>
    </rPh>
    <rPh sb="5" eb="7">
      <t>コクナイ</t>
    </rPh>
    <rPh sb="7" eb="9">
      <t>ニンショウ</t>
    </rPh>
    <rPh sb="9" eb="11">
      <t>ハイシュツ</t>
    </rPh>
    <rPh sb="11" eb="13">
      <t>サクゲン</t>
    </rPh>
    <rPh sb="13" eb="14">
      <t>リョウ</t>
    </rPh>
    <phoneticPr fontId="4"/>
  </si>
  <si>
    <t>電気及び熱に係るものを除く国内及び海外認証排出削減量の合計（t-CO2）</t>
    <phoneticPr fontId="2"/>
  </si>
  <si>
    <t>熱に係る国内認証排出削減量の合計（t-CO2）</t>
    <rPh sb="0" eb="1">
      <t>ネツ</t>
    </rPh>
    <rPh sb="2" eb="3">
      <t>カカワ</t>
    </rPh>
    <rPh sb="4" eb="6">
      <t>コクナイ</t>
    </rPh>
    <rPh sb="6" eb="8">
      <t>ニンショウ</t>
    </rPh>
    <rPh sb="8" eb="10">
      <t>ハイシュツ</t>
    </rPh>
    <rPh sb="10" eb="12">
      <t>サクゲン</t>
    </rPh>
    <rPh sb="12" eb="13">
      <t>リョウ</t>
    </rPh>
    <phoneticPr fontId="4"/>
  </si>
  <si>
    <t>電気及び熱に係るものを除く国内及び海外認証排出削減量の合計（t-CO2）</t>
    <rPh sb="27" eb="29">
      <t>ゴウケイ</t>
    </rPh>
    <phoneticPr fontId="2"/>
  </si>
  <si>
    <t>熱に係る国内認証排出削減量の合計（t-CO2</t>
    <phoneticPr fontId="2"/>
  </si>
  <si>
    <t>電気に係る国内認証排出削減量の合計（t-CO2</t>
    <phoneticPr fontId="2"/>
  </si>
  <si>
    <t>≪表12≫</t>
    <rPh sb="1" eb="2">
      <t>ヒョウ</t>
    </rPh>
    <phoneticPr fontId="4"/>
  </si>
  <si>
    <t>電気及び熱に係るものを除く
J-クレジット等移転量（t-CO2）</t>
    <rPh sb="0" eb="2">
      <t>デンキ</t>
    </rPh>
    <rPh sb="2" eb="3">
      <t>オヨ</t>
    </rPh>
    <rPh sb="4" eb="5">
      <t>ネツ</t>
    </rPh>
    <rPh sb="6" eb="7">
      <t>カカワ</t>
    </rPh>
    <rPh sb="11" eb="12">
      <t>ノゾ</t>
    </rPh>
    <rPh sb="14" eb="15">
      <t>カカワ</t>
    </rPh>
    <rPh sb="19" eb="20">
      <t>ジョ</t>
    </rPh>
    <rPh sb="20" eb="22">
      <t>イテン</t>
    </rPh>
    <rPh sb="22" eb="23">
      <t>リョウ</t>
    </rPh>
    <rPh sb="24" eb="25">
      <t>シュツリョウ</t>
    </rPh>
    <phoneticPr fontId="4"/>
  </si>
  <si>
    <t>電気及び熱に係るものを除く
J-クレジット等移転量（t-CO2）</t>
    <phoneticPr fontId="2"/>
  </si>
  <si>
    <t>表12（その他）</t>
    <rPh sb="0" eb="1">
      <t>ヒョウ</t>
    </rPh>
    <rPh sb="6" eb="7">
      <t>タ</t>
    </rPh>
    <phoneticPr fontId="2"/>
  </si>
  <si>
    <t>電気及び熱に係るものを除く
J-クレジット等移転量（t-CO2）</t>
    <rPh sb="0" eb="2">
      <t>デンキ</t>
    </rPh>
    <rPh sb="2" eb="3">
      <t>オヨ</t>
    </rPh>
    <rPh sb="4" eb="5">
      <t>ネツ</t>
    </rPh>
    <rPh sb="6" eb="7">
      <t>カカワ</t>
    </rPh>
    <rPh sb="11" eb="12">
      <t>ノゾ</t>
    </rPh>
    <rPh sb="21" eb="22">
      <t>ナド</t>
    </rPh>
    <rPh sb="22" eb="24">
      <t>イテン</t>
    </rPh>
    <rPh sb="24" eb="25">
      <t>リョウ</t>
    </rPh>
    <phoneticPr fontId="2"/>
  </si>
  <si>
    <t>①電気事業者から電気を購入し、事業者等別二酸化炭素排出係数が判明する場合（固定価格買取制度及び非FIT非化石電源より調達したものを除く）</t>
    <rPh sb="1" eb="6">
      <t>デンキジギョウシャ</t>
    </rPh>
    <rPh sb="8" eb="10">
      <t>デンキ</t>
    </rPh>
    <rPh sb="11" eb="13">
      <t>コウニュウ</t>
    </rPh>
    <rPh sb="15" eb="17">
      <t>ジギョウ</t>
    </rPh>
    <phoneticPr fontId="2"/>
  </si>
  <si>
    <t>①'電気事業者以外から電気を購入し、事業者等別二酸化炭素排出係数が判明する場合（固定価格買取制度及び非FIT非化石電源より調達したものを除く）</t>
    <rPh sb="7" eb="9">
      <t>イガイ</t>
    </rPh>
    <rPh sb="18" eb="20">
      <t>ジギョウ</t>
    </rPh>
    <phoneticPr fontId="2"/>
  </si>
  <si>
    <t>≪表13（冷熱温熱）≫</t>
    <rPh sb="1" eb="2">
      <t>ヒョウ</t>
    </rPh>
    <phoneticPr fontId="4"/>
  </si>
  <si>
    <t>二酸化炭素排出量 = 調達熱量 × 代替値</t>
    <rPh sb="11" eb="13">
      <t>チョウタツ</t>
    </rPh>
    <rPh sb="13" eb="14">
      <t>ネツ</t>
    </rPh>
    <rPh sb="18" eb="21">
      <t>ダイタイチ</t>
    </rPh>
    <phoneticPr fontId="4"/>
  </si>
  <si>
    <t>電気及び熱に係るものを除くJ-クレジット等（注）
移転量
（令和○○年度実績）</t>
    <rPh sb="30" eb="31">
      <t>ネツ</t>
    </rPh>
    <rPh sb="31" eb="33">
      <t>ショウショ</t>
    </rPh>
    <rPh sb="33" eb="35">
      <t>イテンニサンカタンソハイシュツリョウサンシュツウチワケレイワ</t>
    </rPh>
    <phoneticPr fontId="4"/>
  </si>
  <si>
    <r>
      <t>自ら排出量調整無効化したＪ－クレジット制度等</t>
    </r>
    <r>
      <rPr>
        <b/>
        <vertAlign val="superscript"/>
        <sz val="20"/>
        <rFont val="ＭＳ Ｐゴシック"/>
        <family val="3"/>
        <charset val="128"/>
      </rPr>
      <t>（注1）</t>
    </r>
    <r>
      <rPr>
        <b/>
        <sz val="20"/>
        <rFont val="ＭＳ Ｐゴシック"/>
        <family val="3"/>
        <charset val="128"/>
      </rPr>
      <t>による認証排出削減量
（令和○○年度実績）</t>
    </r>
    <rPh sb="0" eb="1">
      <t>ミズカ</t>
    </rPh>
    <rPh sb="2" eb="4">
      <t>ハイシュツ</t>
    </rPh>
    <rPh sb="4" eb="5">
      <t>リョウ</t>
    </rPh>
    <rPh sb="5" eb="7">
      <t>チョウセイ</t>
    </rPh>
    <rPh sb="7" eb="9">
      <t>ムコウ</t>
    </rPh>
    <rPh sb="9" eb="10">
      <t>カ</t>
    </rPh>
    <rPh sb="19" eb="21">
      <t>セイド</t>
    </rPh>
    <rPh sb="21" eb="22">
      <t>トウ</t>
    </rPh>
    <rPh sb="23" eb="24">
      <t>チュウ</t>
    </rPh>
    <rPh sb="29" eb="31">
      <t>ニンショウ</t>
    </rPh>
    <rPh sb="31" eb="33">
      <t>ハイシュツ</t>
    </rPh>
    <rPh sb="33" eb="36">
      <t>サクゲンリョウ</t>
    </rPh>
    <rPh sb="38" eb="40">
      <t>レイワ</t>
    </rPh>
    <phoneticPr fontId="4"/>
  </si>
  <si>
    <r>
      <t>再エネ電気</t>
    </r>
    <r>
      <rPr>
        <vertAlign val="superscript"/>
        <sz val="14"/>
        <rFont val="ＭＳ Ｐゴシック"/>
        <family val="3"/>
        <charset val="128"/>
      </rPr>
      <t>（注2）</t>
    </r>
    <r>
      <rPr>
        <sz val="14"/>
        <rFont val="ＭＳ Ｐゴシック"/>
        <family val="3"/>
        <charset val="128"/>
      </rPr>
      <t>に
係る排出量調整
無効化量（t-CO2）</t>
    </r>
    <rPh sb="0" eb="1">
      <t>サイ</t>
    </rPh>
    <rPh sb="3" eb="5">
      <t>デンキ</t>
    </rPh>
    <rPh sb="6" eb="7">
      <t>チュウ</t>
    </rPh>
    <rPh sb="11" eb="12">
      <t>カカ</t>
    </rPh>
    <phoneticPr fontId="2"/>
  </si>
  <si>
    <r>
      <t>再エネ熱</t>
    </r>
    <r>
      <rPr>
        <vertAlign val="superscript"/>
        <sz val="14"/>
        <rFont val="ＭＳ Ｐゴシック"/>
        <family val="3"/>
        <charset val="128"/>
      </rPr>
      <t>（注3）</t>
    </r>
    <r>
      <rPr>
        <sz val="14"/>
        <rFont val="ＭＳ Ｐゴシック"/>
        <family val="3"/>
        <charset val="128"/>
      </rPr>
      <t>に
係る排出量調整
無効化量（t-CO2）</t>
    </r>
    <rPh sb="0" eb="1">
      <t>サイ</t>
    </rPh>
    <rPh sb="3" eb="4">
      <t>ネツ</t>
    </rPh>
    <rPh sb="10" eb="11">
      <t>カカワ</t>
    </rPh>
    <rPh sb="12" eb="14">
      <t>ハイシュツ</t>
    </rPh>
    <rPh sb="14" eb="15">
      <t>リョウ</t>
    </rPh>
    <rPh sb="15" eb="17">
      <t>チョウセイ</t>
    </rPh>
    <rPh sb="18" eb="21">
      <t>ムコウカ</t>
    </rPh>
    <rPh sb="21" eb="22">
      <t>リョウ</t>
    </rPh>
    <phoneticPr fontId="2"/>
  </si>
  <si>
    <r>
      <t>自らの代わりに他の者が排出量調整無効化したＪ－クレジット制度等</t>
    </r>
    <r>
      <rPr>
        <b/>
        <vertAlign val="superscript"/>
        <sz val="20"/>
        <rFont val="ＭＳ Ｐゴシック"/>
        <family val="3"/>
        <charset val="128"/>
      </rPr>
      <t>（注1）</t>
    </r>
    <r>
      <rPr>
        <b/>
        <sz val="20"/>
        <rFont val="ＭＳ Ｐゴシック"/>
        <family val="3"/>
        <charset val="128"/>
      </rPr>
      <t>による認証排出削減量
（令和○○年度実績）</t>
    </r>
    <rPh sb="0" eb="1">
      <t>ジ</t>
    </rPh>
    <rPh sb="3" eb="4">
      <t>カ</t>
    </rPh>
    <rPh sb="7" eb="8">
      <t>ホカ</t>
    </rPh>
    <rPh sb="9" eb="10">
      <t>モノ</t>
    </rPh>
    <rPh sb="11" eb="13">
      <t>ハイシュツ</t>
    </rPh>
    <phoneticPr fontId="4"/>
  </si>
  <si>
    <r>
      <t>代理償却者</t>
    </r>
    <r>
      <rPr>
        <vertAlign val="superscript"/>
        <sz val="14"/>
        <rFont val="ＭＳ Ｐゴシック"/>
        <family val="3"/>
        <charset val="128"/>
      </rPr>
      <t>（注2）</t>
    </r>
    <rPh sb="0" eb="2">
      <t>ダイリ</t>
    </rPh>
    <rPh sb="2" eb="4">
      <t>ショウキャク</t>
    </rPh>
    <rPh sb="4" eb="5">
      <t>シャ</t>
    </rPh>
    <rPh sb="6" eb="7">
      <t>チュウ</t>
    </rPh>
    <phoneticPr fontId="4"/>
  </si>
  <si>
    <r>
      <t>再エネ電気</t>
    </r>
    <r>
      <rPr>
        <vertAlign val="superscript"/>
        <sz val="14"/>
        <rFont val="ＭＳ Ｐゴシック"/>
        <family val="3"/>
        <charset val="128"/>
      </rPr>
      <t>（注3）</t>
    </r>
    <r>
      <rPr>
        <sz val="14"/>
        <rFont val="ＭＳ Ｐゴシック"/>
        <family val="3"/>
        <charset val="128"/>
      </rPr>
      <t>に係る排出量調整
無効化量（t-CO2）</t>
    </r>
    <rPh sb="0" eb="1">
      <t>サイ</t>
    </rPh>
    <rPh sb="3" eb="5">
      <t>デンキ</t>
    </rPh>
    <rPh sb="6" eb="7">
      <t>チュウ</t>
    </rPh>
    <rPh sb="10" eb="11">
      <t>カカ</t>
    </rPh>
    <phoneticPr fontId="2"/>
  </si>
  <si>
    <r>
      <t>再エネ熱</t>
    </r>
    <r>
      <rPr>
        <vertAlign val="superscript"/>
        <sz val="14"/>
        <rFont val="ＭＳ Ｐゴシック"/>
        <family val="3"/>
        <charset val="128"/>
      </rPr>
      <t>（注4）</t>
    </r>
    <r>
      <rPr>
        <sz val="14"/>
        <rFont val="ＭＳ Ｐゴシック"/>
        <family val="3"/>
        <charset val="128"/>
      </rPr>
      <t>に
係る排出量調整
無効化量（t-CO2）</t>
    </r>
    <rPh sb="0" eb="1">
      <t>サイ</t>
    </rPh>
    <rPh sb="3" eb="4">
      <t>ネツ</t>
    </rPh>
    <rPh sb="10" eb="11">
      <t>カカワ</t>
    </rPh>
    <rPh sb="12" eb="14">
      <t>ハイシュツ</t>
    </rPh>
    <rPh sb="14" eb="15">
      <t>リョウ</t>
    </rPh>
    <rPh sb="15" eb="17">
      <t>チョウセイ</t>
    </rPh>
    <rPh sb="18" eb="21">
      <t>ムコウカ</t>
    </rPh>
    <rPh sb="21" eb="22">
      <t>リョウ</t>
    </rPh>
    <phoneticPr fontId="2"/>
  </si>
  <si>
    <r>
      <t>再エネ電力由来J-クレジット等</t>
    </r>
    <r>
      <rPr>
        <b/>
        <vertAlign val="superscript"/>
        <sz val="20"/>
        <rFont val="ＭＳ Ｐゴシック"/>
        <family val="3"/>
        <charset val="128"/>
      </rPr>
      <t xml:space="preserve">（注）
</t>
    </r>
    <r>
      <rPr>
        <b/>
        <sz val="20"/>
        <rFont val="ＭＳ Ｐゴシック"/>
        <family val="3"/>
        <charset val="128"/>
      </rPr>
      <t>・グリーン電力証書移転量
（令和○○年度実績）</t>
    </r>
    <rPh sb="0" eb="1">
      <t>サイ</t>
    </rPh>
    <rPh sb="3" eb="5">
      <t>デンリョク</t>
    </rPh>
    <rPh sb="5" eb="7">
      <t>ユライ</t>
    </rPh>
    <rPh sb="14" eb="15">
      <t>トウ</t>
    </rPh>
    <rPh sb="16" eb="17">
      <t>チュウ</t>
    </rPh>
    <rPh sb="24" eb="26">
      <t>デンリョク</t>
    </rPh>
    <rPh sb="26" eb="28">
      <t>ショウショ</t>
    </rPh>
    <rPh sb="28" eb="30">
      <t>イテン</t>
    </rPh>
    <rPh sb="30" eb="31">
      <t>リョウ</t>
    </rPh>
    <rPh sb="33" eb="35">
      <t>レイワ</t>
    </rPh>
    <phoneticPr fontId="4"/>
  </si>
  <si>
    <r>
      <t>再エネ熱由来J-クレジット等</t>
    </r>
    <r>
      <rPr>
        <b/>
        <vertAlign val="superscript"/>
        <sz val="20"/>
        <rFont val="ＭＳ Ｐゴシック"/>
        <family val="3"/>
        <charset val="128"/>
      </rPr>
      <t>（注）</t>
    </r>
    <r>
      <rPr>
        <b/>
        <sz val="20"/>
        <rFont val="ＭＳ Ｐゴシック"/>
        <family val="3"/>
        <charset val="128"/>
      </rPr>
      <t xml:space="preserve">
・グリーン熱証書移転量
（令和○○年度実績）</t>
    </r>
    <rPh sb="13" eb="14">
      <t>トウ</t>
    </rPh>
    <rPh sb="15" eb="16">
      <t>チュウ</t>
    </rPh>
    <rPh sb="26" eb="29">
      <t>イテンリョウ</t>
    </rPh>
    <rPh sb="32" eb="33">
      <t>ネツ</t>
    </rPh>
    <rPh sb="33" eb="35">
      <t>ショウショ</t>
    </rPh>
    <rPh sb="35" eb="37">
      <t>イテンニサンカタンソハイシュツリョウサンシュツウチワケレイワ</t>
    </rPh>
    <phoneticPr fontId="4"/>
  </si>
  <si>
    <r>
      <t>電気及び熱に係るものを除くJ-クレジット等</t>
    </r>
    <r>
      <rPr>
        <b/>
        <vertAlign val="superscript"/>
        <sz val="20"/>
        <rFont val="ＭＳ Ｐゴシック"/>
        <family val="3"/>
        <charset val="128"/>
      </rPr>
      <t>（注）</t>
    </r>
    <r>
      <rPr>
        <b/>
        <sz val="20"/>
        <rFont val="ＭＳ Ｐゴシック"/>
        <family val="3"/>
        <charset val="128"/>
      </rPr>
      <t xml:space="preserve">
移転量
（令和○○年度実績）</t>
    </r>
    <rPh sb="20" eb="21">
      <t>トウ</t>
    </rPh>
    <rPh sb="22" eb="23">
      <t>チュウ</t>
    </rPh>
    <rPh sb="25" eb="28">
      <t>イテンリョウ</t>
    </rPh>
    <rPh sb="31" eb="32">
      <t>ネツ</t>
    </rPh>
    <rPh sb="32" eb="34">
      <t>ショウショ</t>
    </rPh>
    <rPh sb="34" eb="36">
      <t>イテンニサンカタンソハイシュツリョウサンシュツウチワケレイワ</t>
    </rPh>
    <phoneticPr fontId="4"/>
  </si>
  <si>
    <r>
      <t>再エネ熱由来J-クレジット等</t>
    </r>
    <r>
      <rPr>
        <b/>
        <vertAlign val="superscript"/>
        <sz val="20"/>
        <rFont val="ＭＳ Ｐゴシック"/>
        <family val="3"/>
        <charset val="128"/>
      </rPr>
      <t>（注）</t>
    </r>
    <r>
      <rPr>
        <b/>
        <sz val="20"/>
        <rFont val="ＭＳ Ｐゴシック"/>
        <family val="3"/>
        <charset val="128"/>
      </rPr>
      <t xml:space="preserve">
・グリーン熱証書移転量
（令和○○年度実績）</t>
    </r>
    <rPh sb="26" eb="29">
      <t>イテンリョウ</t>
    </rPh>
    <rPh sb="32" eb="33">
      <t>ネツ</t>
    </rPh>
    <rPh sb="33" eb="35">
      <t>ショウショ</t>
    </rPh>
    <rPh sb="35" eb="37">
      <t>イテンニサンカタンソハイシュツリョウサンシュツウチワケレイワ</t>
    </rPh>
    <phoneticPr fontId="4"/>
  </si>
  <si>
    <t>自ら製造した温熱のうち、コジェネレーションシステムを活用して製造した熱
（令和○○年度実績）</t>
    <rPh sb="0" eb="1">
      <t>ミズカ</t>
    </rPh>
    <rPh sb="2" eb="4">
      <t>セイゾウ</t>
    </rPh>
    <rPh sb="6" eb="8">
      <t>オンネツ</t>
    </rPh>
    <rPh sb="26" eb="28">
      <t>カツヨウ</t>
    </rPh>
    <rPh sb="30" eb="32">
      <t>セイゾウ</t>
    </rPh>
    <rPh sb="34" eb="35">
      <t>ネツ</t>
    </rPh>
    <rPh sb="37" eb="39">
      <t>レイワ</t>
    </rPh>
    <phoneticPr fontId="4"/>
  </si>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</sst>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0_ "/>
    <numFmt numFmtId="177" formatCode="#,##0_ "/>
    <numFmt numFmtId="178" formatCode="0.00_ "/>
    <numFmt numFmtId="179" formatCode="0.000_ "/>
    <numFmt numFmtId="180" formatCode="#,##0;&quot;▲ &quot;#,##0"/>
    <numFmt numFmtId="181" formatCode="#,##0.0000_ "/>
    <numFmt numFmtId="182" formatCode="#,##0.000_);[Red]\(#,##0.000\)"/>
    <numFmt numFmtId="183" formatCode="#,##0.0_ "/>
    <numFmt numFmtId="184" formatCode="#,##0.00_ ;[Red]\-#,##0.00\ "/>
    <numFmt numFmtId="185" formatCode="#,##0.0000_ ;[Red]\-#,##0.0000\ "/>
    <numFmt numFmtId="186" formatCode="#,##0.000000_ ;[Red]\-#,##0.000000\ "/>
    <numFmt numFmtId="187" formatCode="#,##0.000_ ;[Red]\-#,##0.000\ "/>
    <numFmt numFmtId="188" formatCode="0.00_);[Red]\(0.00\)"/>
    <numFmt numFmtId="189" formatCode="#,##0.0_ ;[Red]\-#,##0.0\ "/>
    <numFmt numFmtId="190" formatCode="#,##0_ ;[Red]\-#,##0\ "/>
    <numFmt numFmtId="191" formatCode="0_);[Red]\(0\)"/>
  </numFmts>
  <fonts count="21"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6"/>
      <name val="ＭＳ Ｐゴシック"/>
      <family val="3"/>
      <charset val="128"/>
    </font>
    <font>
      <sz val="6"/>
      <name val="ＭＳ Ｐゴシック"/>
      <family val="3"/>
      <charset val="128"/>
    </font>
    <font>
      <b/>
      <sz val="20"/>
      <name val="ＭＳ Ｐゴシック"/>
      <family val="3"/>
      <charset val="128"/>
    </font>
    <font>
      <sz val="14"/>
      <name val="ＭＳ Ｐゴシック"/>
      <family val="3"/>
      <charset val="128"/>
    </font>
    <font>
      <b/>
      <sz val="14"/>
      <name val="ＭＳ Ｐゴシック"/>
      <family val="3"/>
      <charset val="128"/>
    </font>
    <font>
      <sz val="10"/>
      <name val="ＭＳ Ｐゴシック"/>
      <family val="3"/>
      <charset val="128"/>
    </font>
    <font>
      <sz val="11"/>
      <color theme="1"/>
      <name val="游ゴシック"/>
      <family val="2"/>
      <charset val="128"/>
      <scheme val="minor"/>
    </font>
    <font>
      <b/>
      <sz val="20"/>
      <color theme="1"/>
      <name val="ＭＳ Ｐゴシック"/>
      <family val="3"/>
      <charset val="128"/>
    </font>
    <font>
      <sz val="20"/>
      <name val="ＭＳ Ｐゴシック"/>
      <family val="3"/>
      <charset val="128"/>
    </font>
    <font>
      <sz val="14"/>
      <color theme="1"/>
      <name val="ＭＳ Ｐゴシック"/>
      <family val="3"/>
      <charset val="128"/>
    </font>
    <font>
      <sz val="14"/>
      <color theme="1"/>
      <name val="游ゴシック"/>
      <family val="2"/>
      <charset val="128"/>
      <scheme val="minor"/>
    </font>
    <font>
      <sz val="14"/>
      <name val="游ゴシック"/>
      <family val="2"/>
      <charset val="128"/>
      <scheme val="minor"/>
    </font>
    <font>
      <b/>
      <sz val="20"/>
      <name val="游ゴシック"/>
      <family val="2"/>
      <charset val="128"/>
      <scheme val="minor"/>
    </font>
    <font>
      <b/>
      <sz val="14"/>
      <name val="游ゴシック"/>
      <family val="2"/>
      <charset val="128"/>
      <scheme val="minor"/>
    </font>
    <font>
      <sz val="14"/>
      <color rgb="FFFF0000"/>
      <name val="ＭＳ Ｐゴシック"/>
      <family val="3"/>
      <charset val="128"/>
    </font>
    <font>
      <vertAlign val="superscript"/>
      <sz val="14"/>
      <name val="ＭＳ Ｐゴシック"/>
      <family val="3"/>
      <charset val="128"/>
    </font>
    <font>
      <vertAlign val="superscript"/>
      <sz val="14"/>
      <color theme="1"/>
      <name val="ＭＳ Ｐゴシック"/>
      <family val="3"/>
      <charset val="128"/>
    </font>
    <font>
      <b/>
      <vertAlign val="superscript"/>
      <sz val="20"/>
      <name val="ＭＳ Ｐゴシック"/>
      <family val="3"/>
      <charset val="128"/>
    </font>
  </fonts>
  <fills count="4">
    <fill>
      <patternFill patternType="none"/>
    </fill>
    <fill>
      <patternFill patternType="gray125"/>
    </fill>
    <fill>
      <patternFill patternType="solid">
        <fgColor rgb="FFCCFFFF"/>
        <bgColor indexed="64"/>
      </patternFill>
    </fill>
    <fill>
      <patternFill patternType="solid">
        <fgColor rgb="FFFFFF99"/>
        <bgColor indexed="64"/>
      </patternFill>
    </fill>
  </fills>
  <borders count="110">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double">
        <color indexed="64"/>
      </top>
      <bottom style="medium">
        <color indexed="64"/>
      </bottom>
      <diagonal/>
    </border>
    <border>
      <left style="thin">
        <color indexed="64"/>
      </left>
      <right/>
      <top style="double">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style="double">
        <color indexed="64"/>
      </bottom>
      <diagonal style="thin">
        <color indexed="64"/>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right style="thin">
        <color indexed="64"/>
      </right>
      <top/>
      <bottom/>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double">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style="double">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right style="thin">
        <color indexed="64"/>
      </right>
      <top/>
      <bottom style="double">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double">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alignment vertical="center"/>
    </xf>
    <xf numFmtId="0" fontId="1" fillId="0" borderId="0"/>
    <xf numFmtId="38" fontId="9" fillId="0" borderId="0" applyFont="0" applyFill="0" applyBorder="0" applyAlignment="0" applyProtection="0">
      <alignment vertical="center"/>
    </xf>
  </cellStyleXfs>
  <cellXfs count="567">
    <xf numFmtId="0" fontId="0" fillId="0" borderId="0" xfId="0">
      <alignment vertical="center"/>
    </xf>
    <xf numFmtId="0" fontId="1" fillId="0" borderId="0" xfId="1" applyAlignment="1">
      <alignment vertical="center"/>
    </xf>
    <xf numFmtId="0" fontId="3" fillId="0" borderId="0" xfId="1" applyFont="1" applyAlignment="1">
      <alignment horizontal="right" vertical="center"/>
    </xf>
    <xf numFmtId="0" fontId="7" fillId="0" borderId="0" xfId="1" applyFont="1" applyAlignment="1">
      <alignment vertical="center"/>
    </xf>
    <xf numFmtId="0" fontId="1" fillId="0" borderId="0" xfId="1"/>
    <xf numFmtId="0" fontId="8" fillId="0" borderId="0" xfId="1" applyFont="1" applyAlignment="1">
      <alignment vertical="center"/>
    </xf>
    <xf numFmtId="0" fontId="3" fillId="0" borderId="0" xfId="1" applyFont="1" applyAlignment="1">
      <alignment vertical="center"/>
    </xf>
    <xf numFmtId="0" fontId="6" fillId="0" borderId="0" xfId="1" applyFont="1" applyAlignment="1">
      <alignment vertical="center"/>
    </xf>
    <xf numFmtId="0" fontId="6" fillId="0" borderId="0" xfId="1" applyFont="1" applyAlignment="1">
      <alignment horizontal="right" vertical="center"/>
    </xf>
    <xf numFmtId="0" fontId="7" fillId="0" borderId="0" xfId="1" applyFont="1" applyAlignment="1">
      <alignment horizontal="center" vertical="center" wrapText="1"/>
    </xf>
    <xf numFmtId="0" fontId="6" fillId="0" borderId="0" xfId="1" applyFont="1"/>
    <xf numFmtId="0" fontId="11" fillId="0" borderId="0" xfId="1" applyFont="1" applyAlignment="1">
      <alignment horizontal="right" vertical="center"/>
    </xf>
    <xf numFmtId="0" fontId="6" fillId="0" borderId="0" xfId="1" applyFont="1" applyAlignment="1">
      <alignment horizontal="center" vertical="center"/>
    </xf>
    <xf numFmtId="0" fontId="11" fillId="0" borderId="0" xfId="1" applyFont="1" applyAlignment="1">
      <alignment vertical="center"/>
    </xf>
    <xf numFmtId="0" fontId="6" fillId="0" borderId="46" xfId="1" applyFont="1" applyBorder="1" applyAlignment="1">
      <alignment vertical="center"/>
    </xf>
    <xf numFmtId="0" fontId="6" fillId="0" borderId="31" xfId="1" applyFont="1" applyBorder="1" applyAlignment="1">
      <alignment horizontal="center" vertical="center" wrapText="1"/>
    </xf>
    <xf numFmtId="0" fontId="6" fillId="0" borderId="46" xfId="1" applyFont="1" applyBorder="1" applyAlignment="1">
      <alignment horizontal="center" vertical="center"/>
    </xf>
    <xf numFmtId="0" fontId="6" fillId="0" borderId="48" xfId="1" applyFont="1" applyBorder="1" applyAlignment="1">
      <alignment horizontal="center" vertical="center"/>
    </xf>
    <xf numFmtId="180" fontId="6" fillId="0" borderId="49" xfId="1" applyNumberFormat="1" applyFont="1" applyBorder="1" applyAlignment="1">
      <alignment vertical="center"/>
    </xf>
    <xf numFmtId="176" fontId="6" fillId="0" borderId="0" xfId="1" applyNumberFormat="1" applyFont="1" applyAlignment="1">
      <alignment horizontal="center" vertical="center" wrapText="1"/>
    </xf>
    <xf numFmtId="179" fontId="6" fillId="0" borderId="0" xfId="1" applyNumberFormat="1" applyFont="1" applyAlignment="1">
      <alignment horizontal="center" vertical="top" wrapText="1"/>
    </xf>
    <xf numFmtId="177" fontId="6" fillId="0" borderId="0" xfId="1" applyNumberFormat="1" applyFont="1" applyAlignment="1">
      <alignment horizontal="center" vertical="center" wrapText="1"/>
    </xf>
    <xf numFmtId="178" fontId="6" fillId="0" borderId="0" xfId="1" applyNumberFormat="1" applyFont="1" applyAlignment="1">
      <alignment horizontal="center" vertical="center" wrapText="1"/>
    </xf>
    <xf numFmtId="0" fontId="6" fillId="0" borderId="0" xfId="1" applyFont="1" applyAlignment="1">
      <alignment horizontal="center" vertical="center" shrinkToFit="1"/>
    </xf>
    <xf numFmtId="0" fontId="6" fillId="0" borderId="50" xfId="1" applyFont="1" applyBorder="1" applyAlignment="1">
      <alignment vertical="center"/>
    </xf>
    <xf numFmtId="0" fontId="6" fillId="0" borderId="51" xfId="1" applyFont="1" applyBorder="1" applyAlignment="1">
      <alignment horizontal="center" vertical="center"/>
    </xf>
    <xf numFmtId="0" fontId="11" fillId="0" borderId="0" xfId="1" applyFont="1" applyAlignment="1">
      <alignment vertical="center" shrinkToFit="1"/>
    </xf>
    <xf numFmtId="0" fontId="6" fillId="0" borderId="0" xfId="1" applyFont="1" applyAlignment="1">
      <alignment horizontal="left" vertical="center"/>
    </xf>
    <xf numFmtId="176" fontId="6" fillId="0" borderId="0" xfId="1" applyNumberFormat="1" applyFont="1" applyAlignment="1">
      <alignment vertical="center"/>
    </xf>
    <xf numFmtId="0" fontId="6" fillId="0" borderId="47" xfId="1" applyFont="1" applyBorder="1" applyAlignment="1">
      <alignment horizontal="center" vertical="center"/>
    </xf>
    <xf numFmtId="177" fontId="6" fillId="0" borderId="0" xfId="1" applyNumberFormat="1" applyFont="1" applyAlignment="1">
      <alignment vertical="center"/>
    </xf>
    <xf numFmtId="177" fontId="6" fillId="0" borderId="0" xfId="1" applyNumberFormat="1" applyFont="1" applyAlignment="1">
      <alignment horizontal="center" vertical="center"/>
    </xf>
    <xf numFmtId="180" fontId="6" fillId="0" borderId="0" xfId="1" applyNumberFormat="1" applyFont="1" applyAlignment="1">
      <alignment horizontal="right" vertical="center"/>
    </xf>
    <xf numFmtId="0" fontId="6" fillId="0" borderId="0" xfId="0" applyFont="1" applyAlignment="1">
      <alignment horizontal="center" vertical="center"/>
    </xf>
    <xf numFmtId="0" fontId="7" fillId="0" borderId="0" xfId="1" applyFont="1" applyAlignment="1">
      <alignment horizontal="center"/>
    </xf>
    <xf numFmtId="0" fontId="16" fillId="0" borderId="0" xfId="0" applyFont="1" applyAlignment="1">
      <alignment horizontal="center"/>
    </xf>
    <xf numFmtId="0" fontId="6" fillId="0" borderId="0" xfId="1" applyFont="1" applyAlignment="1">
      <alignment shrinkToFit="1"/>
    </xf>
    <xf numFmtId="0" fontId="7" fillId="0" borderId="36" xfId="1" applyFont="1" applyBorder="1"/>
    <xf numFmtId="177" fontId="6" fillId="0" borderId="68" xfId="1" applyNumberFormat="1" applyFont="1" applyBorder="1" applyAlignment="1">
      <alignment horizontal="center" vertical="center"/>
    </xf>
    <xf numFmtId="0" fontId="6" fillId="0" borderId="68" xfId="1" applyFont="1" applyBorder="1" applyAlignment="1">
      <alignment horizontal="center" vertical="center"/>
    </xf>
    <xf numFmtId="177" fontId="6" fillId="0" borderId="62" xfId="1" applyNumberFormat="1" applyFont="1" applyBorder="1" applyAlignment="1">
      <alignment horizontal="center" vertical="center"/>
    </xf>
    <xf numFmtId="0" fontId="6" fillId="0" borderId="62" xfId="1" applyFont="1" applyBorder="1" applyAlignment="1">
      <alignment horizontal="center" vertical="center"/>
    </xf>
    <xf numFmtId="0" fontId="12" fillId="0" borderId="0" xfId="0" applyFont="1">
      <alignment vertical="center"/>
    </xf>
    <xf numFmtId="0" fontId="6" fillId="0" borderId="56" xfId="1" applyFont="1" applyBorder="1" applyAlignment="1">
      <alignment horizontal="center" vertical="center"/>
    </xf>
    <xf numFmtId="0" fontId="6" fillId="0" borderId="13" xfId="1" applyFont="1" applyBorder="1" applyAlignment="1">
      <alignment horizontal="center" vertical="center" wrapText="1"/>
    </xf>
    <xf numFmtId="0" fontId="6" fillId="0" borderId="21" xfId="1" applyFont="1" applyBorder="1" applyAlignment="1">
      <alignment horizontal="center" vertical="center" wrapText="1"/>
    </xf>
    <xf numFmtId="0" fontId="6" fillId="0" borderId="18" xfId="1" applyFont="1" applyBorder="1" applyAlignment="1">
      <alignment horizontal="center" vertical="center" wrapText="1"/>
    </xf>
    <xf numFmtId="0" fontId="6" fillId="0" borderId="54" xfId="1" applyFont="1" applyBorder="1" applyAlignment="1">
      <alignment vertical="center" shrinkToFit="1"/>
    </xf>
    <xf numFmtId="0" fontId="17" fillId="0" borderId="0" xfId="1" applyFont="1" applyAlignment="1">
      <alignment vertical="center"/>
    </xf>
    <xf numFmtId="182" fontId="6" fillId="0" borderId="0" xfId="1" applyNumberFormat="1" applyFont="1" applyAlignment="1">
      <alignment horizontal="center" vertical="center" wrapText="1"/>
    </xf>
    <xf numFmtId="179" fontId="6" fillId="0" borderId="0" xfId="1" applyNumberFormat="1" applyFont="1" applyAlignment="1">
      <alignment horizontal="center" vertical="center" wrapText="1"/>
    </xf>
    <xf numFmtId="180" fontId="6" fillId="0" borderId="49" xfId="1" applyNumberFormat="1" applyFont="1" applyBorder="1" applyAlignment="1">
      <alignment horizontal="center" vertical="center"/>
    </xf>
    <xf numFmtId="0" fontId="6" fillId="0" borderId="7" xfId="1" applyFont="1" applyBorder="1" applyAlignment="1">
      <alignment horizontal="center" vertical="center"/>
    </xf>
    <xf numFmtId="0" fontId="6" fillId="0" borderId="7" xfId="1" applyFont="1" applyBorder="1" applyAlignment="1">
      <alignment vertical="center"/>
    </xf>
    <xf numFmtId="0" fontId="6" fillId="0" borderId="9" xfId="1" applyFont="1" applyBorder="1" applyAlignment="1">
      <alignment vertical="center"/>
    </xf>
    <xf numFmtId="0" fontId="6" fillId="0" borderId="38" xfId="1" applyFont="1" applyBorder="1" applyAlignment="1">
      <alignment horizontal="center" vertical="center" wrapText="1"/>
    </xf>
    <xf numFmtId="0" fontId="6" fillId="0" borderId="84" xfId="1" applyFont="1" applyBorder="1" applyAlignment="1">
      <alignment horizontal="center" vertical="center"/>
    </xf>
    <xf numFmtId="0" fontId="6" fillId="0" borderId="35" xfId="1" applyFont="1" applyBorder="1" applyAlignment="1">
      <alignment horizontal="center" vertical="center"/>
    </xf>
    <xf numFmtId="0" fontId="6" fillId="0" borderId="0" xfId="1" applyFont="1" applyAlignment="1">
      <alignment horizontal="center" vertical="center" wrapText="1"/>
    </xf>
    <xf numFmtId="0" fontId="6" fillId="0" borderId="82" xfId="1" applyFont="1" applyBorder="1" applyAlignment="1">
      <alignment horizontal="center" vertical="center"/>
    </xf>
    <xf numFmtId="0" fontId="6" fillId="0" borderId="75" xfId="1" applyFont="1" applyBorder="1" applyAlignment="1">
      <alignment horizontal="center" vertical="center"/>
    </xf>
    <xf numFmtId="0" fontId="6" fillId="0" borderId="0" xfId="1" applyFont="1" applyAlignment="1">
      <alignment vertical="center" wrapText="1"/>
    </xf>
    <xf numFmtId="0" fontId="6" fillId="0" borderId="89" xfId="1" applyFont="1" applyBorder="1" applyAlignment="1">
      <alignment vertical="center"/>
    </xf>
    <xf numFmtId="0" fontId="6" fillId="0" borderId="90" xfId="1" applyFont="1" applyBorder="1" applyAlignment="1">
      <alignment horizontal="center" vertical="center"/>
    </xf>
    <xf numFmtId="0" fontId="6" fillId="0" borderId="91" xfId="1" applyFont="1" applyBorder="1" applyAlignment="1">
      <alignment horizontal="center" vertical="center"/>
    </xf>
    <xf numFmtId="0" fontId="6" fillId="0" borderId="92" xfId="1" applyFont="1" applyBorder="1" applyAlignment="1">
      <alignment horizontal="center" vertical="center"/>
    </xf>
    <xf numFmtId="0" fontId="6" fillId="0" borderId="93" xfId="1" applyFont="1" applyBorder="1" applyAlignment="1">
      <alignment horizontal="center" vertical="center"/>
    </xf>
    <xf numFmtId="0" fontId="6" fillId="0" borderId="35" xfId="1" applyFont="1" applyBorder="1" applyAlignment="1">
      <alignment vertical="center"/>
    </xf>
    <xf numFmtId="0" fontId="12" fillId="0" borderId="38" xfId="1" applyFont="1" applyBorder="1" applyAlignment="1">
      <alignment horizontal="center" vertical="center"/>
    </xf>
    <xf numFmtId="0" fontId="6" fillId="0" borderId="88" xfId="1" applyFont="1" applyBorder="1" applyAlignment="1">
      <alignment vertical="center"/>
    </xf>
    <xf numFmtId="0" fontId="6" fillId="0" borderId="0" xfId="1" applyFont="1" applyAlignment="1">
      <alignment horizontal="left"/>
    </xf>
    <xf numFmtId="0" fontId="6" fillId="0" borderId="33" xfId="1" applyFont="1" applyBorder="1" applyAlignment="1">
      <alignment horizontal="center" vertical="center"/>
    </xf>
    <xf numFmtId="0" fontId="6" fillId="0" borderId="67" xfId="1" applyFont="1" applyBorder="1" applyAlignment="1">
      <alignment horizontal="center" vertical="center"/>
    </xf>
    <xf numFmtId="0" fontId="6" fillId="0" borderId="61" xfId="1" applyFont="1" applyBorder="1" applyAlignment="1">
      <alignment horizontal="center" vertical="center"/>
    </xf>
    <xf numFmtId="0" fontId="6" fillId="0" borderId="9" xfId="1" applyFont="1" applyBorder="1" applyAlignment="1">
      <alignment horizontal="center" vertical="center"/>
    </xf>
    <xf numFmtId="0" fontId="6" fillId="0" borderId="39" xfId="1" applyFont="1" applyBorder="1" applyAlignment="1">
      <alignment horizontal="center" vertical="center" wrapText="1"/>
    </xf>
    <xf numFmtId="0" fontId="6" fillId="0" borderId="7" xfId="1" applyFont="1" applyBorder="1" applyAlignment="1">
      <alignment horizontal="center" vertical="center" wrapText="1"/>
    </xf>
    <xf numFmtId="0" fontId="6" fillId="0" borderId="79" xfId="1" applyFont="1" applyBorder="1" applyAlignment="1">
      <alignment horizontal="center" vertical="center"/>
    </xf>
    <xf numFmtId="187" fontId="6" fillId="0" borderId="7" xfId="1" applyNumberFormat="1" applyFont="1" applyBorder="1" applyAlignment="1">
      <alignment vertical="center"/>
    </xf>
    <xf numFmtId="0" fontId="13" fillId="0" borderId="0" xfId="0" applyFont="1" applyAlignment="1">
      <alignment vertical="top" wrapText="1"/>
    </xf>
    <xf numFmtId="184" fontId="6" fillId="0" borderId="9" xfId="1" applyNumberFormat="1" applyFont="1" applyBorder="1" applyAlignment="1">
      <alignment vertical="center"/>
    </xf>
    <xf numFmtId="184" fontId="6" fillId="0" borderId="35" xfId="1" applyNumberFormat="1" applyFont="1" applyBorder="1" applyAlignment="1">
      <alignment vertical="center"/>
    </xf>
    <xf numFmtId="0" fontId="6" fillId="0" borderId="0" xfId="0" applyFont="1">
      <alignment vertical="center"/>
    </xf>
    <xf numFmtId="180" fontId="12" fillId="0" borderId="0" xfId="1" applyNumberFormat="1" applyFont="1" applyAlignment="1">
      <alignment vertical="center"/>
    </xf>
    <xf numFmtId="0" fontId="6" fillId="0" borderId="31" xfId="1" applyFont="1" applyBorder="1" applyAlignment="1">
      <alignment vertical="center"/>
    </xf>
    <xf numFmtId="184" fontId="17" fillId="0" borderId="7" xfId="1" applyNumberFormat="1" applyFont="1" applyBorder="1" applyAlignment="1">
      <alignment vertical="center"/>
    </xf>
    <xf numFmtId="0" fontId="6" fillId="0" borderId="23" xfId="1" applyFont="1" applyBorder="1" applyAlignment="1">
      <alignment horizontal="center" vertical="center"/>
    </xf>
    <xf numFmtId="185" fontId="6" fillId="3" borderId="25" xfId="1" applyNumberFormat="1" applyFont="1" applyFill="1" applyBorder="1" applyAlignment="1">
      <alignment vertical="center"/>
    </xf>
    <xf numFmtId="0" fontId="6" fillId="0" borderId="25" xfId="1" applyFont="1" applyBorder="1" applyAlignment="1">
      <alignment horizontal="center" vertical="center"/>
    </xf>
    <xf numFmtId="185" fontId="6" fillId="3" borderId="63" xfId="1" applyNumberFormat="1" applyFont="1" applyFill="1" applyBorder="1" applyAlignment="1">
      <alignment vertical="center"/>
    </xf>
    <xf numFmtId="0" fontId="6" fillId="0" borderId="36" xfId="1" applyFont="1" applyBorder="1" applyAlignment="1">
      <alignment horizontal="center" vertical="center"/>
    </xf>
    <xf numFmtId="0" fontId="6" fillId="0" borderId="37" xfId="1" applyFont="1" applyBorder="1" applyAlignment="1">
      <alignment horizontal="center" vertical="center"/>
    </xf>
    <xf numFmtId="0" fontId="6" fillId="0" borderId="42" xfId="1" applyFont="1" applyBorder="1" applyAlignment="1">
      <alignment horizontal="center" vertical="center"/>
    </xf>
    <xf numFmtId="185" fontId="6" fillId="2" borderId="42" xfId="1" applyNumberFormat="1" applyFont="1" applyFill="1" applyBorder="1" applyAlignment="1">
      <alignment vertical="center"/>
    </xf>
    <xf numFmtId="0" fontId="6" fillId="0" borderId="50" xfId="1" applyFont="1" applyBorder="1" applyAlignment="1">
      <alignment horizontal="center" vertical="center" wrapText="1"/>
    </xf>
    <xf numFmtId="0" fontId="6" fillId="0" borderId="37" xfId="1" applyFont="1" applyBorder="1" applyAlignment="1">
      <alignment horizontal="center" vertical="center" wrapText="1"/>
    </xf>
    <xf numFmtId="0" fontId="6" fillId="0" borderId="30" xfId="1" applyFont="1" applyBorder="1" applyAlignment="1">
      <alignment horizontal="right" vertical="center"/>
    </xf>
    <xf numFmtId="186" fontId="6" fillId="3" borderId="30" xfId="1" applyNumberFormat="1" applyFont="1" applyFill="1" applyBorder="1" applyAlignment="1">
      <alignment vertical="center"/>
    </xf>
    <xf numFmtId="184" fontId="6" fillId="3" borderId="30" xfId="1" applyNumberFormat="1" applyFont="1" applyFill="1" applyBorder="1" applyAlignment="1">
      <alignment vertical="center"/>
    </xf>
    <xf numFmtId="180" fontId="6" fillId="0" borderId="73" xfId="1" applyNumberFormat="1" applyFont="1" applyBorder="1" applyAlignment="1">
      <alignment horizontal="center" vertical="center"/>
    </xf>
    <xf numFmtId="180" fontId="6" fillId="0" borderId="84" xfId="1" applyNumberFormat="1" applyFont="1" applyBorder="1" applyAlignment="1">
      <alignment horizontal="center" vertical="center"/>
    </xf>
    <xf numFmtId="186" fontId="6" fillId="3" borderId="48" xfId="1" applyNumberFormat="1" applyFont="1" applyFill="1" applyBorder="1" applyAlignment="1">
      <alignment vertical="center"/>
    </xf>
    <xf numFmtId="180" fontId="6" fillId="0" borderId="73" xfId="1" applyNumberFormat="1" applyFont="1" applyBorder="1" applyAlignment="1">
      <alignment horizontal="center" vertical="center" wrapText="1"/>
    </xf>
    <xf numFmtId="180" fontId="6" fillId="0" borderId="84" xfId="1" applyNumberFormat="1" applyFont="1" applyBorder="1" applyAlignment="1">
      <alignment horizontal="center" vertical="center" wrapText="1"/>
    </xf>
    <xf numFmtId="0" fontId="6" fillId="0" borderId="9" xfId="1" applyFont="1" applyBorder="1" applyAlignment="1">
      <alignment horizontal="center" vertical="center" wrapText="1"/>
    </xf>
    <xf numFmtId="0" fontId="6" fillId="0" borderId="30" xfId="1" applyFont="1" applyBorder="1" applyAlignment="1">
      <alignment vertical="center"/>
    </xf>
    <xf numFmtId="0" fontId="6" fillId="0" borderId="42" xfId="1" applyFont="1" applyBorder="1" applyAlignment="1">
      <alignment horizontal="center" vertical="center" wrapText="1"/>
    </xf>
    <xf numFmtId="184" fontId="17" fillId="0" borderId="9" xfId="1" applyNumberFormat="1" applyFont="1" applyBorder="1" applyAlignment="1">
      <alignment vertical="center"/>
    </xf>
    <xf numFmtId="0" fontId="1" fillId="0" borderId="0" xfId="1" applyAlignment="1">
      <alignment horizontal="center" vertical="center"/>
    </xf>
    <xf numFmtId="187" fontId="17" fillId="0" borderId="7" xfId="1" applyNumberFormat="1" applyFont="1" applyBorder="1" applyAlignment="1">
      <alignment horizontal="center" vertical="center"/>
    </xf>
    <xf numFmtId="187" fontId="17" fillId="0" borderId="7" xfId="1" applyNumberFormat="1" applyFont="1" applyBorder="1" applyAlignment="1">
      <alignment vertical="center"/>
    </xf>
    <xf numFmtId="185" fontId="6" fillId="2" borderId="100" xfId="1" applyNumberFormat="1" applyFont="1" applyFill="1" applyBorder="1" applyAlignment="1">
      <alignment vertical="center"/>
    </xf>
    <xf numFmtId="0" fontId="6" fillId="2" borderId="2" xfId="1" applyFont="1" applyFill="1" applyBorder="1" applyAlignment="1">
      <alignment vertical="center" shrinkToFit="1"/>
    </xf>
    <xf numFmtId="0" fontId="6" fillId="0" borderId="107" xfId="1" applyFont="1" applyBorder="1" applyAlignment="1">
      <alignment horizontal="center" vertical="center" wrapText="1"/>
    </xf>
    <xf numFmtId="0" fontId="6" fillId="2" borderId="0" xfId="1" applyFont="1" applyFill="1" applyAlignment="1">
      <alignment vertical="center"/>
    </xf>
    <xf numFmtId="0" fontId="12" fillId="0" borderId="0" xfId="0" applyFont="1" applyAlignment="1">
      <alignment horizontal="center" vertical="center" wrapText="1"/>
    </xf>
    <xf numFmtId="0" fontId="12" fillId="0" borderId="0" xfId="0" applyFont="1" applyAlignment="1">
      <alignment horizontal="center" vertical="top" wrapText="1"/>
    </xf>
    <xf numFmtId="0" fontId="12" fillId="0" borderId="0" xfId="0" applyFont="1" applyAlignment="1">
      <alignment horizontal="center" vertical="center"/>
    </xf>
    <xf numFmtId="191" fontId="6" fillId="0" borderId="7" xfId="1" applyNumberFormat="1" applyFont="1" applyBorder="1" applyAlignment="1">
      <alignment horizontal="center" vertical="center" wrapText="1"/>
    </xf>
    <xf numFmtId="191" fontId="6" fillId="0" borderId="0" xfId="1" applyNumberFormat="1" applyFont="1" applyAlignment="1">
      <alignment horizontal="center" vertical="center" wrapText="1"/>
    </xf>
    <xf numFmtId="191" fontId="6" fillId="0" borderId="0" xfId="1" applyNumberFormat="1" applyFont="1" applyAlignment="1">
      <alignment horizontal="center" vertical="top" wrapText="1"/>
    </xf>
    <xf numFmtId="191" fontId="6" fillId="0" borderId="0" xfId="1" applyNumberFormat="1" applyFont="1" applyAlignment="1">
      <alignment vertical="center"/>
    </xf>
    <xf numFmtId="191" fontId="6" fillId="0" borderId="37" xfId="1" applyNumberFormat="1" applyFont="1" applyBorder="1" applyAlignment="1">
      <alignment horizontal="center" vertical="center"/>
    </xf>
    <xf numFmtId="191" fontId="6" fillId="0" borderId="23" xfId="1" applyNumberFormat="1" applyFont="1" applyBorder="1" applyAlignment="1">
      <alignment horizontal="center" vertical="center"/>
    </xf>
    <xf numFmtId="191" fontId="6" fillId="3" borderId="25" xfId="1" applyNumberFormat="1" applyFont="1" applyFill="1" applyBorder="1" applyAlignment="1">
      <alignment vertical="center"/>
    </xf>
    <xf numFmtId="191" fontId="6" fillId="0" borderId="25" xfId="1" applyNumberFormat="1" applyFont="1" applyBorder="1" applyAlignment="1">
      <alignment horizontal="center" vertical="center"/>
    </xf>
    <xf numFmtId="191" fontId="6" fillId="3" borderId="63" xfId="1" applyNumberFormat="1" applyFont="1" applyFill="1" applyBorder="1" applyAlignment="1">
      <alignment vertical="center"/>
    </xf>
    <xf numFmtId="191" fontId="6" fillId="3" borderId="7" xfId="1" applyNumberFormat="1" applyFont="1" applyFill="1" applyBorder="1" applyAlignment="1">
      <alignment vertical="center"/>
    </xf>
    <xf numFmtId="191" fontId="6" fillId="3" borderId="35" xfId="1" applyNumberFormat="1" applyFont="1" applyFill="1" applyBorder="1" applyAlignment="1">
      <alignment vertical="center"/>
    </xf>
    <xf numFmtId="191" fontId="6" fillId="3" borderId="9" xfId="1" applyNumberFormat="1" applyFont="1" applyFill="1" applyBorder="1" applyAlignment="1">
      <alignment vertical="center"/>
    </xf>
    <xf numFmtId="191" fontId="6" fillId="2" borderId="48" xfId="1" applyNumberFormat="1" applyFont="1" applyFill="1" applyBorder="1" applyAlignment="1">
      <alignment vertical="center"/>
    </xf>
    <xf numFmtId="191" fontId="6" fillId="2" borderId="7" xfId="1" applyNumberFormat="1" applyFont="1" applyFill="1" applyBorder="1" applyAlignment="1">
      <alignment vertical="center"/>
    </xf>
    <xf numFmtId="191" fontId="6" fillId="2" borderId="49" xfId="1" applyNumberFormat="1" applyFont="1" applyFill="1" applyBorder="1" applyAlignment="1">
      <alignment vertical="center"/>
    </xf>
    <xf numFmtId="191" fontId="6" fillId="2" borderId="69" xfId="1" applyNumberFormat="1" applyFont="1" applyFill="1" applyBorder="1" applyAlignment="1">
      <alignment vertical="center"/>
    </xf>
    <xf numFmtId="191" fontId="6" fillId="3" borderId="69" xfId="1" applyNumberFormat="1" applyFont="1" applyFill="1" applyBorder="1" applyAlignment="1">
      <alignment vertical="center"/>
    </xf>
    <xf numFmtId="191" fontId="6" fillId="2" borderId="23" xfId="1" applyNumberFormat="1" applyFont="1" applyFill="1" applyBorder="1" applyAlignment="1">
      <alignment vertical="center"/>
    </xf>
    <xf numFmtId="191" fontId="6" fillId="2" borderId="63" xfId="1" applyNumberFormat="1" applyFont="1" applyFill="1" applyBorder="1" applyAlignment="1">
      <alignment vertical="center"/>
    </xf>
    <xf numFmtId="191" fontId="6" fillId="3" borderId="25" xfId="2" applyNumberFormat="1" applyFont="1" applyFill="1" applyBorder="1" applyAlignment="1">
      <alignment vertical="center"/>
    </xf>
    <xf numFmtId="191" fontId="6" fillId="2" borderId="48" xfId="1" applyNumberFormat="1" applyFont="1" applyFill="1" applyBorder="1" applyAlignment="1">
      <alignment horizontal="right" vertical="center"/>
    </xf>
    <xf numFmtId="191" fontId="6" fillId="3" borderId="40" xfId="1" applyNumberFormat="1" applyFont="1" applyFill="1" applyBorder="1" applyAlignment="1">
      <alignment vertical="center"/>
    </xf>
    <xf numFmtId="191" fontId="6" fillId="3" borderId="29" xfId="1" applyNumberFormat="1" applyFont="1" applyFill="1" applyBorder="1" applyAlignment="1">
      <alignment horizontal="right" vertical="center"/>
    </xf>
    <xf numFmtId="191" fontId="6" fillId="3" borderId="102" xfId="1" applyNumberFormat="1" applyFont="1" applyFill="1" applyBorder="1" applyAlignment="1">
      <alignment horizontal="right" vertical="center"/>
    </xf>
    <xf numFmtId="191" fontId="6" fillId="3" borderId="30" xfId="1" applyNumberFormat="1" applyFont="1" applyFill="1" applyBorder="1" applyAlignment="1">
      <alignment horizontal="right" vertical="center"/>
    </xf>
    <xf numFmtId="191" fontId="6" fillId="2" borderId="102" xfId="1" applyNumberFormat="1" applyFont="1" applyFill="1" applyBorder="1" applyAlignment="1">
      <alignment horizontal="right" vertical="center"/>
    </xf>
    <xf numFmtId="191" fontId="6" fillId="3" borderId="76" xfId="1" applyNumberFormat="1" applyFont="1" applyFill="1" applyBorder="1" applyAlignment="1">
      <alignment vertical="center"/>
    </xf>
    <xf numFmtId="191" fontId="6" fillId="2" borderId="29" xfId="1" applyNumberFormat="1" applyFont="1" applyFill="1" applyBorder="1" applyAlignment="1">
      <alignment horizontal="right" vertical="center"/>
    </xf>
    <xf numFmtId="191" fontId="6" fillId="3" borderId="74" xfId="1" applyNumberFormat="1" applyFont="1" applyFill="1" applyBorder="1" applyAlignment="1">
      <alignment vertical="center"/>
    </xf>
    <xf numFmtId="191" fontId="6" fillId="3" borderId="47" xfId="1" applyNumberFormat="1" applyFont="1" applyFill="1" applyBorder="1" applyAlignment="1">
      <alignment vertical="center"/>
    </xf>
    <xf numFmtId="191" fontId="6" fillId="2" borderId="51" xfId="1" applyNumberFormat="1" applyFont="1" applyFill="1" applyBorder="1" applyAlignment="1">
      <alignment vertical="center"/>
    </xf>
    <xf numFmtId="191" fontId="6" fillId="2" borderId="25" xfId="1" applyNumberFormat="1" applyFont="1" applyFill="1" applyBorder="1" applyAlignment="1">
      <alignment vertical="center"/>
    </xf>
    <xf numFmtId="191" fontId="6" fillId="2" borderId="23" xfId="2" applyNumberFormat="1" applyFont="1" applyFill="1" applyBorder="1" applyAlignment="1">
      <alignment vertical="center"/>
    </xf>
    <xf numFmtId="191" fontId="6" fillId="2" borderId="85" xfId="2" applyNumberFormat="1" applyFont="1" applyFill="1" applyBorder="1" applyAlignment="1">
      <alignment vertical="center"/>
    </xf>
    <xf numFmtId="191" fontId="6" fillId="2" borderId="25" xfId="2" applyNumberFormat="1" applyFont="1" applyFill="1" applyBorder="1" applyAlignment="1">
      <alignment vertical="center"/>
    </xf>
    <xf numFmtId="191" fontId="6" fillId="2" borderId="72" xfId="2" applyNumberFormat="1" applyFont="1" applyFill="1" applyBorder="1" applyAlignment="1">
      <alignment vertical="center"/>
    </xf>
    <xf numFmtId="191" fontId="6" fillId="2" borderId="63" xfId="2" applyNumberFormat="1" applyFont="1" applyFill="1" applyBorder="1" applyAlignment="1">
      <alignment vertical="center"/>
    </xf>
    <xf numFmtId="191" fontId="6" fillId="3" borderId="48" xfId="1" applyNumberFormat="1" applyFont="1" applyFill="1" applyBorder="1" applyAlignment="1">
      <alignment vertical="center"/>
    </xf>
    <xf numFmtId="191" fontId="6" fillId="2" borderId="40" xfId="1" applyNumberFormat="1" applyFont="1" applyFill="1" applyBorder="1" applyAlignment="1">
      <alignment horizontal="right" vertical="center"/>
    </xf>
    <xf numFmtId="191" fontId="6" fillId="3" borderId="40" xfId="1" applyNumberFormat="1" applyFont="1" applyFill="1" applyBorder="1" applyAlignment="1">
      <alignment horizontal="right" vertical="center"/>
    </xf>
    <xf numFmtId="191" fontId="6" fillId="2" borderId="41" xfId="1" applyNumberFormat="1" applyFont="1" applyFill="1" applyBorder="1" applyAlignment="1">
      <alignment horizontal="right" vertical="center"/>
    </xf>
    <xf numFmtId="191" fontId="6" fillId="2" borderId="35" xfId="1" applyNumberFormat="1" applyFont="1" applyFill="1" applyBorder="1" applyAlignment="1">
      <alignment horizontal="right" vertical="center"/>
    </xf>
    <xf numFmtId="191" fontId="6" fillId="3" borderId="35" xfId="1" applyNumberFormat="1" applyFont="1" applyFill="1" applyBorder="1" applyAlignment="1">
      <alignment horizontal="right" vertical="center"/>
    </xf>
    <xf numFmtId="191" fontId="6" fillId="2" borderId="47" xfId="1" applyNumberFormat="1" applyFont="1" applyFill="1" applyBorder="1" applyAlignment="1">
      <alignment horizontal="right" vertical="center"/>
    </xf>
    <xf numFmtId="191" fontId="6" fillId="2" borderId="49" xfId="1" applyNumberFormat="1" applyFont="1" applyFill="1" applyBorder="1" applyAlignment="1">
      <alignment horizontal="right" vertical="center"/>
    </xf>
    <xf numFmtId="191" fontId="6" fillId="2" borderId="98" xfId="1" applyNumberFormat="1" applyFont="1" applyFill="1" applyBorder="1" applyAlignment="1">
      <alignment vertical="center"/>
    </xf>
    <xf numFmtId="191" fontId="6" fillId="2" borderId="99" xfId="1" applyNumberFormat="1" applyFont="1" applyFill="1" applyBorder="1" applyAlignment="1">
      <alignment vertical="center"/>
    </xf>
    <xf numFmtId="191" fontId="6" fillId="0" borderId="7" xfId="1" applyNumberFormat="1" applyFont="1" applyBorder="1" applyAlignment="1">
      <alignment horizontal="center" vertical="center"/>
    </xf>
    <xf numFmtId="191" fontId="6" fillId="0" borderId="75" xfId="1" applyNumberFormat="1" applyFont="1" applyBorder="1" applyAlignment="1">
      <alignment horizontal="center" vertical="center" wrapText="1"/>
    </xf>
    <xf numFmtId="190" fontId="6" fillId="0" borderId="0" xfId="1" applyNumberFormat="1" applyFont="1" applyAlignment="1">
      <alignment vertical="center"/>
    </xf>
    <xf numFmtId="190" fontId="6" fillId="0" borderId="0" xfId="1" applyNumberFormat="1" applyFont="1" applyAlignment="1">
      <alignment vertical="center" wrapText="1"/>
    </xf>
    <xf numFmtId="191" fontId="6" fillId="0" borderId="0" xfId="1" applyNumberFormat="1" applyFont="1" applyAlignment="1">
      <alignment vertical="center" wrapText="1"/>
    </xf>
    <xf numFmtId="190" fontId="8" fillId="0" borderId="0" xfId="1" applyNumberFormat="1" applyFont="1" applyAlignment="1">
      <alignment vertical="center"/>
    </xf>
    <xf numFmtId="191" fontId="6" fillId="0" borderId="68" xfId="1" applyNumberFormat="1" applyFont="1" applyBorder="1" applyAlignment="1">
      <alignment horizontal="center" vertical="center"/>
    </xf>
    <xf numFmtId="191" fontId="6" fillId="0" borderId="62" xfId="1" applyNumberFormat="1" applyFont="1" applyBorder="1" applyAlignment="1">
      <alignment horizontal="center" vertical="center"/>
    </xf>
    <xf numFmtId="191" fontId="6" fillId="0" borderId="54" xfId="1" applyNumberFormat="1" applyFont="1" applyBorder="1" applyAlignment="1">
      <alignment vertical="center" shrinkToFit="1"/>
    </xf>
    <xf numFmtId="190" fontId="6" fillId="2" borderId="48" xfId="1" applyNumberFormat="1" applyFont="1" applyFill="1" applyBorder="1" applyAlignment="1">
      <alignment horizontal="right" vertical="center"/>
    </xf>
    <xf numFmtId="191" fontId="6" fillId="0" borderId="0" xfId="0" applyNumberFormat="1" applyFont="1">
      <alignment vertical="center"/>
    </xf>
    <xf numFmtId="191" fontId="6" fillId="0" borderId="0" xfId="1" applyNumberFormat="1" applyFont="1" applyAlignment="1">
      <alignment horizontal="center" vertical="center" shrinkToFit="1"/>
    </xf>
    <xf numFmtId="191" fontId="6" fillId="0" borderId="50" xfId="1" applyNumberFormat="1" applyFont="1" applyBorder="1" applyAlignment="1">
      <alignment horizontal="center" vertical="center" wrapText="1"/>
    </xf>
    <xf numFmtId="191" fontId="6" fillId="0" borderId="39" xfId="1" applyNumberFormat="1" applyFont="1" applyBorder="1" applyAlignment="1">
      <alignment horizontal="center" vertical="center" wrapText="1"/>
    </xf>
    <xf numFmtId="191" fontId="6" fillId="0" borderId="0" xfId="1" applyNumberFormat="1" applyFont="1" applyAlignment="1">
      <alignment horizontal="right" vertical="center"/>
    </xf>
    <xf numFmtId="191" fontId="6" fillId="2" borderId="64" xfId="2" applyNumberFormat="1" applyFont="1" applyFill="1" applyBorder="1" applyAlignment="1">
      <alignment vertical="center"/>
    </xf>
    <xf numFmtId="191" fontId="6" fillId="3" borderId="109" xfId="1" applyNumberFormat="1" applyFont="1" applyFill="1" applyBorder="1" applyAlignment="1">
      <alignment vertical="center"/>
    </xf>
    <xf numFmtId="0" fontId="6" fillId="3" borderId="9" xfId="1" applyFont="1" applyFill="1" applyBorder="1" applyAlignment="1">
      <alignment vertical="center" wrapText="1"/>
    </xf>
    <xf numFmtId="0" fontId="6" fillId="3" borderId="35" xfId="1" applyFont="1" applyFill="1" applyBorder="1" applyAlignment="1">
      <alignment vertical="center" wrapText="1"/>
    </xf>
    <xf numFmtId="0" fontId="6" fillId="3" borderId="7" xfId="1" applyFont="1" applyFill="1" applyBorder="1" applyAlignment="1">
      <alignment vertical="center" wrapText="1"/>
    </xf>
    <xf numFmtId="0" fontId="6" fillId="3" borderId="23" xfId="1" applyFont="1" applyFill="1" applyBorder="1" applyAlignment="1">
      <alignment horizontal="right" vertical="center" wrapText="1"/>
    </xf>
    <xf numFmtId="14" fontId="6" fillId="3" borderId="83" xfId="1" applyNumberFormat="1" applyFont="1" applyFill="1" applyBorder="1" applyAlignment="1">
      <alignment vertical="center"/>
    </xf>
    <xf numFmtId="0" fontId="6" fillId="3" borderId="25" xfId="1" applyFont="1" applyFill="1" applyBorder="1" applyAlignment="1">
      <alignment horizontal="right" vertical="center" wrapText="1"/>
    </xf>
    <xf numFmtId="14" fontId="6" fillId="3" borderId="42" xfId="1" applyNumberFormat="1" applyFont="1" applyFill="1" applyBorder="1" applyAlignment="1">
      <alignment vertical="center"/>
    </xf>
    <xf numFmtId="0" fontId="6" fillId="3" borderId="19" xfId="1" applyFont="1" applyFill="1" applyBorder="1" applyAlignment="1">
      <alignment horizontal="right" vertical="center" wrapText="1"/>
    </xf>
    <xf numFmtId="14" fontId="6" fillId="3" borderId="47" xfId="1" applyNumberFormat="1" applyFont="1" applyFill="1" applyBorder="1" applyAlignment="1">
      <alignment vertical="center"/>
    </xf>
    <xf numFmtId="0" fontId="6" fillId="3" borderId="87" xfId="1" applyFont="1" applyFill="1" applyBorder="1" applyAlignment="1">
      <alignment vertical="center"/>
    </xf>
    <xf numFmtId="0" fontId="6" fillId="3" borderId="26" xfId="1" applyFont="1" applyFill="1" applyBorder="1" applyAlignment="1">
      <alignment vertical="center"/>
    </xf>
    <xf numFmtId="0" fontId="6" fillId="3" borderId="34" xfId="1" applyFont="1" applyFill="1" applyBorder="1" applyAlignment="1">
      <alignment vertical="center"/>
    </xf>
    <xf numFmtId="0" fontId="6" fillId="3" borderId="80" xfId="1" applyFont="1" applyFill="1" applyBorder="1" applyAlignment="1">
      <alignment vertical="center" wrapText="1"/>
    </xf>
    <xf numFmtId="0" fontId="6" fillId="3" borderId="87" xfId="1" applyFont="1" applyFill="1" applyBorder="1" applyAlignment="1">
      <alignment vertical="center" wrapText="1"/>
    </xf>
    <xf numFmtId="0" fontId="6" fillId="3" borderId="8" xfId="1" applyFont="1" applyFill="1" applyBorder="1" applyAlignment="1">
      <alignment vertical="center" wrapText="1"/>
    </xf>
    <xf numFmtId="0" fontId="6" fillId="3" borderId="26" xfId="1" applyFont="1" applyFill="1" applyBorder="1" applyAlignment="1">
      <alignment vertical="center" wrapText="1"/>
    </xf>
    <xf numFmtId="0" fontId="6" fillId="3" borderId="27" xfId="1" applyFont="1" applyFill="1" applyBorder="1" applyAlignment="1">
      <alignment vertical="center" wrapText="1"/>
    </xf>
    <xf numFmtId="0" fontId="6" fillId="3" borderId="94" xfId="1" applyFont="1" applyFill="1" applyBorder="1" applyAlignment="1">
      <alignment vertical="center" wrapText="1"/>
    </xf>
    <xf numFmtId="0" fontId="6" fillId="3" borderId="34" xfId="1" applyFont="1" applyFill="1" applyBorder="1" applyAlignment="1">
      <alignment vertical="center" wrapText="1"/>
    </xf>
    <xf numFmtId="0" fontId="6" fillId="3" borderId="23" xfId="1" applyFont="1" applyFill="1" applyBorder="1" applyAlignment="1">
      <alignment horizontal="right" vertical="center"/>
    </xf>
    <xf numFmtId="0" fontId="6" fillId="3" borderId="25" xfId="1" applyFont="1" applyFill="1" applyBorder="1" applyAlignment="1">
      <alignment horizontal="right" vertical="center"/>
    </xf>
    <xf numFmtId="0" fontId="6" fillId="3" borderId="19" xfId="1" applyFont="1" applyFill="1" applyBorder="1" applyAlignment="1">
      <alignment horizontal="right" vertical="center"/>
    </xf>
    <xf numFmtId="0" fontId="6" fillId="3" borderId="45" xfId="1" applyFont="1" applyFill="1" applyBorder="1" applyAlignment="1">
      <alignment vertical="center" wrapText="1"/>
    </xf>
    <xf numFmtId="14" fontId="6" fillId="3" borderId="41" xfId="1" applyNumberFormat="1" applyFont="1" applyFill="1" applyBorder="1" applyAlignment="1">
      <alignment vertical="center"/>
    </xf>
    <xf numFmtId="14" fontId="6" fillId="3" borderId="83" xfId="1" applyNumberFormat="1" applyFont="1" applyFill="1" applyBorder="1" applyAlignment="1">
      <alignment vertical="center" wrapText="1"/>
    </xf>
    <xf numFmtId="14" fontId="6" fillId="3" borderId="42" xfId="1" applyNumberFormat="1" applyFont="1" applyFill="1" applyBorder="1" applyAlignment="1">
      <alignment vertical="center" wrapText="1"/>
    </xf>
    <xf numFmtId="14" fontId="6" fillId="3" borderId="47" xfId="1" applyNumberFormat="1" applyFont="1" applyFill="1" applyBorder="1" applyAlignment="1">
      <alignment vertical="center" wrapText="1"/>
    </xf>
    <xf numFmtId="0" fontId="6" fillId="0" borderId="48" xfId="1" applyFont="1" applyBorder="1" applyAlignment="1">
      <alignment horizontal="center" vertical="center" wrapText="1"/>
    </xf>
    <xf numFmtId="0" fontId="6" fillId="0" borderId="30" xfId="1" applyFont="1" applyBorder="1" applyAlignment="1">
      <alignment horizontal="right" vertical="center" wrapText="1"/>
    </xf>
    <xf numFmtId="14" fontId="6" fillId="0" borderId="49" xfId="1" applyNumberFormat="1" applyFont="1" applyBorder="1" applyAlignment="1">
      <alignment horizontal="center" vertical="center" wrapText="1"/>
    </xf>
    <xf numFmtId="0" fontId="6" fillId="0" borderId="46" xfId="1" applyFont="1" applyBorder="1" applyAlignment="1">
      <alignment horizontal="center" vertical="center" wrapText="1"/>
    </xf>
    <xf numFmtId="0" fontId="6" fillId="0" borderId="19" xfId="1" applyFont="1" applyBorder="1" applyAlignment="1">
      <alignment horizontal="right" vertical="center" wrapText="1"/>
    </xf>
    <xf numFmtId="14" fontId="6" fillId="0" borderId="47" xfId="1" applyNumberFormat="1" applyFont="1" applyBorder="1" applyAlignment="1">
      <alignment vertical="center"/>
    </xf>
    <xf numFmtId="14" fontId="6" fillId="0" borderId="49" xfId="1" applyNumberFormat="1" applyFont="1" applyBorder="1" applyAlignment="1">
      <alignment horizontal="center" vertical="center"/>
    </xf>
    <xf numFmtId="0" fontId="6" fillId="0" borderId="66" xfId="1" applyFont="1" applyBorder="1" applyAlignment="1">
      <alignment horizontal="center" vertical="center" wrapText="1"/>
    </xf>
    <xf numFmtId="14" fontId="6" fillId="0" borderId="49" xfId="1" applyNumberFormat="1" applyFont="1" applyBorder="1" applyAlignment="1">
      <alignment vertical="center"/>
    </xf>
    <xf numFmtId="0" fontId="6" fillId="2" borderId="2" xfId="1" applyFont="1" applyFill="1" applyBorder="1" applyAlignment="1">
      <alignment vertical="center" wrapText="1" shrinkToFit="1"/>
    </xf>
    <xf numFmtId="0" fontId="6" fillId="2" borderId="0" xfId="1" applyFont="1" applyFill="1" applyAlignment="1">
      <alignment vertical="center" wrapText="1"/>
    </xf>
    <xf numFmtId="0" fontId="6" fillId="2" borderId="0" xfId="1" applyFont="1" applyFill="1" applyAlignment="1">
      <alignment vertical="center" wrapText="1" shrinkToFit="1"/>
    </xf>
    <xf numFmtId="0" fontId="12" fillId="3" borderId="0" xfId="0" applyFont="1" applyFill="1" applyAlignment="1">
      <alignment vertical="center" wrapText="1" shrinkToFit="1"/>
    </xf>
    <xf numFmtId="14" fontId="6" fillId="3" borderId="2" xfId="1" applyNumberFormat="1" applyFont="1" applyFill="1" applyBorder="1" applyAlignment="1">
      <alignment horizontal="right" vertical="center" wrapText="1"/>
    </xf>
    <xf numFmtId="14" fontId="6" fillId="3" borderId="0" xfId="1" applyNumberFormat="1" applyFont="1" applyFill="1" applyAlignment="1">
      <alignment horizontal="right" vertical="center" wrapText="1"/>
    </xf>
    <xf numFmtId="190" fontId="6" fillId="3" borderId="40" xfId="1" applyNumberFormat="1" applyFont="1" applyFill="1" applyBorder="1" applyAlignment="1">
      <alignment vertical="center" wrapText="1"/>
    </xf>
    <xf numFmtId="0" fontId="6" fillId="3" borderId="23" xfId="1" applyFont="1" applyFill="1" applyBorder="1" applyAlignment="1">
      <alignment vertical="center" wrapText="1"/>
    </xf>
    <xf numFmtId="190" fontId="6" fillId="3" borderId="7" xfId="1" applyNumberFormat="1" applyFont="1" applyFill="1" applyBorder="1" applyAlignment="1">
      <alignment vertical="center" wrapText="1"/>
    </xf>
    <xf numFmtId="0" fontId="6" fillId="3" borderId="25" xfId="1" applyFont="1" applyFill="1" applyBorder="1" applyAlignment="1">
      <alignment vertical="center" wrapText="1"/>
    </xf>
    <xf numFmtId="190" fontId="6" fillId="3" borderId="35" xfId="1" applyNumberFormat="1" applyFont="1" applyFill="1" applyBorder="1" applyAlignment="1">
      <alignment vertical="center" wrapText="1"/>
    </xf>
    <xf numFmtId="0" fontId="6" fillId="3" borderId="19" xfId="1" applyFont="1" applyFill="1" applyBorder="1" applyAlignment="1">
      <alignment vertical="center" wrapText="1"/>
    </xf>
    <xf numFmtId="14" fontId="6" fillId="3" borderId="41" xfId="1" applyNumberFormat="1" applyFont="1" applyFill="1" applyBorder="1" applyAlignment="1">
      <alignment vertical="center" wrapText="1"/>
    </xf>
    <xf numFmtId="190" fontId="6" fillId="3" borderId="9" xfId="1" applyNumberFormat="1" applyFont="1" applyFill="1" applyBorder="1" applyAlignment="1">
      <alignment vertical="center" wrapText="1"/>
    </xf>
    <xf numFmtId="0" fontId="6" fillId="2" borderId="2" xfId="1" applyFont="1" applyFill="1" applyBorder="1" applyAlignment="1">
      <alignment vertical="center" wrapText="1"/>
    </xf>
    <xf numFmtId="184" fontId="6" fillId="0" borderId="7" xfId="1" applyNumberFormat="1" applyFont="1" applyBorder="1" applyAlignment="1">
      <alignment vertical="center"/>
    </xf>
    <xf numFmtId="0" fontId="6" fillId="0" borderId="27" xfId="1" applyFont="1" applyBorder="1" applyAlignment="1">
      <alignment horizontal="center" vertical="center"/>
    </xf>
    <xf numFmtId="0" fontId="6" fillId="0" borderId="75" xfId="1" applyFont="1" applyBorder="1" applyAlignment="1">
      <alignment horizontal="center" vertical="center" wrapText="1"/>
    </xf>
    <xf numFmtId="185" fontId="6" fillId="2" borderId="63" xfId="1" applyNumberFormat="1" applyFont="1" applyFill="1" applyBorder="1" applyAlignment="1">
      <alignment vertical="center"/>
    </xf>
    <xf numFmtId="0" fontId="6" fillId="0" borderId="43" xfId="1" applyFont="1" applyBorder="1" applyAlignment="1">
      <alignment horizontal="center" vertical="center"/>
    </xf>
    <xf numFmtId="0" fontId="6" fillId="0" borderId="50" xfId="1" applyFont="1" applyBorder="1" applyAlignment="1">
      <alignment horizontal="center" vertical="center"/>
    </xf>
    <xf numFmtId="0" fontId="6" fillId="0" borderId="22" xfId="1" applyFont="1" applyBorder="1" applyAlignment="1">
      <alignment horizontal="center" vertical="center"/>
    </xf>
    <xf numFmtId="191" fontId="6" fillId="2" borderId="42" xfId="1" applyNumberFormat="1" applyFont="1" applyFill="1" applyBorder="1" applyAlignment="1">
      <alignment vertical="center"/>
    </xf>
    <xf numFmtId="191" fontId="6" fillId="2" borderId="9" xfId="1" applyNumberFormat="1" applyFont="1" applyFill="1" applyBorder="1" applyAlignment="1">
      <alignment vertical="center"/>
    </xf>
    <xf numFmtId="191" fontId="6" fillId="2" borderId="83" xfId="1" applyNumberFormat="1" applyFont="1" applyFill="1" applyBorder="1" applyAlignment="1">
      <alignment vertical="center"/>
    </xf>
    <xf numFmtId="191" fontId="6" fillId="3" borderId="9" xfId="2" applyNumberFormat="1" applyFont="1" applyFill="1" applyBorder="1" applyAlignment="1">
      <alignment vertical="center"/>
    </xf>
    <xf numFmtId="191" fontId="6" fillId="2" borderId="9" xfId="2" applyNumberFormat="1" applyFont="1" applyFill="1" applyBorder="1" applyAlignment="1">
      <alignment vertical="center"/>
    </xf>
    <xf numFmtId="191" fontId="6" fillId="3" borderId="7" xfId="2" applyNumberFormat="1" applyFont="1" applyFill="1" applyBorder="1" applyAlignment="1">
      <alignment vertical="center"/>
    </xf>
    <xf numFmtId="191" fontId="6" fillId="2" borderId="48" xfId="2" applyNumberFormat="1" applyFont="1" applyFill="1" applyBorder="1" applyAlignment="1">
      <alignment vertical="center"/>
    </xf>
    <xf numFmtId="191" fontId="6" fillId="2" borderId="7" xfId="2" applyNumberFormat="1" applyFont="1" applyFill="1" applyBorder="1" applyAlignment="1">
      <alignment vertical="center"/>
    </xf>
    <xf numFmtId="0" fontId="6" fillId="0" borderId="14" xfId="1" applyFont="1" applyBorder="1" applyAlignment="1">
      <alignment vertical="center" wrapText="1"/>
    </xf>
    <xf numFmtId="0" fontId="6" fillId="0" borderId="43" xfId="1" applyFont="1" applyBorder="1" applyAlignment="1">
      <alignment horizontal="center" vertical="center" wrapText="1"/>
    </xf>
    <xf numFmtId="0" fontId="6" fillId="0" borderId="70" xfId="1" applyFont="1" applyBorder="1" applyAlignment="1">
      <alignment horizontal="center" vertical="center" wrapText="1"/>
    </xf>
    <xf numFmtId="185" fontId="6" fillId="2" borderId="25" xfId="1" applyNumberFormat="1" applyFont="1" applyFill="1" applyBorder="1" applyAlignment="1">
      <alignment vertical="center"/>
    </xf>
    <xf numFmtId="185" fontId="6" fillId="2" borderId="23" xfId="1" applyNumberFormat="1" applyFont="1" applyFill="1" applyBorder="1" applyAlignment="1">
      <alignment vertical="center"/>
    </xf>
    <xf numFmtId="185" fontId="6" fillId="2" borderId="83" xfId="1" applyNumberFormat="1" applyFont="1" applyFill="1" applyBorder="1" applyAlignment="1">
      <alignment vertical="center"/>
    </xf>
    <xf numFmtId="191" fontId="6" fillId="2" borderId="40" xfId="1" applyNumberFormat="1" applyFont="1" applyFill="1" applyBorder="1" applyAlignment="1">
      <alignment vertical="center"/>
    </xf>
    <xf numFmtId="0" fontId="6" fillId="2" borderId="2" xfId="1" applyFont="1" applyFill="1" applyBorder="1" applyAlignment="1">
      <alignment horizontal="center" vertical="center" wrapText="1"/>
    </xf>
    <xf numFmtId="190" fontId="6" fillId="3" borderId="9" xfId="1" applyNumberFormat="1" applyFont="1" applyFill="1" applyBorder="1" applyAlignment="1">
      <alignment vertical="center"/>
    </xf>
    <xf numFmtId="190" fontId="6" fillId="3" borderId="7" xfId="1" applyNumberFormat="1" applyFont="1" applyFill="1" applyBorder="1" applyAlignment="1">
      <alignment vertical="center"/>
    </xf>
    <xf numFmtId="190" fontId="6" fillId="3" borderId="35" xfId="1" applyNumberFormat="1" applyFont="1" applyFill="1" applyBorder="1" applyAlignment="1">
      <alignment vertical="center"/>
    </xf>
    <xf numFmtId="188" fontId="1" fillId="0" borderId="0" xfId="1" applyNumberFormat="1" applyAlignment="1">
      <alignment vertical="center"/>
    </xf>
    <xf numFmtId="0" fontId="6" fillId="3" borderId="0" xfId="0" applyFont="1" applyFill="1" applyAlignment="1">
      <alignment vertical="center" wrapText="1"/>
    </xf>
    <xf numFmtId="0" fontId="6" fillId="0" borderId="0" xfId="0" applyFont="1" applyAlignment="1">
      <alignment horizontal="center" vertical="center" wrapText="1"/>
    </xf>
    <xf numFmtId="0" fontId="6" fillId="0" borderId="0" xfId="0" applyFont="1" applyAlignment="1">
      <alignment horizontal="center" vertical="top" wrapText="1"/>
    </xf>
    <xf numFmtId="191" fontId="6" fillId="0" borderId="0" xfId="1" applyNumberFormat="1" applyFont="1" applyAlignment="1">
      <alignment vertical="top"/>
    </xf>
    <xf numFmtId="0" fontId="6" fillId="0" borderId="66" xfId="1" applyFont="1" applyBorder="1" applyAlignment="1">
      <alignment horizontal="center" vertical="center"/>
    </xf>
    <xf numFmtId="0" fontId="1" fillId="0" borderId="0" xfId="1" applyAlignment="1">
      <alignment horizontal="right" vertical="center"/>
    </xf>
    <xf numFmtId="0" fontId="6" fillId="0" borderId="28" xfId="1" applyFont="1" applyBorder="1" applyAlignment="1">
      <alignment horizontal="center" vertical="center"/>
    </xf>
    <xf numFmtId="177" fontId="6" fillId="0" borderId="27" xfId="1" applyNumberFormat="1" applyFont="1" applyBorder="1" applyAlignment="1">
      <alignment horizontal="center" vertical="center"/>
    </xf>
    <xf numFmtId="191" fontId="6" fillId="3" borderId="10" xfId="1" applyNumberFormat="1" applyFont="1" applyFill="1" applyBorder="1" applyAlignment="1">
      <alignment vertical="center"/>
    </xf>
    <xf numFmtId="177" fontId="6" fillId="0" borderId="80" xfId="1" applyNumberFormat="1" applyFont="1" applyBorder="1" applyAlignment="1">
      <alignment horizontal="center" vertical="center"/>
    </xf>
    <xf numFmtId="191" fontId="6" fillId="2" borderId="10" xfId="1" applyNumberFormat="1" applyFont="1" applyFill="1" applyBorder="1" applyAlignment="1">
      <alignment vertical="center"/>
    </xf>
    <xf numFmtId="0" fontId="6" fillId="0" borderId="80" xfId="1" applyFont="1" applyBorder="1" applyAlignment="1">
      <alignment horizontal="center" vertical="center"/>
    </xf>
    <xf numFmtId="191" fontId="6" fillId="2" borderId="25" xfId="1" applyNumberFormat="1" applyFont="1" applyFill="1" applyBorder="1" applyAlignment="1">
      <alignment horizontal="right" vertical="center"/>
    </xf>
    <xf numFmtId="0" fontId="1" fillId="0" borderId="31" xfId="1" applyBorder="1" applyAlignment="1">
      <alignment vertical="center"/>
    </xf>
    <xf numFmtId="180" fontId="6" fillId="0" borderId="0" xfId="1" applyNumberFormat="1" applyFont="1" applyAlignment="1">
      <alignment vertical="center"/>
    </xf>
    <xf numFmtId="185" fontId="6" fillId="2" borderId="41" xfId="1" applyNumberFormat="1" applyFont="1" applyFill="1" applyBorder="1" applyAlignment="1">
      <alignment vertical="center"/>
    </xf>
    <xf numFmtId="0" fontId="6" fillId="0" borderId="14" xfId="1" applyFont="1" applyBorder="1" applyAlignment="1">
      <alignment horizontal="center" vertical="center" wrapText="1"/>
    </xf>
    <xf numFmtId="0" fontId="6" fillId="0" borderId="79" xfId="1" applyFont="1" applyBorder="1" applyAlignment="1">
      <alignment horizontal="center" vertical="center" wrapText="1"/>
    </xf>
    <xf numFmtId="191" fontId="6" fillId="2" borderId="72" xfId="1" applyNumberFormat="1" applyFont="1" applyFill="1" applyBorder="1" applyAlignment="1">
      <alignment vertical="center"/>
    </xf>
    <xf numFmtId="191" fontId="6" fillId="2" borderId="100" xfId="1" applyNumberFormat="1" applyFont="1" applyFill="1" applyBorder="1" applyAlignment="1">
      <alignment vertical="center"/>
    </xf>
    <xf numFmtId="0" fontId="6" fillId="0" borderId="91" xfId="1" applyFont="1" applyBorder="1" applyAlignment="1">
      <alignment horizontal="center" vertical="center" wrapText="1"/>
    </xf>
    <xf numFmtId="191" fontId="6" fillId="2" borderId="105" xfId="1" applyNumberFormat="1" applyFont="1" applyFill="1" applyBorder="1" applyAlignment="1">
      <alignment vertical="center"/>
    </xf>
    <xf numFmtId="191" fontId="6" fillId="2" borderId="106" xfId="1" applyNumberFormat="1" applyFont="1" applyFill="1" applyBorder="1" applyAlignment="1">
      <alignment vertical="center"/>
    </xf>
    <xf numFmtId="0" fontId="6" fillId="0" borderId="108" xfId="1" applyFont="1" applyBorder="1" applyAlignment="1">
      <alignment horizontal="center" vertical="center" wrapText="1"/>
    </xf>
    <xf numFmtId="191" fontId="6" fillId="0" borderId="56" xfId="1" applyNumberFormat="1" applyFont="1" applyBorder="1" applyAlignment="1">
      <alignment horizontal="center" vertical="center"/>
    </xf>
    <xf numFmtId="191" fontId="6" fillId="0" borderId="0" xfId="1" applyNumberFormat="1" applyFont="1" applyAlignment="1">
      <alignment horizontal="center" vertical="center"/>
    </xf>
    <xf numFmtId="191" fontId="6" fillId="0" borderId="21" xfId="1" applyNumberFormat="1" applyFont="1" applyBorder="1" applyAlignment="1">
      <alignment horizontal="center" vertical="center" wrapText="1"/>
    </xf>
    <xf numFmtId="191" fontId="6" fillId="0" borderId="35" xfId="1" applyNumberFormat="1" applyFont="1" applyBorder="1" applyAlignment="1">
      <alignment horizontal="center" vertical="center"/>
    </xf>
    <xf numFmtId="191" fontId="6" fillId="0" borderId="47" xfId="1" applyNumberFormat="1" applyFont="1" applyBorder="1" applyAlignment="1">
      <alignment horizontal="center" vertical="center"/>
    </xf>
    <xf numFmtId="191" fontId="6" fillId="2" borderId="101" xfId="1" applyNumberFormat="1" applyFont="1" applyFill="1" applyBorder="1" applyAlignment="1">
      <alignment horizontal="right" vertical="center"/>
    </xf>
    <xf numFmtId="191" fontId="6" fillId="0" borderId="22" xfId="1" applyNumberFormat="1" applyFont="1" applyBorder="1" applyAlignment="1">
      <alignment horizontal="center" vertical="center"/>
    </xf>
    <xf numFmtId="191" fontId="6" fillId="0" borderId="33" xfId="1" applyNumberFormat="1" applyFont="1" applyBorder="1" applyAlignment="1">
      <alignment horizontal="center" vertical="center"/>
    </xf>
    <xf numFmtId="191" fontId="6" fillId="2" borderId="72" xfId="1" applyNumberFormat="1" applyFont="1" applyFill="1" applyBorder="1" applyAlignment="1">
      <alignment horizontal="right" vertical="center"/>
    </xf>
    <xf numFmtId="191" fontId="6" fillId="0" borderId="14" xfId="1" applyNumberFormat="1" applyFont="1" applyBorder="1" applyAlignment="1">
      <alignment horizontal="center" vertical="center" wrapText="1"/>
    </xf>
    <xf numFmtId="191" fontId="6" fillId="0" borderId="79" xfId="1" applyNumberFormat="1" applyFont="1" applyBorder="1" applyAlignment="1">
      <alignment horizontal="center" vertical="center" wrapText="1"/>
    </xf>
    <xf numFmtId="185" fontId="6" fillId="2" borderId="85" xfId="2" applyNumberFormat="1" applyFont="1" applyFill="1" applyBorder="1" applyAlignment="1">
      <alignment vertical="center"/>
    </xf>
    <xf numFmtId="185" fontId="6" fillId="2" borderId="83" xfId="2" applyNumberFormat="1" applyFont="1" applyFill="1" applyBorder="1" applyAlignment="1">
      <alignment vertical="center"/>
    </xf>
    <xf numFmtId="185" fontId="6" fillId="2" borderId="25" xfId="2" applyNumberFormat="1" applyFont="1" applyFill="1" applyBorder="1" applyAlignment="1">
      <alignment vertical="center"/>
    </xf>
    <xf numFmtId="185" fontId="6" fillId="2" borderId="42" xfId="2" applyNumberFormat="1" applyFont="1" applyFill="1" applyBorder="1" applyAlignment="1">
      <alignment vertical="center"/>
    </xf>
    <xf numFmtId="185" fontId="6" fillId="2" borderId="7" xfId="2" applyNumberFormat="1" applyFont="1" applyFill="1" applyBorder="1" applyAlignment="1">
      <alignment vertical="center"/>
    </xf>
    <xf numFmtId="185" fontId="6" fillId="2" borderId="63" xfId="2" applyNumberFormat="1" applyFont="1" applyFill="1" applyBorder="1" applyAlignment="1">
      <alignment vertical="center"/>
    </xf>
    <xf numFmtId="185" fontId="6" fillId="2" borderId="100" xfId="2" applyNumberFormat="1" applyFont="1" applyFill="1" applyBorder="1" applyAlignment="1">
      <alignment vertical="center"/>
    </xf>
    <xf numFmtId="185" fontId="6" fillId="2" borderId="49" xfId="1" applyNumberFormat="1" applyFont="1" applyFill="1" applyBorder="1" applyAlignment="1">
      <alignment vertical="center"/>
    </xf>
    <xf numFmtId="0" fontId="6" fillId="0" borderId="19" xfId="1" applyFont="1" applyBorder="1" applyAlignment="1">
      <alignment horizontal="center" vertical="center"/>
    </xf>
    <xf numFmtId="191" fontId="6" fillId="3" borderId="64" xfId="1" applyNumberFormat="1" applyFont="1" applyFill="1" applyBorder="1" applyAlignment="1">
      <alignment vertical="center"/>
    </xf>
    <xf numFmtId="191" fontId="6" fillId="0" borderId="19" xfId="1" applyNumberFormat="1" applyFont="1" applyBorder="1" applyAlignment="1">
      <alignment horizontal="center" vertical="center"/>
    </xf>
    <xf numFmtId="191" fontId="6" fillId="3" borderId="23" xfId="1" applyNumberFormat="1" applyFont="1" applyFill="1" applyBorder="1" applyAlignment="1">
      <alignment horizontal="right" vertical="center"/>
    </xf>
    <xf numFmtId="191" fontId="6" fillId="3" borderId="19" xfId="1" applyNumberFormat="1" applyFont="1" applyFill="1" applyBorder="1" applyAlignment="1">
      <alignment horizontal="right" vertical="center"/>
    </xf>
    <xf numFmtId="191" fontId="6" fillId="2" borderId="64" xfId="1" applyNumberFormat="1" applyFont="1" applyFill="1" applyBorder="1" applyAlignment="1">
      <alignment horizontal="right" vertical="center"/>
    </xf>
    <xf numFmtId="191" fontId="6" fillId="2" borderId="85" xfId="1" applyNumberFormat="1" applyFont="1" applyFill="1" applyBorder="1" applyAlignment="1">
      <alignment vertical="center"/>
    </xf>
    <xf numFmtId="191" fontId="6" fillId="2" borderId="64" xfId="1" applyNumberFormat="1" applyFont="1" applyFill="1" applyBorder="1" applyAlignment="1">
      <alignment vertical="center"/>
    </xf>
    <xf numFmtId="191" fontId="1" fillId="0" borderId="0" xfId="1" applyNumberFormat="1" applyAlignment="1">
      <alignment vertical="center"/>
    </xf>
    <xf numFmtId="176" fontId="6" fillId="0" borderId="0" xfId="1" applyNumberFormat="1" applyFont="1" applyAlignment="1">
      <alignment vertical="top"/>
    </xf>
    <xf numFmtId="190" fontId="1" fillId="0" borderId="0" xfId="1" applyNumberFormat="1" applyAlignment="1">
      <alignment vertical="center"/>
    </xf>
    <xf numFmtId="191" fontId="6" fillId="0" borderId="27" xfId="1" applyNumberFormat="1" applyFont="1" applyBorder="1" applyAlignment="1">
      <alignment horizontal="center" vertical="center"/>
    </xf>
    <xf numFmtId="191" fontId="6" fillId="0" borderId="80" xfId="1" applyNumberFormat="1" applyFont="1" applyBorder="1" applyAlignment="1">
      <alignment horizontal="center" vertical="center"/>
    </xf>
    <xf numFmtId="183" fontId="6" fillId="0" borderId="9" xfId="1" applyNumberFormat="1" applyFont="1" applyFill="1" applyBorder="1" applyAlignment="1">
      <alignment vertical="center"/>
    </xf>
    <xf numFmtId="183" fontId="6" fillId="0" borderId="7" xfId="1" applyNumberFormat="1" applyFont="1" applyFill="1" applyBorder="1" applyAlignment="1">
      <alignment vertical="center"/>
    </xf>
    <xf numFmtId="183" fontId="6" fillId="0" borderId="35" xfId="1" applyNumberFormat="1" applyFont="1" applyFill="1" applyBorder="1" applyAlignment="1">
      <alignment vertical="center"/>
    </xf>
    <xf numFmtId="0" fontId="6" fillId="2" borderId="0" xfId="1" applyFont="1" applyFill="1" applyBorder="1" applyAlignment="1">
      <alignment vertical="center" wrapText="1" shrinkToFit="1"/>
    </xf>
    <xf numFmtId="0" fontId="6" fillId="2" borderId="0" xfId="1" applyFont="1" applyFill="1" applyBorder="1" applyAlignment="1">
      <alignment vertical="center" shrinkToFit="1"/>
    </xf>
    <xf numFmtId="0" fontId="6" fillId="2" borderId="0" xfId="1" applyFont="1" applyFill="1" applyBorder="1" applyAlignment="1">
      <alignment horizontal="center" vertical="center" wrapText="1"/>
    </xf>
    <xf numFmtId="0" fontId="6" fillId="2" borderId="0" xfId="1" applyFont="1" applyFill="1" applyBorder="1" applyAlignment="1">
      <alignment vertical="center" wrapText="1"/>
    </xf>
    <xf numFmtId="191" fontId="6" fillId="3" borderId="14" xfId="1" applyNumberFormat="1" applyFont="1" applyFill="1" applyBorder="1" applyAlignment="1">
      <alignment vertical="center"/>
    </xf>
    <xf numFmtId="191" fontId="6" fillId="3" borderId="0" xfId="1" applyNumberFormat="1" applyFont="1" applyFill="1" applyAlignment="1">
      <alignment vertical="center"/>
    </xf>
    <xf numFmtId="191" fontId="6" fillId="3" borderId="56" xfId="1" applyNumberFormat="1" applyFont="1" applyFill="1" applyBorder="1" applyAlignment="1">
      <alignment vertical="center"/>
    </xf>
    <xf numFmtId="191" fontId="6" fillId="3" borderId="46" xfId="1" applyNumberFormat="1" applyFont="1" applyFill="1" applyBorder="1" applyAlignment="1">
      <alignment vertical="center"/>
    </xf>
    <xf numFmtId="0" fontId="6" fillId="3" borderId="85" xfId="1" applyFont="1" applyFill="1" applyBorder="1" applyAlignment="1">
      <alignment wrapText="1"/>
    </xf>
    <xf numFmtId="0" fontId="6" fillId="3" borderId="86" xfId="0" applyFont="1" applyFill="1" applyBorder="1" applyAlignment="1">
      <alignment wrapText="1"/>
    </xf>
    <xf numFmtId="0" fontId="6" fillId="3" borderId="25" xfId="0" applyFont="1" applyFill="1" applyBorder="1" applyAlignment="1">
      <alignment wrapText="1"/>
    </xf>
    <xf numFmtId="0" fontId="6" fillId="3" borderId="54" xfId="0" applyFont="1" applyFill="1" applyBorder="1" applyAlignment="1">
      <alignment wrapText="1"/>
    </xf>
    <xf numFmtId="0" fontId="6" fillId="0" borderId="77" xfId="1" applyFont="1" applyBorder="1" applyAlignment="1">
      <alignment horizontal="center" vertical="top"/>
    </xf>
    <xf numFmtId="0" fontId="6" fillId="0" borderId="103" xfId="0" applyFont="1" applyBorder="1" applyAlignment="1"/>
    <xf numFmtId="0" fontId="6" fillId="0" borderId="104" xfId="0" applyFont="1" applyBorder="1" applyAlignment="1"/>
    <xf numFmtId="0" fontId="6" fillId="3" borderId="10" xfId="1" applyFont="1" applyFill="1" applyBorder="1" applyAlignment="1">
      <alignment wrapText="1"/>
    </xf>
    <xf numFmtId="0" fontId="6" fillId="3" borderId="32" xfId="0" applyFont="1" applyFill="1" applyBorder="1" applyAlignment="1">
      <alignment wrapText="1"/>
    </xf>
    <xf numFmtId="0" fontId="6" fillId="3" borderId="64" xfId="0" applyFont="1" applyFill="1" applyBorder="1" applyAlignment="1">
      <alignment wrapText="1"/>
    </xf>
    <xf numFmtId="0" fontId="6" fillId="3" borderId="57" xfId="0" applyFont="1" applyFill="1" applyBorder="1" applyAlignment="1">
      <alignment wrapText="1"/>
    </xf>
    <xf numFmtId="191" fontId="6" fillId="0" borderId="36" xfId="1" applyNumberFormat="1" applyFont="1" applyBorder="1" applyAlignment="1">
      <alignment horizontal="center" vertical="center"/>
    </xf>
    <xf numFmtId="191" fontId="6" fillId="0" borderId="43" xfId="1" applyNumberFormat="1" applyFont="1" applyBorder="1" applyAlignment="1">
      <alignment horizontal="center" vertical="center"/>
    </xf>
    <xf numFmtId="0" fontId="6" fillId="0" borderId="37" xfId="1" applyFont="1" applyBorder="1" applyAlignment="1">
      <alignment horizontal="center" vertical="center"/>
    </xf>
    <xf numFmtId="0" fontId="6" fillId="0" borderId="52" xfId="1" applyFont="1" applyBorder="1" applyAlignment="1">
      <alignment horizontal="center" vertical="center"/>
    </xf>
    <xf numFmtId="0" fontId="6" fillId="0" borderId="7" xfId="1" applyFont="1" applyBorder="1" applyAlignment="1">
      <alignment horizontal="center" vertical="center" wrapText="1"/>
    </xf>
    <xf numFmtId="0" fontId="6" fillId="0" borderId="7" xfId="1" applyFont="1" applyBorder="1" applyAlignment="1">
      <alignment horizontal="center" vertical="center"/>
    </xf>
    <xf numFmtId="179" fontId="6" fillId="0" borderId="78" xfId="1" applyNumberFormat="1" applyFont="1" applyBorder="1" applyAlignment="1">
      <alignment horizontal="center" vertical="top" wrapText="1"/>
    </xf>
    <xf numFmtId="0" fontId="6" fillId="0" borderId="78" xfId="0" applyFont="1" applyBorder="1" applyAlignment="1">
      <alignment horizontal="center" vertical="top" wrapText="1"/>
    </xf>
    <xf numFmtId="0" fontId="5" fillId="0" borderId="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3" xfId="0" applyFont="1" applyBorder="1">
      <alignment vertical="center"/>
    </xf>
    <xf numFmtId="0" fontId="5" fillId="0" borderId="4" xfId="1" applyFont="1" applyBorder="1" applyAlignment="1">
      <alignment horizontal="center" vertical="center" wrapText="1"/>
    </xf>
    <xf numFmtId="0" fontId="5" fillId="0" borderId="5" xfId="1" applyFont="1" applyBorder="1" applyAlignment="1">
      <alignment horizontal="center" vertical="center" wrapText="1"/>
    </xf>
    <xf numFmtId="0" fontId="5" fillId="0" borderId="6" xfId="0" applyFont="1" applyBorder="1">
      <alignment vertical="center"/>
    </xf>
    <xf numFmtId="0" fontId="6" fillId="0" borderId="50" xfId="1" applyFont="1" applyBorder="1" applyAlignment="1">
      <alignment horizontal="center" vertical="center" wrapText="1"/>
    </xf>
    <xf numFmtId="0" fontId="6" fillId="0" borderId="38" xfId="1" applyFont="1" applyBorder="1" applyAlignment="1">
      <alignment horizontal="center" vertical="center" wrapText="1"/>
    </xf>
    <xf numFmtId="0" fontId="6" fillId="0" borderId="25" xfId="1" applyFont="1" applyBorder="1" applyAlignment="1">
      <alignment horizontal="center" vertical="center"/>
    </xf>
    <xf numFmtId="0" fontId="6" fillId="0" borderId="27" xfId="1" applyFont="1" applyBorder="1" applyAlignment="1">
      <alignment horizontal="center" vertical="center"/>
    </xf>
    <xf numFmtId="0" fontId="6" fillId="0" borderId="75" xfId="1" applyFont="1" applyBorder="1" applyAlignment="1">
      <alignment horizontal="center" vertical="center" wrapText="1"/>
    </xf>
    <xf numFmtId="191" fontId="6" fillId="3" borderId="28" xfId="1" applyNumberFormat="1" applyFont="1" applyFill="1" applyBorder="1" applyAlignment="1">
      <alignment vertical="center"/>
    </xf>
    <xf numFmtId="191" fontId="6" fillId="3" borderId="8" xfId="1" applyNumberFormat="1" applyFont="1" applyFill="1" applyBorder="1" applyAlignment="1">
      <alignment vertical="center"/>
    </xf>
    <xf numFmtId="191" fontId="6" fillId="3" borderId="80" xfId="1" applyNumberFormat="1" applyFont="1" applyFill="1" applyBorder="1" applyAlignment="1">
      <alignment vertical="center"/>
    </xf>
    <xf numFmtId="191" fontId="6" fillId="3" borderId="66" xfId="1" applyNumberFormat="1" applyFont="1" applyFill="1" applyBorder="1" applyAlignment="1">
      <alignment vertical="center"/>
    </xf>
    <xf numFmtId="0" fontId="6" fillId="0" borderId="48" xfId="1" applyFont="1" applyBorder="1" applyAlignment="1">
      <alignment horizontal="center" vertical="center"/>
    </xf>
    <xf numFmtId="191" fontId="6" fillId="2" borderId="48" xfId="1" applyNumberFormat="1" applyFont="1" applyFill="1" applyBorder="1" applyAlignment="1">
      <alignment vertical="center"/>
    </xf>
    <xf numFmtId="191" fontId="6" fillId="2" borderId="49" xfId="1" applyNumberFormat="1" applyFont="1" applyFill="1" applyBorder="1" applyAlignment="1">
      <alignment vertical="center"/>
    </xf>
    <xf numFmtId="0" fontId="6" fillId="0" borderId="39" xfId="1" applyFont="1" applyBorder="1" applyAlignment="1">
      <alignment horizontal="center" vertical="center" wrapText="1"/>
    </xf>
    <xf numFmtId="0" fontId="6" fillId="3" borderId="82" xfId="1" applyFont="1" applyFill="1" applyBorder="1" applyAlignment="1">
      <alignment vertical="center" wrapText="1"/>
    </xf>
    <xf numFmtId="0" fontId="6" fillId="3" borderId="9" xfId="1" applyFont="1" applyFill="1" applyBorder="1" applyAlignment="1">
      <alignment vertical="center" wrapText="1"/>
    </xf>
    <xf numFmtId="191" fontId="6" fillId="3" borderId="9" xfId="2" applyNumberFormat="1" applyFont="1" applyFill="1" applyBorder="1" applyAlignment="1">
      <alignment vertical="center"/>
    </xf>
    <xf numFmtId="186" fontId="6" fillId="3" borderId="9" xfId="1" applyNumberFormat="1" applyFont="1" applyFill="1" applyBorder="1" applyAlignment="1">
      <alignment vertical="center"/>
    </xf>
    <xf numFmtId="191" fontId="6" fillId="2" borderId="9" xfId="2" applyNumberFormat="1" applyFont="1" applyFill="1" applyBorder="1" applyAlignment="1">
      <alignment vertical="center"/>
    </xf>
    <xf numFmtId="191" fontId="6" fillId="2" borderId="9" xfId="1" applyNumberFormat="1" applyFont="1" applyFill="1" applyBorder="1" applyAlignment="1">
      <alignment vertical="center"/>
    </xf>
    <xf numFmtId="191" fontId="6" fillId="2" borderId="83" xfId="1" applyNumberFormat="1" applyFont="1" applyFill="1" applyBorder="1" applyAlignment="1">
      <alignment vertical="center"/>
    </xf>
    <xf numFmtId="0" fontId="6" fillId="3" borderId="84" xfId="1" applyFont="1" applyFill="1" applyBorder="1" applyAlignment="1">
      <alignment vertical="center" wrapText="1"/>
    </xf>
    <xf numFmtId="0" fontId="6" fillId="3" borderId="35" xfId="1" applyFont="1" applyFill="1" applyBorder="1" applyAlignment="1">
      <alignment vertical="center" wrapText="1"/>
    </xf>
    <xf numFmtId="191" fontId="6" fillId="3" borderId="35" xfId="2" applyNumberFormat="1" applyFont="1" applyFill="1" applyBorder="1" applyAlignment="1">
      <alignment vertical="center"/>
    </xf>
    <xf numFmtId="186" fontId="6" fillId="3" borderId="35" xfId="1" applyNumberFormat="1" applyFont="1" applyFill="1" applyBorder="1" applyAlignment="1">
      <alignment vertical="center"/>
    </xf>
    <xf numFmtId="191" fontId="6" fillId="2" borderId="35" xfId="1" applyNumberFormat="1" applyFont="1" applyFill="1" applyBorder="1" applyAlignment="1">
      <alignment vertical="center"/>
    </xf>
    <xf numFmtId="191" fontId="6" fillId="2" borderId="47" xfId="1" applyNumberFormat="1" applyFont="1" applyFill="1" applyBorder="1" applyAlignment="1">
      <alignment vertical="center"/>
    </xf>
    <xf numFmtId="186" fontId="6" fillId="3" borderId="7" xfId="1" applyNumberFormat="1" applyFont="1" applyFill="1" applyBorder="1" applyAlignment="1">
      <alignment vertical="center"/>
    </xf>
    <xf numFmtId="191" fontId="6" fillId="2" borderId="7" xfId="1" applyNumberFormat="1" applyFont="1" applyFill="1" applyBorder="1" applyAlignment="1">
      <alignment vertical="center"/>
    </xf>
    <xf numFmtId="191" fontId="6" fillId="2" borderId="42" xfId="1" applyNumberFormat="1" applyFont="1" applyFill="1" applyBorder="1" applyAlignment="1">
      <alignment vertical="center"/>
    </xf>
    <xf numFmtId="0" fontId="6" fillId="0" borderId="51" xfId="1" applyFont="1" applyBorder="1" applyAlignment="1">
      <alignment horizontal="center" vertical="center" wrapText="1"/>
    </xf>
    <xf numFmtId="0" fontId="6" fillId="0" borderId="48" xfId="1" applyFont="1" applyBorder="1" applyAlignment="1">
      <alignment horizontal="center" vertical="center" wrapText="1"/>
    </xf>
    <xf numFmtId="191" fontId="6" fillId="2" borderId="48" xfId="2" applyNumberFormat="1" applyFont="1" applyFill="1" applyBorder="1" applyAlignment="1">
      <alignment vertical="center"/>
    </xf>
    <xf numFmtId="191" fontId="6" fillId="2" borderId="49" xfId="2" applyNumberFormat="1" applyFont="1" applyFill="1" applyBorder="1" applyAlignment="1">
      <alignment vertical="center"/>
    </xf>
    <xf numFmtId="0" fontId="6" fillId="3" borderId="75" xfId="1" applyFont="1" applyFill="1" applyBorder="1" applyAlignment="1">
      <alignment vertical="center" wrapText="1"/>
    </xf>
    <xf numFmtId="0" fontId="6" fillId="3" borderId="7" xfId="1" applyFont="1" applyFill="1" applyBorder="1" applyAlignment="1">
      <alignment vertical="center" wrapText="1"/>
    </xf>
    <xf numFmtId="191" fontId="6" fillId="3" borderId="7" xfId="2" applyNumberFormat="1" applyFont="1" applyFill="1" applyBorder="1" applyAlignment="1">
      <alignment vertical="center"/>
    </xf>
    <xf numFmtId="185" fontId="6" fillId="3" borderId="7" xfId="1" applyNumberFormat="1" applyFont="1" applyFill="1" applyBorder="1" applyAlignment="1">
      <alignment vertical="center"/>
    </xf>
    <xf numFmtId="191" fontId="6" fillId="2" borderId="7" xfId="2" applyNumberFormat="1" applyFont="1" applyFill="1" applyBorder="1" applyAlignment="1">
      <alignment vertical="center"/>
    </xf>
    <xf numFmtId="191" fontId="6" fillId="2" borderId="42" xfId="2" applyNumberFormat="1" applyFont="1" applyFill="1" applyBorder="1" applyAlignment="1">
      <alignment vertical="center"/>
    </xf>
    <xf numFmtId="185" fontId="6" fillId="3" borderId="35" xfId="1" applyNumberFormat="1" applyFont="1" applyFill="1" applyBorder="1" applyAlignment="1">
      <alignment vertical="center"/>
    </xf>
    <xf numFmtId="191" fontId="6" fillId="2" borderId="35" xfId="2" applyNumberFormat="1" applyFont="1" applyFill="1" applyBorder="1" applyAlignment="1">
      <alignment vertical="center"/>
    </xf>
    <xf numFmtId="191" fontId="6" fillId="2" borderId="47" xfId="2" applyNumberFormat="1" applyFont="1" applyFill="1" applyBorder="1" applyAlignment="1">
      <alignment vertical="center"/>
    </xf>
    <xf numFmtId="185" fontId="6" fillId="3" borderId="9" xfId="1" applyNumberFormat="1" applyFont="1" applyFill="1" applyBorder="1" applyAlignment="1">
      <alignment vertical="center"/>
    </xf>
    <xf numFmtId="191" fontId="6" fillId="2" borderId="83" xfId="2" applyNumberFormat="1" applyFont="1" applyFill="1" applyBorder="1" applyAlignment="1">
      <alignment vertical="center"/>
    </xf>
    <xf numFmtId="0" fontId="6" fillId="0" borderId="38" xfId="1" applyFont="1" applyBorder="1" applyAlignment="1">
      <alignment horizontal="center" vertical="center" wrapText="1" shrinkToFit="1"/>
    </xf>
    <xf numFmtId="0" fontId="6" fillId="0" borderId="51" xfId="1" applyFont="1" applyBorder="1" applyAlignment="1">
      <alignment horizontal="center" vertical="center"/>
    </xf>
    <xf numFmtId="191" fontId="6" fillId="3" borderId="35" xfId="1" applyNumberFormat="1" applyFont="1" applyFill="1" applyBorder="1" applyAlignment="1">
      <alignment vertical="center"/>
    </xf>
    <xf numFmtId="184" fontId="6" fillId="3" borderId="35" xfId="1" applyNumberFormat="1" applyFont="1" applyFill="1" applyBorder="1" applyAlignment="1">
      <alignment vertical="center"/>
    </xf>
    <xf numFmtId="191" fontId="6" fillId="3" borderId="7" xfId="1" applyNumberFormat="1" applyFont="1" applyFill="1" applyBorder="1" applyAlignment="1">
      <alignment vertical="center"/>
    </xf>
    <xf numFmtId="184" fontId="6" fillId="3" borderId="7" xfId="1" applyNumberFormat="1" applyFont="1" applyFill="1" applyBorder="1" applyAlignment="1">
      <alignment vertical="center"/>
    </xf>
    <xf numFmtId="191" fontId="6" fillId="3" borderId="9" xfId="1" applyNumberFormat="1" applyFont="1" applyFill="1" applyBorder="1" applyAlignment="1">
      <alignment vertical="center"/>
    </xf>
    <xf numFmtId="184" fontId="6" fillId="3" borderId="9" xfId="1" applyNumberFormat="1" applyFont="1" applyFill="1" applyBorder="1" applyAlignment="1">
      <alignment vertical="center"/>
    </xf>
    <xf numFmtId="0" fontId="6" fillId="0" borderId="50" xfId="1" applyFont="1" applyBorder="1" applyAlignment="1">
      <alignment horizontal="center" vertical="center"/>
    </xf>
    <xf numFmtId="0" fontId="6" fillId="0" borderId="38" xfId="1" applyFont="1" applyBorder="1" applyAlignment="1">
      <alignment horizontal="center" vertical="center"/>
    </xf>
    <xf numFmtId="177" fontId="6" fillId="0" borderId="38" xfId="1" applyNumberFormat="1" applyFont="1" applyBorder="1" applyAlignment="1">
      <alignment horizontal="center" vertical="center" wrapText="1"/>
    </xf>
    <xf numFmtId="181" fontId="6" fillId="0" borderId="38" xfId="1" applyNumberFormat="1" applyFont="1" applyBorder="1" applyAlignment="1">
      <alignment horizontal="center" vertical="center" wrapText="1"/>
    </xf>
    <xf numFmtId="0" fontId="6" fillId="0" borderId="33" xfId="1" applyFont="1" applyBorder="1" applyAlignment="1">
      <alignment vertical="center" wrapText="1"/>
    </xf>
    <xf numFmtId="0" fontId="6" fillId="0" borderId="20" xfId="1" applyFont="1" applyBorder="1" applyAlignment="1">
      <alignment vertical="center" wrapText="1"/>
    </xf>
    <xf numFmtId="189" fontId="6" fillId="2" borderId="19" xfId="1" applyNumberFormat="1" applyFont="1" applyFill="1" applyBorder="1" applyAlignment="1">
      <alignment vertical="center"/>
    </xf>
    <xf numFmtId="189" fontId="6" fillId="2" borderId="20" xfId="1" applyNumberFormat="1" applyFont="1" applyFill="1" applyBorder="1" applyAlignment="1">
      <alignment vertical="center"/>
    </xf>
    <xf numFmtId="181" fontId="6" fillId="0" borderId="35" xfId="1" applyNumberFormat="1" applyFont="1" applyBorder="1" applyAlignment="1">
      <alignment vertical="center"/>
    </xf>
    <xf numFmtId="190" fontId="6" fillId="2" borderId="35" xfId="1" applyNumberFormat="1" applyFont="1" applyFill="1" applyBorder="1" applyAlignment="1">
      <alignment vertical="center"/>
    </xf>
    <xf numFmtId="190" fontId="6" fillId="2" borderId="47" xfId="1" applyNumberFormat="1" applyFont="1" applyFill="1" applyBorder="1" applyAlignment="1">
      <alignment vertical="center"/>
    </xf>
    <xf numFmtId="0" fontId="6" fillId="0" borderId="22" xfId="1" applyFont="1" applyBorder="1" applyAlignment="1">
      <alignment horizontal="center" vertical="center"/>
    </xf>
    <xf numFmtId="0" fontId="6" fillId="0" borderId="44" xfId="1" applyFont="1" applyBorder="1" applyAlignment="1">
      <alignment horizontal="center" vertical="center"/>
    </xf>
    <xf numFmtId="177" fontId="6" fillId="0" borderId="23" xfId="1" applyNumberFormat="1" applyFont="1" applyBorder="1" applyAlignment="1">
      <alignment horizontal="center" vertical="center"/>
    </xf>
    <xf numFmtId="177" fontId="6" fillId="0" borderId="44" xfId="1" applyNumberFormat="1" applyFont="1" applyBorder="1" applyAlignment="1">
      <alignment horizontal="center" vertical="center"/>
    </xf>
    <xf numFmtId="177" fontId="6" fillId="0" borderId="40" xfId="1" applyNumberFormat="1" applyFont="1" applyBorder="1" applyAlignment="1">
      <alignment horizontal="center" vertical="center"/>
    </xf>
    <xf numFmtId="190" fontId="6" fillId="2" borderId="40" xfId="1" applyNumberFormat="1" applyFont="1" applyFill="1" applyBorder="1" applyAlignment="1">
      <alignment vertical="center"/>
    </xf>
    <xf numFmtId="190" fontId="6" fillId="2" borderId="41" xfId="1" applyNumberFormat="1" applyFont="1" applyFill="1" applyBorder="1" applyAlignment="1">
      <alignment vertical="center"/>
    </xf>
    <xf numFmtId="0" fontId="6" fillId="0" borderId="56" xfId="1" applyFont="1" applyBorder="1" applyAlignment="1">
      <alignment horizontal="center" vertical="center"/>
    </xf>
    <xf numFmtId="0" fontId="6" fillId="0" borderId="66" xfId="1" applyFont="1" applyBorder="1" applyAlignment="1">
      <alignment horizontal="center" vertical="center"/>
    </xf>
    <xf numFmtId="177" fontId="6" fillId="0" borderId="64" xfId="1" applyNumberFormat="1" applyFont="1" applyBorder="1" applyAlignment="1">
      <alignment horizontal="center" vertical="center"/>
    </xf>
    <xf numFmtId="177" fontId="6" fillId="0" borderId="66" xfId="1" applyNumberFormat="1" applyFont="1" applyBorder="1" applyAlignment="1">
      <alignment horizontal="center" vertical="center"/>
    </xf>
    <xf numFmtId="177" fontId="6" fillId="0" borderId="48" xfId="1" applyNumberFormat="1" applyFont="1" applyBorder="1" applyAlignment="1">
      <alignment horizontal="center" vertical="center"/>
    </xf>
    <xf numFmtId="190" fontId="6" fillId="2" borderId="48" xfId="1" applyNumberFormat="1" applyFont="1" applyFill="1" applyBorder="1" applyAlignment="1">
      <alignment vertical="center"/>
    </xf>
    <xf numFmtId="190" fontId="6" fillId="2" borderId="49" xfId="1" applyNumberFormat="1" applyFont="1" applyFill="1" applyBorder="1" applyAlignment="1">
      <alignment vertical="center"/>
    </xf>
    <xf numFmtId="0" fontId="6" fillId="0" borderId="24" xfId="1" applyFont="1" applyBorder="1" applyAlignment="1">
      <alignment vertical="center" wrapText="1"/>
    </xf>
    <xf numFmtId="0" fontId="6" fillId="0" borderId="27" xfId="1" applyFont="1" applyBorder="1" applyAlignment="1">
      <alignment vertical="center" wrapText="1"/>
    </xf>
    <xf numFmtId="189" fontId="6" fillId="2" borderId="25" xfId="1" applyNumberFormat="1" applyFont="1" applyFill="1" applyBorder="1" applyAlignment="1">
      <alignment vertical="center"/>
    </xf>
    <xf numFmtId="189" fontId="6" fillId="2" borderId="27" xfId="1" applyNumberFormat="1" applyFont="1" applyFill="1" applyBorder="1" applyAlignment="1">
      <alignment vertical="center"/>
    </xf>
    <xf numFmtId="181" fontId="6" fillId="0" borderId="7" xfId="1" applyNumberFormat="1" applyFont="1" applyBorder="1" applyAlignment="1">
      <alignment vertical="center"/>
    </xf>
    <xf numFmtId="190" fontId="6" fillId="2" borderId="7" xfId="1" applyNumberFormat="1" applyFont="1" applyFill="1" applyBorder="1" applyAlignment="1">
      <alignment vertical="center"/>
    </xf>
    <xf numFmtId="190" fontId="6" fillId="2" borderId="42" xfId="1" applyNumberFormat="1" applyFont="1" applyFill="1" applyBorder="1" applyAlignment="1">
      <alignment vertical="center"/>
    </xf>
    <xf numFmtId="0" fontId="5" fillId="0" borderId="3" xfId="1" applyFont="1" applyBorder="1" applyAlignment="1">
      <alignment horizontal="center" vertical="center" wrapText="1"/>
    </xf>
    <xf numFmtId="0" fontId="5" fillId="0" borderId="6" xfId="1" applyFont="1" applyBorder="1" applyAlignment="1">
      <alignment horizontal="center" vertical="center" wrapText="1"/>
    </xf>
    <xf numFmtId="0" fontId="6" fillId="2" borderId="0" xfId="1" applyFont="1" applyFill="1" applyAlignment="1">
      <alignment horizontal="right" vertical="center" wrapText="1"/>
    </xf>
    <xf numFmtId="0" fontId="6" fillId="0" borderId="36" xfId="1" applyFont="1" applyBorder="1" applyAlignment="1">
      <alignment horizontal="center" vertical="center"/>
    </xf>
    <xf numFmtId="0" fontId="6" fillId="0" borderId="43" xfId="1" applyFont="1" applyBorder="1" applyAlignment="1">
      <alignment horizontal="center" vertical="center"/>
    </xf>
    <xf numFmtId="0" fontId="6" fillId="0" borderId="22" xfId="1" applyFont="1" applyBorder="1" applyAlignment="1">
      <alignment vertical="center" wrapText="1"/>
    </xf>
    <xf numFmtId="0" fontId="6" fillId="0" borderId="44" xfId="1" applyFont="1" applyBorder="1" applyAlignment="1">
      <alignment vertical="center" wrapText="1"/>
    </xf>
    <xf numFmtId="189" fontId="6" fillId="2" borderId="9" xfId="1" applyNumberFormat="1" applyFont="1" applyFill="1" applyBorder="1" applyAlignment="1">
      <alignment horizontal="right" vertical="center"/>
    </xf>
    <xf numFmtId="181" fontId="6" fillId="0" borderId="9" xfId="1" applyNumberFormat="1" applyFont="1" applyBorder="1" applyAlignment="1">
      <alignment vertical="center"/>
    </xf>
    <xf numFmtId="190" fontId="6" fillId="2" borderId="9" xfId="1" applyNumberFormat="1" applyFont="1" applyFill="1" applyBorder="1" applyAlignment="1">
      <alignment vertical="center"/>
    </xf>
    <xf numFmtId="190" fontId="6" fillId="2" borderId="83" xfId="1" applyNumberFormat="1" applyFont="1" applyFill="1" applyBorder="1" applyAlignment="1">
      <alignment vertical="center"/>
    </xf>
    <xf numFmtId="0" fontId="6" fillId="0" borderId="58" xfId="1" applyFont="1" applyBorder="1" applyAlignment="1">
      <alignment horizontal="center" vertical="center" wrapText="1"/>
    </xf>
    <xf numFmtId="0" fontId="6" fillId="0" borderId="95" xfId="1" applyFont="1" applyBorder="1" applyAlignment="1">
      <alignment horizontal="center" vertical="center" wrapText="1"/>
    </xf>
    <xf numFmtId="184" fontId="6" fillId="3" borderId="96" xfId="1" applyNumberFormat="1" applyFont="1" applyFill="1" applyBorder="1" applyAlignment="1">
      <alignment vertical="center"/>
    </xf>
    <xf numFmtId="184" fontId="6" fillId="3" borderId="97" xfId="1" applyNumberFormat="1" applyFont="1" applyFill="1" applyBorder="1" applyAlignment="1">
      <alignment vertical="center"/>
    </xf>
    <xf numFmtId="0" fontId="6" fillId="0" borderId="11" xfId="1" applyFont="1" applyBorder="1" applyAlignment="1">
      <alignment horizontal="center" wrapText="1"/>
    </xf>
    <xf numFmtId="0" fontId="6" fillId="0" borderId="31" xfId="1" applyFont="1" applyBorder="1" applyAlignment="1">
      <alignment horizontal="center" wrapText="1"/>
    </xf>
    <xf numFmtId="0" fontId="6" fillId="0" borderId="56" xfId="1" applyFont="1" applyBorder="1" applyAlignment="1">
      <alignment horizontal="center" wrapText="1"/>
    </xf>
    <xf numFmtId="0" fontId="6" fillId="0" borderId="46" xfId="1" applyFont="1" applyBorder="1" applyAlignment="1">
      <alignment horizontal="center" wrapText="1"/>
    </xf>
    <xf numFmtId="0" fontId="6" fillId="0" borderId="31" xfId="1" applyFont="1" applyBorder="1" applyAlignment="1">
      <alignment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6" fillId="2" borderId="2" xfId="1" applyFont="1" applyFill="1" applyBorder="1" applyAlignment="1">
      <alignment horizontal="right" vertical="center" wrapText="1"/>
    </xf>
    <xf numFmtId="0" fontId="6" fillId="0" borderId="70" xfId="1" applyFont="1" applyBorder="1" applyAlignment="1">
      <alignment horizontal="center" vertical="center"/>
    </xf>
    <xf numFmtId="0" fontId="14" fillId="0" borderId="17" xfId="0" applyFont="1" applyBorder="1" applyAlignment="1">
      <alignment horizontal="center" vertical="center"/>
    </xf>
    <xf numFmtId="0" fontId="6" fillId="3" borderId="16" xfId="1" applyFont="1" applyFill="1" applyBorder="1" applyAlignment="1">
      <alignment horizontal="center" vertical="center"/>
    </xf>
    <xf numFmtId="0" fontId="14" fillId="3" borderId="71" xfId="0" applyFont="1" applyFill="1" applyBorder="1" applyAlignment="1">
      <alignment horizontal="center" vertical="center"/>
    </xf>
    <xf numFmtId="0" fontId="6" fillId="0" borderId="24" xfId="1" applyFont="1" applyBorder="1" applyAlignment="1">
      <alignment horizontal="center" vertical="center"/>
    </xf>
    <xf numFmtId="0" fontId="14" fillId="0" borderId="27" xfId="0" applyFont="1" applyBorder="1" applyAlignment="1">
      <alignment horizontal="center" vertical="center"/>
    </xf>
    <xf numFmtId="0" fontId="6" fillId="0" borderId="56" xfId="1" applyFont="1" applyBorder="1" applyAlignment="1">
      <alignment horizontal="center" vertical="center" wrapText="1"/>
    </xf>
    <xf numFmtId="0" fontId="14" fillId="0" borderId="66" xfId="0" applyFont="1" applyBorder="1" applyAlignment="1">
      <alignment horizontal="center" vertical="center"/>
    </xf>
    <xf numFmtId="191" fontId="6" fillId="3" borderId="63" xfId="1" applyNumberFormat="1" applyFont="1" applyFill="1" applyBorder="1" applyAlignment="1">
      <alignment vertical="center"/>
    </xf>
    <xf numFmtId="191" fontId="14" fillId="3" borderId="65" xfId="0" applyNumberFormat="1" applyFont="1" applyFill="1" applyBorder="1">
      <alignment vertical="center"/>
    </xf>
    <xf numFmtId="0" fontId="6" fillId="0" borderId="37" xfId="1" applyFont="1" applyBorder="1" applyAlignment="1">
      <alignment horizontal="center" vertical="center" wrapText="1"/>
    </xf>
    <xf numFmtId="0" fontId="6" fillId="0" borderId="43" xfId="1" applyFont="1" applyBorder="1" applyAlignment="1">
      <alignment horizontal="center" vertical="center" wrapText="1"/>
    </xf>
    <xf numFmtId="0" fontId="6" fillId="2" borderId="0" xfId="1" applyFont="1" applyFill="1" applyBorder="1" applyAlignment="1">
      <alignment horizontal="right" vertical="center" wrapText="1"/>
    </xf>
    <xf numFmtId="0" fontId="6" fillId="0" borderId="0" xfId="1" applyFont="1" applyAlignment="1">
      <alignment horizontal="left" vertical="center" wrapText="1"/>
    </xf>
    <xf numFmtId="0" fontId="10" fillId="0" borderId="1"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6" xfId="1" applyFont="1" applyBorder="1" applyAlignment="1">
      <alignment horizontal="center" vertical="center" wrapText="1"/>
    </xf>
    <xf numFmtId="0" fontId="6" fillId="0" borderId="0" xfId="1" applyFont="1" applyAlignment="1">
      <alignment vertical="center" wrapText="1"/>
    </xf>
    <xf numFmtId="0" fontId="12" fillId="0" borderId="0" xfId="1" applyFont="1" applyAlignment="1">
      <alignment vertical="center" wrapText="1"/>
    </xf>
    <xf numFmtId="0" fontId="1" fillId="0" borderId="31" xfId="1" applyBorder="1" applyAlignment="1">
      <alignment vertical="center" wrapText="1"/>
    </xf>
    <xf numFmtId="191" fontId="6" fillId="2" borderId="28" xfId="1" applyNumberFormat="1" applyFont="1" applyFill="1" applyBorder="1" applyAlignment="1">
      <alignment vertical="center"/>
    </xf>
    <xf numFmtId="191" fontId="6" fillId="2" borderId="14" xfId="1" applyNumberFormat="1" applyFont="1" applyFill="1" applyBorder="1" applyAlignment="1">
      <alignment vertical="center"/>
    </xf>
    <xf numFmtId="191" fontId="6" fillId="2" borderId="56" xfId="1" applyNumberFormat="1" applyFont="1" applyFill="1" applyBorder="1" applyAlignment="1">
      <alignment vertical="center"/>
    </xf>
    <xf numFmtId="0" fontId="14" fillId="0" borderId="78" xfId="0" applyFont="1" applyBorder="1" applyAlignment="1">
      <alignment horizontal="center" vertical="top" wrapText="1"/>
    </xf>
    <xf numFmtId="0" fontId="6" fillId="0" borderId="59" xfId="1" applyFont="1" applyBorder="1" applyAlignment="1">
      <alignment horizontal="center" vertical="center"/>
    </xf>
    <xf numFmtId="0" fontId="6" fillId="0" borderId="60" xfId="1" applyFont="1" applyBorder="1" applyAlignment="1">
      <alignment horizontal="center" vertical="center"/>
    </xf>
    <xf numFmtId="0" fontId="6" fillId="0" borderId="13" xfId="1" applyFont="1" applyBorder="1" applyAlignment="1">
      <alignment horizontal="center" vertical="center" wrapText="1"/>
    </xf>
    <xf numFmtId="0" fontId="6" fillId="0" borderId="18"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31" xfId="1" applyFont="1" applyBorder="1" applyAlignment="1">
      <alignment horizontal="center" vertical="center" wrapText="1"/>
    </xf>
    <xf numFmtId="0" fontId="6" fillId="0" borderId="55" xfId="1" applyFont="1" applyBorder="1" applyAlignment="1">
      <alignment horizontal="center" vertical="center" wrapText="1"/>
    </xf>
    <xf numFmtId="0" fontId="6" fillId="2" borderId="2" xfId="1" applyFont="1" applyFill="1" applyBorder="1" applyAlignment="1">
      <alignment vertical="center" wrapText="1"/>
    </xf>
    <xf numFmtId="0" fontId="6" fillId="2" borderId="0" xfId="1" applyFont="1" applyFill="1" applyBorder="1" applyAlignment="1">
      <alignment vertical="center" wrapText="1"/>
    </xf>
    <xf numFmtId="0" fontId="6" fillId="0" borderId="46" xfId="1" applyFont="1" applyBorder="1" applyAlignment="1">
      <alignment horizontal="left" vertical="center" wrapText="1"/>
    </xf>
    <xf numFmtId="0" fontId="17" fillId="0" borderId="25" xfId="1" applyFont="1" applyBorder="1" applyAlignment="1">
      <alignment horizontal="center" vertical="center"/>
    </xf>
    <xf numFmtId="0" fontId="17" fillId="0" borderId="26" xfId="1" applyFont="1" applyBorder="1" applyAlignment="1">
      <alignment horizontal="center" vertical="center"/>
    </xf>
    <xf numFmtId="0" fontId="17" fillId="0" borderId="27" xfId="1" applyFont="1" applyBorder="1" applyAlignment="1">
      <alignment horizontal="center" vertical="center"/>
    </xf>
    <xf numFmtId="0" fontId="10" fillId="0" borderId="3" xfId="0" applyFont="1" applyBorder="1">
      <alignment vertical="center"/>
    </xf>
    <xf numFmtId="0" fontId="10" fillId="0" borderId="6" xfId="0" applyFont="1" applyBorder="1">
      <alignment vertical="center"/>
    </xf>
    <xf numFmtId="191" fontId="6" fillId="2" borderId="75" xfId="1" applyNumberFormat="1" applyFont="1" applyFill="1" applyBorder="1" applyAlignment="1">
      <alignment vertical="center"/>
    </xf>
    <xf numFmtId="179" fontId="6" fillId="0" borderId="81" xfId="1" applyNumberFormat="1" applyFont="1" applyBorder="1" applyAlignment="1">
      <alignment horizontal="center" vertical="top" wrapText="1"/>
    </xf>
    <xf numFmtId="0" fontId="12" fillId="3" borderId="32" xfId="0" applyFont="1" applyFill="1" applyBorder="1" applyAlignment="1">
      <alignment wrapText="1"/>
    </xf>
    <xf numFmtId="0" fontId="12" fillId="3" borderId="64" xfId="0" applyFont="1" applyFill="1" applyBorder="1" applyAlignment="1">
      <alignment wrapText="1"/>
    </xf>
    <xf numFmtId="0" fontId="12" fillId="3" borderId="57" xfId="0" applyFont="1" applyFill="1" applyBorder="1" applyAlignment="1">
      <alignment wrapText="1"/>
    </xf>
    <xf numFmtId="0" fontId="12" fillId="3" borderId="86" xfId="0" applyFont="1" applyFill="1" applyBorder="1" applyAlignment="1">
      <alignment wrapText="1"/>
    </xf>
    <xf numFmtId="0" fontId="12" fillId="3" borderId="25" xfId="0" applyFont="1" applyFill="1" applyBorder="1" applyAlignment="1">
      <alignment wrapText="1"/>
    </xf>
    <xf numFmtId="0" fontId="12" fillId="3" borderId="54" xfId="0" applyFont="1" applyFill="1" applyBorder="1" applyAlignment="1">
      <alignment wrapText="1"/>
    </xf>
    <xf numFmtId="191" fontId="6" fillId="3" borderId="15" xfId="1" applyNumberFormat="1" applyFont="1" applyFill="1" applyBorder="1" applyAlignment="1">
      <alignment vertical="center"/>
    </xf>
    <xf numFmtId="190" fontId="6" fillId="3" borderId="35" xfId="2" applyNumberFormat="1" applyFont="1" applyFill="1" applyBorder="1" applyAlignment="1">
      <alignment vertical="center"/>
    </xf>
    <xf numFmtId="190" fontId="6" fillId="2" borderId="35" xfId="2" applyNumberFormat="1" applyFont="1" applyFill="1" applyBorder="1" applyAlignment="1">
      <alignment vertical="center"/>
    </xf>
    <xf numFmtId="190" fontId="6" fillId="2" borderId="47" xfId="2" applyNumberFormat="1" applyFont="1" applyFill="1" applyBorder="1" applyAlignment="1">
      <alignment vertical="center"/>
    </xf>
    <xf numFmtId="190" fontId="6" fillId="0" borderId="38" xfId="1" applyNumberFormat="1" applyFont="1" applyBorder="1" applyAlignment="1">
      <alignment horizontal="center" vertical="center" wrapText="1"/>
    </xf>
    <xf numFmtId="190" fontId="6" fillId="0" borderId="39" xfId="1" applyNumberFormat="1" applyFont="1" applyBorder="1" applyAlignment="1">
      <alignment horizontal="center" vertical="center" wrapText="1"/>
    </xf>
    <xf numFmtId="190" fontId="6" fillId="3" borderId="9" xfId="2" applyNumberFormat="1" applyFont="1" applyFill="1" applyBorder="1" applyAlignment="1">
      <alignment vertical="center"/>
    </xf>
    <xf numFmtId="190" fontId="6" fillId="2" borderId="9" xfId="2" applyNumberFormat="1" applyFont="1" applyFill="1" applyBorder="1" applyAlignment="1">
      <alignment vertical="center"/>
    </xf>
    <xf numFmtId="190" fontId="6" fillId="2" borderId="83" xfId="2" applyNumberFormat="1" applyFont="1" applyFill="1" applyBorder="1" applyAlignment="1">
      <alignment vertical="center"/>
    </xf>
    <xf numFmtId="190" fontId="6" fillId="3" borderId="7" xfId="2" applyNumberFormat="1" applyFont="1" applyFill="1" applyBorder="1" applyAlignment="1">
      <alignment vertical="center"/>
    </xf>
    <xf numFmtId="190" fontId="6" fillId="2" borderId="7" xfId="2" applyNumberFormat="1" applyFont="1" applyFill="1" applyBorder="1" applyAlignment="1">
      <alignment vertical="center"/>
    </xf>
    <xf numFmtId="190" fontId="6" fillId="2" borderId="42" xfId="2" applyNumberFormat="1" applyFont="1" applyFill="1" applyBorder="1" applyAlignment="1">
      <alignment vertical="center"/>
    </xf>
    <xf numFmtId="184" fontId="6" fillId="2" borderId="48" xfId="1" applyNumberFormat="1" applyFont="1" applyFill="1" applyBorder="1" applyAlignment="1">
      <alignment vertical="center"/>
    </xf>
    <xf numFmtId="184" fontId="6" fillId="2" borderId="49" xfId="1" applyNumberFormat="1" applyFont="1" applyFill="1" applyBorder="1" applyAlignment="1">
      <alignment vertical="center"/>
    </xf>
    <xf numFmtId="190" fontId="6" fillId="3" borderId="9" xfId="1" applyNumberFormat="1" applyFont="1" applyFill="1" applyBorder="1" applyAlignment="1">
      <alignment vertical="center"/>
    </xf>
    <xf numFmtId="190" fontId="6" fillId="3" borderId="7" xfId="1" applyNumberFormat="1" applyFont="1" applyFill="1" applyBorder="1" applyAlignment="1">
      <alignment vertical="center"/>
    </xf>
    <xf numFmtId="190" fontId="6" fillId="3" borderId="35" xfId="1" applyNumberFormat="1" applyFont="1" applyFill="1" applyBorder="1" applyAlignment="1">
      <alignment vertical="center"/>
    </xf>
    <xf numFmtId="184" fontId="6" fillId="2" borderId="40" xfId="1" applyNumberFormat="1" applyFont="1" applyFill="1" applyBorder="1" applyAlignment="1">
      <alignment vertical="center"/>
    </xf>
    <xf numFmtId="184" fontId="6" fillId="2" borderId="41" xfId="1" applyNumberFormat="1" applyFont="1" applyFill="1" applyBorder="1" applyAlignment="1">
      <alignment vertical="center"/>
    </xf>
    <xf numFmtId="191" fontId="6" fillId="0" borderId="38" xfId="1" applyNumberFormat="1" applyFont="1" applyBorder="1" applyAlignment="1">
      <alignment horizontal="center" vertical="center" wrapText="1"/>
    </xf>
    <xf numFmtId="191" fontId="6" fillId="2" borderId="40" xfId="1" applyNumberFormat="1" applyFont="1" applyFill="1" applyBorder="1" applyAlignment="1">
      <alignment vertical="center"/>
    </xf>
    <xf numFmtId="191" fontId="6" fillId="2" borderId="41" xfId="1" applyNumberFormat="1" applyFont="1" applyFill="1" applyBorder="1" applyAlignment="1">
      <alignment vertical="center"/>
    </xf>
    <xf numFmtId="0" fontId="6" fillId="0" borderId="52" xfId="1" applyFont="1" applyBorder="1" applyAlignment="1">
      <alignment horizontal="center" vertical="center" wrapText="1"/>
    </xf>
    <xf numFmtId="184" fontId="6" fillId="2" borderId="23" xfId="1" applyNumberFormat="1" applyFont="1" applyFill="1" applyBorder="1" applyAlignment="1">
      <alignment vertical="center"/>
    </xf>
    <xf numFmtId="184" fontId="6" fillId="2" borderId="53" xfId="1" applyNumberFormat="1" applyFont="1" applyFill="1" applyBorder="1" applyAlignment="1">
      <alignment vertical="center"/>
    </xf>
    <xf numFmtId="184" fontId="6" fillId="2" borderId="63" xfId="1" applyNumberFormat="1" applyFont="1" applyFill="1" applyBorder="1" applyAlignment="1">
      <alignment vertical="center"/>
    </xf>
    <xf numFmtId="184" fontId="6" fillId="2" borderId="65" xfId="1" applyNumberFormat="1" applyFont="1" applyFill="1" applyBorder="1" applyAlignment="1">
      <alignment vertical="center"/>
    </xf>
    <xf numFmtId="0" fontId="6" fillId="0" borderId="55" xfId="1" applyFont="1" applyBorder="1" applyAlignment="1">
      <alignment horizontal="center" wrapText="1"/>
    </xf>
    <xf numFmtId="0" fontId="6" fillId="0" borderId="57" xfId="1" applyFont="1" applyBorder="1" applyAlignment="1">
      <alignment horizontal="center" wrapText="1"/>
    </xf>
    <xf numFmtId="184" fontId="6" fillId="2" borderId="25" xfId="1" applyNumberFormat="1" applyFont="1" applyFill="1" applyBorder="1" applyAlignment="1">
      <alignment vertical="center"/>
    </xf>
    <xf numFmtId="184" fontId="6" fillId="2" borderId="54" xfId="1" applyNumberFormat="1" applyFont="1" applyFill="1" applyBorder="1" applyAlignment="1">
      <alignment vertical="center"/>
    </xf>
    <xf numFmtId="184" fontId="6" fillId="2" borderId="25" xfId="1" applyNumberFormat="1" applyFont="1" applyFill="1" applyBorder="1" applyAlignment="1">
      <alignment horizontal="right" vertical="center"/>
    </xf>
    <xf numFmtId="184" fontId="6" fillId="2" borderId="54" xfId="1" applyNumberFormat="1" applyFont="1" applyFill="1" applyBorder="1" applyAlignment="1">
      <alignment horizontal="right" vertical="center"/>
    </xf>
    <xf numFmtId="191" fontId="6" fillId="3" borderId="16" xfId="1" applyNumberFormat="1" applyFont="1" applyFill="1" applyBorder="1" applyAlignment="1">
      <alignment horizontal="center" vertical="center" wrapText="1"/>
    </xf>
    <xf numFmtId="191" fontId="14" fillId="3" borderId="71" xfId="0" applyNumberFormat="1" applyFont="1" applyFill="1" applyBorder="1" applyAlignment="1">
      <alignment horizontal="center" vertical="center" wrapText="1"/>
    </xf>
    <xf numFmtId="0" fontId="6" fillId="0" borderId="14" xfId="1" applyFont="1" applyBorder="1" applyAlignment="1">
      <alignment vertical="center" wrapText="1"/>
    </xf>
    <xf numFmtId="0" fontId="6" fillId="2" borderId="2" xfId="1" applyFont="1" applyFill="1" applyBorder="1" applyAlignment="1">
      <alignment horizontal="right" vertical="center"/>
    </xf>
    <xf numFmtId="0" fontId="6" fillId="2" borderId="0" xfId="1" applyFont="1" applyFill="1" applyBorder="1" applyAlignment="1">
      <alignment horizontal="right" vertical="center"/>
    </xf>
    <xf numFmtId="191" fontId="6" fillId="3" borderId="16" xfId="1" applyNumberFormat="1" applyFont="1" applyFill="1" applyBorder="1" applyAlignment="1">
      <alignment vertical="center"/>
    </xf>
    <xf numFmtId="191" fontId="14" fillId="3" borderId="71" xfId="0" applyNumberFormat="1" applyFont="1" applyFill="1" applyBorder="1">
      <alignment vertical="center"/>
    </xf>
    <xf numFmtId="191" fontId="6" fillId="0" borderId="59" xfId="1" applyNumberFormat="1" applyFont="1" applyBorder="1" applyAlignment="1">
      <alignment horizontal="center" vertical="center"/>
    </xf>
    <xf numFmtId="191" fontId="6" fillId="0" borderId="60" xfId="1" applyNumberFormat="1" applyFont="1" applyBorder="1" applyAlignment="1">
      <alignment horizontal="center" vertical="center"/>
    </xf>
    <xf numFmtId="191" fontId="6" fillId="0" borderId="13" xfId="1" applyNumberFormat="1" applyFont="1" applyBorder="1" applyAlignment="1">
      <alignment horizontal="center" vertical="center" wrapText="1"/>
    </xf>
    <xf numFmtId="191" fontId="6" fillId="0" borderId="18" xfId="1" applyNumberFormat="1" applyFont="1" applyBorder="1" applyAlignment="1">
      <alignment horizontal="center" vertical="center" wrapText="1"/>
    </xf>
    <xf numFmtId="191" fontId="6" fillId="0" borderId="46" xfId="1" applyNumberFormat="1" applyFont="1" applyBorder="1" applyAlignment="1">
      <alignment horizontal="left" vertical="center" wrapText="1"/>
    </xf>
    <xf numFmtId="0" fontId="6" fillId="0" borderId="46" xfId="1" applyFont="1" applyBorder="1" applyAlignment="1">
      <alignment vertical="center" wrapText="1"/>
    </xf>
    <xf numFmtId="0" fontId="6" fillId="2" borderId="2" xfId="1" applyFont="1" applyFill="1" applyBorder="1" applyAlignment="1">
      <alignment horizontal="center" vertical="center" wrapText="1"/>
    </xf>
    <xf numFmtId="0" fontId="6" fillId="2" borderId="0" xfId="1" applyFont="1" applyFill="1" applyBorder="1" applyAlignment="1">
      <alignment horizontal="center" vertical="center" wrapText="1"/>
    </xf>
    <xf numFmtId="191" fontId="6" fillId="2" borderId="91" xfId="1" applyNumberFormat="1" applyFont="1" applyFill="1" applyBorder="1" applyAlignment="1">
      <alignment vertical="center"/>
    </xf>
    <xf numFmtId="191" fontId="6" fillId="2" borderId="92" xfId="1" applyNumberFormat="1" applyFont="1" applyFill="1" applyBorder="1" applyAlignment="1">
      <alignment vertical="center"/>
    </xf>
    <xf numFmtId="191" fontId="6" fillId="2" borderId="82" xfId="1" applyNumberFormat="1" applyFont="1" applyFill="1" applyBorder="1" applyAlignment="1">
      <alignment vertical="center"/>
    </xf>
    <xf numFmtId="191" fontId="6" fillId="2" borderId="51" xfId="1" applyNumberFormat="1" applyFont="1" applyFill="1" applyBorder="1" applyAlignment="1">
      <alignment vertical="center"/>
    </xf>
    <xf numFmtId="191" fontId="6" fillId="0" borderId="12" xfId="1" applyNumberFormat="1" applyFont="1" applyBorder="1" applyAlignment="1">
      <alignment horizontal="center" vertical="center" wrapText="1"/>
    </xf>
    <xf numFmtId="0" fontId="6" fillId="2" borderId="2" xfId="1" applyFont="1" applyFill="1" applyBorder="1" applyAlignment="1">
      <alignment vertical="center" shrinkToFit="1"/>
    </xf>
    <xf numFmtId="0" fontId="6" fillId="2" borderId="0" xfId="1" applyFont="1" applyFill="1" applyBorder="1" applyAlignment="1">
      <alignment vertical="center" shrinkToFit="1"/>
    </xf>
  </cellXfs>
  <cellStyles count="3">
    <cellStyle name="桁区切り" xfId="2" builtinId="6"/>
    <cellStyle name="標準" xfId="0" builtinId="0"/>
    <cellStyle name="標準 2" xfId="1" xr:uid="{00000000-0005-0000-0000-000002000000}"/>
  </cellStyles>
  <dxfs count="0"/>
  <tableStyles count="0" defaultTableStyle="TableStyleMedium2" defaultPivotStyle="PivotStyleLight16"/>
  <colors>
    <mruColors>
      <color rgb="FFFFFF99"/>
      <color rgb="FFFFFFCC"/>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B458E-F31D-4D6E-8C4D-F7B3F1E061A9}">
  <sheetPr>
    <pageSetUpPr fitToPage="1"/>
  </sheetPr>
  <dimension ref="A1:R47"/>
  <sheetViews>
    <sheetView tabSelected="1" view="pageBreakPreview" zoomScale="70" zoomScaleNormal="70" zoomScaleSheetLayoutView="70" workbookViewId="0">
      <selection activeCell="C10" sqref="C10"/>
    </sheetView>
  </sheetViews>
  <sheetFormatPr defaultColWidth="9" defaultRowHeight="13.5" x14ac:dyDescent="0.4"/>
  <cols>
    <col min="1" max="2" width="20.625" style="1" customWidth="1"/>
    <col min="3" max="4" width="41" style="1" customWidth="1"/>
    <col min="5" max="5" width="42" style="1" customWidth="1"/>
    <col min="6" max="6" width="45.375" style="1" customWidth="1"/>
    <col min="7" max="7" width="5.625" style="1" customWidth="1"/>
    <col min="8" max="8" width="20.625" style="1" customWidth="1"/>
    <col min="9" max="9" width="22.25" style="1" customWidth="1"/>
    <col min="10" max="10" width="5.625" style="1" customWidth="1"/>
    <col min="11" max="11" width="20.625" style="1" customWidth="1"/>
    <col min="12" max="12" width="22.375" style="1" customWidth="1"/>
    <col min="13" max="13" width="5.625" style="1" customWidth="1"/>
    <col min="14" max="14" width="20.625" style="1" customWidth="1"/>
    <col min="15" max="15" width="10.625" style="1" customWidth="1"/>
    <col min="16" max="16" width="5.625" style="1" customWidth="1"/>
    <col min="17" max="17" width="20.625" style="1" customWidth="1"/>
    <col min="18" max="18" width="10.625" style="1" customWidth="1"/>
    <col min="19" max="16384" width="9" style="1"/>
  </cols>
  <sheetData>
    <row r="1" spans="1:18" ht="39.950000000000003" customHeight="1" thickBot="1" x14ac:dyDescent="0.45">
      <c r="A1" s="259"/>
      <c r="E1" s="2"/>
      <c r="F1" s="11" t="s">
        <v>77</v>
      </c>
    </row>
    <row r="2" spans="1:18" ht="39.950000000000003" customHeight="1" thickTop="1" x14ac:dyDescent="0.4">
      <c r="A2" s="346" t="s">
        <v>265</v>
      </c>
      <c r="B2" s="347"/>
      <c r="C2" s="347"/>
      <c r="D2" s="347"/>
      <c r="E2" s="347"/>
      <c r="F2" s="348"/>
    </row>
    <row r="3" spans="1:18" ht="39.950000000000003" customHeight="1" thickBot="1" x14ac:dyDescent="0.45">
      <c r="A3" s="349"/>
      <c r="B3" s="350"/>
      <c r="C3" s="350"/>
      <c r="D3" s="350"/>
      <c r="E3" s="350"/>
      <c r="F3" s="351"/>
    </row>
    <row r="4" spans="1:18" ht="39.950000000000003" customHeight="1" thickTop="1" x14ac:dyDescent="0.4">
      <c r="E4" s="8" t="s">
        <v>235</v>
      </c>
      <c r="F4" s="223"/>
    </row>
    <row r="5" spans="1:18" ht="39.950000000000003" customHeight="1" x14ac:dyDescent="0.4">
      <c r="E5" s="8" t="s">
        <v>175</v>
      </c>
      <c r="F5" s="260"/>
    </row>
    <row r="6" spans="1:18" ht="39.950000000000003" customHeight="1" x14ac:dyDescent="0.4">
      <c r="E6" s="8" t="s">
        <v>126</v>
      </c>
      <c r="F6" s="260"/>
    </row>
    <row r="7" spans="1:18" ht="39.950000000000003" customHeight="1" x14ac:dyDescent="0.4">
      <c r="A7" s="7"/>
      <c r="B7" s="3"/>
      <c r="C7" s="7"/>
      <c r="D7" s="8"/>
      <c r="E7" s="8"/>
      <c r="F7" s="82"/>
    </row>
    <row r="8" spans="1:18" ht="39.950000000000003" customHeight="1" x14ac:dyDescent="0.15">
      <c r="A8" s="82" t="s">
        <v>233</v>
      </c>
      <c r="B8" s="3"/>
      <c r="C8" s="7"/>
      <c r="D8" s="8"/>
      <c r="E8" s="8"/>
      <c r="F8" s="82"/>
      <c r="H8" s="4"/>
      <c r="I8" s="4"/>
      <c r="J8" s="4"/>
      <c r="K8" s="4"/>
      <c r="L8" s="4"/>
      <c r="M8" s="4"/>
      <c r="P8" s="4"/>
      <c r="Q8" s="4"/>
      <c r="R8" s="4"/>
    </row>
    <row r="9" spans="1:18" s="4" customFormat="1" ht="39.950000000000003" customHeight="1" x14ac:dyDescent="0.15">
      <c r="A9" s="7" t="s">
        <v>246</v>
      </c>
      <c r="B9" s="58"/>
      <c r="C9" s="12"/>
      <c r="D9" s="12"/>
      <c r="E9" s="12"/>
    </row>
    <row r="10" spans="1:18" ht="39.950000000000003" customHeight="1" x14ac:dyDescent="0.15">
      <c r="A10" s="82" t="s">
        <v>282</v>
      </c>
      <c r="B10" s="3"/>
      <c r="C10" s="7"/>
      <c r="D10" s="8"/>
      <c r="E10" s="8"/>
      <c r="F10" s="82"/>
      <c r="H10" s="4"/>
      <c r="I10" s="4"/>
      <c r="J10" s="4"/>
      <c r="K10" s="4"/>
      <c r="L10" s="4"/>
      <c r="M10" s="4"/>
      <c r="P10" s="4"/>
      <c r="Q10" s="4"/>
      <c r="R10" s="4"/>
    </row>
    <row r="11" spans="1:18" s="4" customFormat="1" ht="39.950000000000003" customHeight="1" x14ac:dyDescent="0.15">
      <c r="A11" s="7" t="s">
        <v>283</v>
      </c>
      <c r="B11" s="58"/>
      <c r="C11" s="12"/>
      <c r="D11" s="12"/>
      <c r="E11" s="12"/>
      <c r="N11" s="1"/>
      <c r="O11" s="1"/>
    </row>
    <row r="12" spans="1:18" s="4" customFormat="1" ht="39.950000000000003" customHeight="1" x14ac:dyDescent="0.2">
      <c r="A12" s="10"/>
      <c r="B12" s="10"/>
      <c r="C12" s="10"/>
      <c r="D12" s="10"/>
      <c r="E12" s="10"/>
      <c r="F12" s="10"/>
      <c r="G12" s="108"/>
      <c r="N12" s="1"/>
      <c r="O12" s="1"/>
    </row>
    <row r="13" spans="1:18" s="4" customFormat="1" ht="39.950000000000003" customHeight="1" thickBot="1" x14ac:dyDescent="0.25">
      <c r="A13" s="7" t="s">
        <v>0</v>
      </c>
      <c r="B13" s="10"/>
      <c r="C13" s="7"/>
      <c r="D13" s="7"/>
      <c r="E13" s="7"/>
      <c r="F13" s="10"/>
      <c r="G13" s="108"/>
      <c r="I13" s="108"/>
      <c r="J13" s="108"/>
      <c r="K13" s="108"/>
      <c r="N13" s="1"/>
      <c r="O13" s="1"/>
    </row>
    <row r="14" spans="1:18" s="4" customFormat="1" ht="39.950000000000003" customHeight="1" thickBot="1" x14ac:dyDescent="0.2">
      <c r="A14" s="352" t="s">
        <v>195</v>
      </c>
      <c r="B14" s="353"/>
      <c r="C14" s="55" t="s">
        <v>291</v>
      </c>
      <c r="D14" s="75" t="s">
        <v>197</v>
      </c>
      <c r="E14" s="261"/>
      <c r="F14" s="261"/>
      <c r="I14" s="108"/>
      <c r="J14" s="108"/>
      <c r="K14" s="108"/>
    </row>
    <row r="15" spans="1:18" s="4" customFormat="1" ht="39.950000000000003" customHeight="1" thickTop="1" x14ac:dyDescent="0.15">
      <c r="A15" s="356" t="s">
        <v>312</v>
      </c>
      <c r="B15" s="342"/>
      <c r="C15" s="76" t="s">
        <v>236</v>
      </c>
      <c r="D15" s="344"/>
      <c r="E15" s="262"/>
      <c r="F15" s="262"/>
      <c r="H15" s="108"/>
      <c r="I15" s="108"/>
      <c r="J15" s="108"/>
      <c r="K15" s="108"/>
      <c r="L15" s="108"/>
      <c r="M15" s="108"/>
      <c r="N15" s="354" t="s">
        <v>6</v>
      </c>
      <c r="O15" s="355"/>
      <c r="P15" s="108"/>
      <c r="Q15" s="108"/>
      <c r="R15" s="108"/>
    </row>
    <row r="16" spans="1:18" s="4" customFormat="1" ht="39.950000000000003" customHeight="1" x14ac:dyDescent="0.15">
      <c r="A16" s="357"/>
      <c r="B16" s="358"/>
      <c r="C16" s="131">
        <f>I22-O17+R20+R19</f>
        <v>0</v>
      </c>
      <c r="D16" s="345"/>
      <c r="E16" s="262"/>
      <c r="F16" s="262"/>
      <c r="G16" s="261"/>
      <c r="H16" s="108"/>
      <c r="I16" s="108"/>
      <c r="J16" s="108"/>
      <c r="K16" s="108"/>
      <c r="L16" s="108"/>
      <c r="M16" s="108"/>
      <c r="N16" s="354" t="s">
        <v>350</v>
      </c>
      <c r="O16" s="355"/>
      <c r="P16" s="108"/>
      <c r="Q16" s="108"/>
      <c r="R16" s="108"/>
    </row>
    <row r="17" spans="1:18" s="4" customFormat="1" ht="39.950000000000003" customHeight="1" x14ac:dyDescent="0.15">
      <c r="A17" s="323"/>
      <c r="B17" s="359"/>
      <c r="C17" s="118" t="s">
        <v>223</v>
      </c>
      <c r="D17" s="106" t="s">
        <v>198</v>
      </c>
      <c r="E17" s="262"/>
      <c r="F17" s="262"/>
      <c r="G17" s="262"/>
      <c r="H17" s="108"/>
      <c r="J17" s="108"/>
      <c r="K17" s="108"/>
      <c r="M17" s="108"/>
      <c r="N17" s="74" t="s">
        <v>160</v>
      </c>
      <c r="O17" s="80">
        <f>'表2（メニュー別）'!B82</f>
        <v>0</v>
      </c>
      <c r="P17" s="108"/>
      <c r="Q17" s="108"/>
      <c r="R17" s="108"/>
    </row>
    <row r="18" spans="1:18" s="4" customFormat="1" ht="39.950000000000003" customHeight="1" x14ac:dyDescent="0.15">
      <c r="A18" s="323"/>
      <c r="B18" s="359"/>
      <c r="C18" s="149">
        <f>C16-O18+R21+R22</f>
        <v>0</v>
      </c>
      <c r="D18" s="93">
        <f>IF($A$16=0,0,C18/$A$16)</f>
        <v>0</v>
      </c>
      <c r="E18" s="262"/>
      <c r="F18" s="262"/>
      <c r="G18" s="262"/>
      <c r="H18" s="342" t="s">
        <v>189</v>
      </c>
      <c r="I18" s="343"/>
      <c r="J18" s="108"/>
      <c r="K18" s="342" t="s">
        <v>190</v>
      </c>
      <c r="L18" s="343"/>
      <c r="M18" s="108"/>
      <c r="N18" s="52" t="s">
        <v>161</v>
      </c>
      <c r="O18" s="233">
        <f>'表2（メニュー別）'!B88</f>
        <v>0</v>
      </c>
      <c r="P18" s="108"/>
      <c r="Q18" s="343" t="s">
        <v>7</v>
      </c>
      <c r="R18" s="343"/>
    </row>
    <row r="19" spans="1:18" s="4" customFormat="1" ht="39.950000000000003" customHeight="1" x14ac:dyDescent="0.15">
      <c r="A19" s="323"/>
      <c r="B19" s="359"/>
      <c r="C19" s="118" t="s">
        <v>237</v>
      </c>
      <c r="D19" s="344"/>
      <c r="E19" s="262"/>
      <c r="F19" s="262"/>
      <c r="G19" s="262"/>
      <c r="H19" s="52" t="s">
        <v>1</v>
      </c>
      <c r="I19" s="233">
        <f>表1!K53+表1!G61-表2!F15</f>
        <v>0</v>
      </c>
      <c r="J19" s="108"/>
      <c r="K19" s="52" t="s">
        <v>1</v>
      </c>
      <c r="L19" s="233">
        <f>表1!K54+表1!K61-表2!F15</f>
        <v>0</v>
      </c>
      <c r="M19" s="108"/>
      <c r="N19" s="343" t="s">
        <v>351</v>
      </c>
      <c r="O19" s="343"/>
      <c r="P19" s="108"/>
      <c r="Q19" s="76" t="s">
        <v>112</v>
      </c>
      <c r="R19" s="78">
        <f>表9!C16</f>
        <v>0</v>
      </c>
    </row>
    <row r="20" spans="1:18" s="4" customFormat="1" ht="39.950000000000003" customHeight="1" x14ac:dyDescent="0.15">
      <c r="A20" s="323"/>
      <c r="B20" s="359"/>
      <c r="C20" s="131">
        <f>L22-O20+R19+R20</f>
        <v>0</v>
      </c>
      <c r="D20" s="345"/>
      <c r="E20" s="262"/>
      <c r="F20" s="262"/>
      <c r="G20" s="262"/>
      <c r="H20" s="52" t="s">
        <v>2</v>
      </c>
      <c r="I20" s="233">
        <f>表1!G71+表1!G80+表1!G89</f>
        <v>0</v>
      </c>
      <c r="J20" s="108"/>
      <c r="K20" s="52" t="s">
        <v>2</v>
      </c>
      <c r="L20" s="233">
        <f>表1!K71+表1!K80+表1!G89</f>
        <v>0</v>
      </c>
      <c r="M20" s="108"/>
      <c r="N20" s="74" t="s">
        <v>160</v>
      </c>
      <c r="O20" s="80">
        <f>'表2（メニュー別）'!B83</f>
        <v>0</v>
      </c>
      <c r="P20" s="108"/>
      <c r="Q20" s="52" t="s">
        <v>176</v>
      </c>
      <c r="R20" s="78">
        <f>表10!B9</f>
        <v>0</v>
      </c>
    </row>
    <row r="21" spans="1:18" s="4" customFormat="1" ht="39.950000000000003" customHeight="1" thickBot="1" x14ac:dyDescent="0.2">
      <c r="A21" s="323"/>
      <c r="B21" s="359"/>
      <c r="C21" s="118" t="s">
        <v>224</v>
      </c>
      <c r="D21" s="92" t="s">
        <v>199</v>
      </c>
      <c r="E21" s="262"/>
      <c r="F21" s="262"/>
      <c r="G21" s="262"/>
      <c r="H21" s="57" t="s">
        <v>3</v>
      </c>
      <c r="I21" s="81">
        <f>表1!G99+表1!G109</f>
        <v>0</v>
      </c>
      <c r="J21" s="108"/>
      <c r="K21" s="57" t="s">
        <v>3</v>
      </c>
      <c r="L21" s="81">
        <f>表1!K99+表1!G109</f>
        <v>0</v>
      </c>
      <c r="M21" s="108"/>
      <c r="N21" s="52" t="s">
        <v>161</v>
      </c>
      <c r="O21" s="233">
        <f>'表2（メニュー別）'!B88</f>
        <v>0</v>
      </c>
      <c r="P21" s="108"/>
      <c r="Q21" s="52" t="s">
        <v>177</v>
      </c>
      <c r="R21" s="78">
        <f>表11!B9</f>
        <v>0</v>
      </c>
    </row>
    <row r="22" spans="1:18" s="4" customFormat="1" ht="39.950000000000003" customHeight="1" thickTop="1" thickBot="1" x14ac:dyDescent="0.2">
      <c r="A22" s="325"/>
      <c r="B22" s="360"/>
      <c r="C22" s="136">
        <f>C20-O21-O22+R21+R22</f>
        <v>0</v>
      </c>
      <c r="D22" s="111">
        <f>IF($A$16=0,0,C22/$A$16)</f>
        <v>0</v>
      </c>
      <c r="E22" s="262"/>
      <c r="F22" s="262"/>
      <c r="G22" s="262"/>
      <c r="H22" s="74" t="s">
        <v>4</v>
      </c>
      <c r="I22" s="80">
        <f>SUM(I19:I21)</f>
        <v>0</v>
      </c>
      <c r="J22" s="108"/>
      <c r="K22" s="74" t="s">
        <v>4</v>
      </c>
      <c r="L22" s="80">
        <f>SUM(L19:L21)</f>
        <v>0</v>
      </c>
      <c r="M22" s="108"/>
      <c r="N22" s="52" t="s">
        <v>162</v>
      </c>
      <c r="O22" s="233">
        <f>'表2（メニュー別）'!B93</f>
        <v>0</v>
      </c>
      <c r="P22" s="108"/>
      <c r="Q22" s="52" t="s">
        <v>391</v>
      </c>
      <c r="R22" s="78">
        <f>表12!B7</f>
        <v>0</v>
      </c>
    </row>
    <row r="23" spans="1:18" s="4" customFormat="1" ht="39.950000000000003" customHeight="1" x14ac:dyDescent="0.2">
      <c r="A23" s="263" t="s">
        <v>313</v>
      </c>
      <c r="B23" s="119"/>
      <c r="C23" s="120"/>
      <c r="D23" s="20"/>
      <c r="E23" s="22"/>
      <c r="F23" s="10"/>
      <c r="G23" s="108"/>
    </row>
    <row r="24" spans="1:18" s="4" customFormat="1" ht="39.950000000000003" customHeight="1" thickBot="1" x14ac:dyDescent="0.25">
      <c r="A24" s="121" t="s">
        <v>74</v>
      </c>
      <c r="B24" s="121"/>
      <c r="C24" s="120"/>
      <c r="D24" s="20"/>
      <c r="E24" s="22"/>
      <c r="F24" s="10"/>
      <c r="G24" s="108"/>
      <c r="N24" s="1"/>
      <c r="O24" s="1"/>
    </row>
    <row r="25" spans="1:18" s="4" customFormat="1" ht="39.950000000000003" customHeight="1" thickBot="1" x14ac:dyDescent="0.2">
      <c r="A25" s="338" t="s">
        <v>73</v>
      </c>
      <c r="B25" s="339"/>
      <c r="C25" s="122" t="s">
        <v>71</v>
      </c>
      <c r="D25" s="91" t="s">
        <v>72</v>
      </c>
      <c r="E25" s="340" t="s">
        <v>5</v>
      </c>
      <c r="F25" s="341"/>
      <c r="G25" s="108"/>
      <c r="N25" s="1"/>
      <c r="O25" s="1"/>
    </row>
    <row r="26" spans="1:18" s="4" customFormat="1" ht="39.950000000000003" customHeight="1" thickTop="1" x14ac:dyDescent="0.15">
      <c r="A26" s="323"/>
      <c r="B26" s="324"/>
      <c r="C26" s="123" t="s">
        <v>8</v>
      </c>
      <c r="D26" s="86" t="s">
        <v>9</v>
      </c>
      <c r="E26" s="327"/>
      <c r="F26" s="328"/>
      <c r="G26" s="108"/>
      <c r="N26" s="1"/>
      <c r="O26" s="1"/>
    </row>
    <row r="27" spans="1:18" s="4" customFormat="1" ht="39.950000000000003" customHeight="1" x14ac:dyDescent="0.15">
      <c r="A27" s="323"/>
      <c r="B27" s="324"/>
      <c r="C27" s="124"/>
      <c r="D27" s="87"/>
      <c r="E27" s="329"/>
      <c r="F27" s="330"/>
      <c r="G27" s="108"/>
      <c r="N27" s="1"/>
      <c r="O27" s="1"/>
    </row>
    <row r="28" spans="1:18" s="4" customFormat="1" ht="39.950000000000003" customHeight="1" x14ac:dyDescent="0.15">
      <c r="A28" s="323"/>
      <c r="B28" s="324"/>
      <c r="C28" s="125" t="s">
        <v>10</v>
      </c>
      <c r="D28" s="331"/>
      <c r="E28" s="332"/>
      <c r="F28" s="333"/>
      <c r="N28" s="1"/>
      <c r="O28" s="1"/>
    </row>
    <row r="29" spans="1:18" s="4" customFormat="1" ht="39.950000000000003" customHeight="1" x14ac:dyDescent="0.15">
      <c r="A29" s="323"/>
      <c r="B29" s="324"/>
      <c r="C29" s="124"/>
      <c r="D29" s="331"/>
      <c r="E29" s="332"/>
      <c r="F29" s="333"/>
      <c r="N29" s="1"/>
      <c r="O29" s="1"/>
    </row>
    <row r="30" spans="1:18" s="4" customFormat="1" ht="39.950000000000003" customHeight="1" x14ac:dyDescent="0.15">
      <c r="A30" s="323"/>
      <c r="B30" s="324"/>
      <c r="C30" s="125" t="s">
        <v>11</v>
      </c>
      <c r="D30" s="88" t="s">
        <v>12</v>
      </c>
      <c r="E30" s="334"/>
      <c r="F30" s="335"/>
      <c r="N30" s="1"/>
      <c r="O30" s="1"/>
    </row>
    <row r="31" spans="1:18" s="4" customFormat="1" ht="39.950000000000003" customHeight="1" thickBot="1" x14ac:dyDescent="0.2">
      <c r="A31" s="325"/>
      <c r="B31" s="326"/>
      <c r="C31" s="126"/>
      <c r="D31" s="89"/>
      <c r="E31" s="336"/>
      <c r="F31" s="337"/>
      <c r="I31" s="12"/>
      <c r="J31" s="108"/>
      <c r="L31" s="12"/>
      <c r="M31" s="108"/>
      <c r="N31" s="1"/>
      <c r="O31" s="1"/>
      <c r="P31" s="108"/>
      <c r="R31" s="12"/>
    </row>
    <row r="32" spans="1:18" s="4" customFormat="1" ht="40.15" customHeight="1" x14ac:dyDescent="0.15">
      <c r="A32" s="1"/>
      <c r="B32" s="1"/>
      <c r="C32" s="1"/>
      <c r="D32" s="1"/>
      <c r="E32" s="1"/>
      <c r="F32" s="1"/>
      <c r="I32" s="108"/>
      <c r="J32" s="108"/>
      <c r="K32" s="108"/>
      <c r="N32" s="1"/>
      <c r="O32" s="1"/>
    </row>
    <row r="33" spans="1:18" s="4" customFormat="1" ht="40.15" customHeight="1" x14ac:dyDescent="0.15">
      <c r="A33" s="1"/>
      <c r="B33" s="1"/>
      <c r="C33" s="1"/>
      <c r="D33" s="1"/>
      <c r="E33" s="1"/>
      <c r="F33" s="1"/>
      <c r="I33" s="108"/>
      <c r="J33" s="108"/>
      <c r="K33" s="108"/>
      <c r="N33" s="1"/>
      <c r="O33" s="1"/>
    </row>
    <row r="34" spans="1:18" ht="40.15" customHeight="1" x14ac:dyDescent="0.15">
      <c r="H34" s="4"/>
      <c r="I34" s="108"/>
      <c r="J34" s="108"/>
      <c r="K34" s="108"/>
      <c r="L34" s="4"/>
      <c r="M34" s="4"/>
      <c r="P34" s="4"/>
      <c r="Q34" s="4"/>
      <c r="R34" s="4"/>
    </row>
    <row r="35" spans="1:18" ht="40.15" customHeight="1" x14ac:dyDescent="0.15">
      <c r="H35" s="4"/>
      <c r="I35" s="108"/>
      <c r="J35" s="108"/>
      <c r="K35" s="108"/>
      <c r="L35" s="4"/>
      <c r="M35" s="4"/>
      <c r="P35" s="4"/>
      <c r="Q35" s="4"/>
      <c r="R35" s="4"/>
    </row>
    <row r="36" spans="1:18" ht="40.15" customHeight="1" x14ac:dyDescent="0.15">
      <c r="H36" s="4"/>
      <c r="I36" s="108"/>
      <c r="J36" s="4"/>
      <c r="K36" s="4"/>
      <c r="L36" s="4"/>
      <c r="M36" s="4"/>
      <c r="P36" s="4"/>
      <c r="Q36" s="4"/>
      <c r="R36" s="4"/>
    </row>
    <row r="37" spans="1:18" ht="40.15" customHeight="1" x14ac:dyDescent="0.15">
      <c r="H37" s="4"/>
      <c r="I37" s="108"/>
      <c r="J37" s="4"/>
      <c r="K37" s="4"/>
      <c r="L37" s="4"/>
      <c r="M37" s="4"/>
      <c r="P37" s="4"/>
      <c r="Q37" s="4"/>
      <c r="R37" s="4"/>
    </row>
    <row r="38" spans="1:18" ht="40.15" customHeight="1" x14ac:dyDescent="0.15">
      <c r="H38" s="4"/>
      <c r="I38" s="108"/>
      <c r="J38" s="4"/>
      <c r="K38" s="4"/>
      <c r="L38" s="4"/>
      <c r="M38" s="4"/>
      <c r="P38" s="4"/>
      <c r="Q38" s="4"/>
      <c r="R38" s="4"/>
    </row>
    <row r="39" spans="1:18" ht="40.15" customHeight="1" x14ac:dyDescent="0.15">
      <c r="H39" s="4"/>
      <c r="I39" s="4"/>
      <c r="J39" s="4"/>
      <c r="K39" s="4"/>
      <c r="L39" s="4"/>
      <c r="M39" s="4"/>
      <c r="P39" s="4"/>
      <c r="Q39" s="4"/>
      <c r="R39" s="4"/>
    </row>
    <row r="40" spans="1:18" ht="40.15" customHeight="1" x14ac:dyDescent="0.4"/>
    <row r="41" spans="1:18" ht="40.15" customHeight="1" x14ac:dyDescent="0.4"/>
    <row r="42" spans="1:18" ht="40.15" customHeight="1" x14ac:dyDescent="0.4"/>
    <row r="43" spans="1:18" ht="40.15" customHeight="1" x14ac:dyDescent="0.4"/>
    <row r="44" spans="1:18" ht="40.15" customHeight="1" x14ac:dyDescent="0.4"/>
    <row r="45" spans="1:18" ht="40.15" customHeight="1" x14ac:dyDescent="0.4"/>
    <row r="46" spans="1:18" ht="40.15" customHeight="1" x14ac:dyDescent="0.4"/>
    <row r="47" spans="1:18" ht="40.15" customHeight="1" x14ac:dyDescent="0.4"/>
  </sheetData>
  <mergeCells count="19">
    <mergeCell ref="A2:F3"/>
    <mergeCell ref="A14:B14"/>
    <mergeCell ref="N16:O16"/>
    <mergeCell ref="Q18:R18"/>
    <mergeCell ref="N19:O19"/>
    <mergeCell ref="A15:B15"/>
    <mergeCell ref="D15:D16"/>
    <mergeCell ref="A16:B22"/>
    <mergeCell ref="N15:O15"/>
    <mergeCell ref="A25:B25"/>
    <mergeCell ref="E25:F25"/>
    <mergeCell ref="H18:I18"/>
    <mergeCell ref="K18:L18"/>
    <mergeCell ref="D19:D20"/>
    <mergeCell ref="A26:B31"/>
    <mergeCell ref="E26:F27"/>
    <mergeCell ref="D28:D29"/>
    <mergeCell ref="E28:F29"/>
    <mergeCell ref="E30:F31"/>
  </mergeCells>
  <phoneticPr fontId="2"/>
  <pageMargins left="0.78740157480314965" right="0.78740157480314965" top="0.39370078740157483" bottom="0.39370078740157483" header="0.51181102362204722" footer="0.51181102362204722"/>
  <pageSetup paperSize="9" scale="37" orientation="portrait" cellComments="asDisplayed"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0CD2D-0508-45B2-A624-1D22743CDE31}">
  <sheetPr>
    <pageSetUpPr fitToPage="1"/>
  </sheetPr>
  <dimension ref="A1:D31"/>
  <sheetViews>
    <sheetView view="pageBreakPreview" zoomScale="70" zoomScaleNormal="70" zoomScaleSheetLayoutView="70" workbookViewId="0">
      <selection activeCell="C4" sqref="C4:C5"/>
    </sheetView>
  </sheetViews>
  <sheetFormatPr defaultColWidth="9" defaultRowHeight="13.5" x14ac:dyDescent="0.4"/>
  <cols>
    <col min="1" max="3" width="42" style="1" customWidth="1"/>
    <col min="4" max="4" width="45" style="1" customWidth="1"/>
    <col min="5" max="16384" width="9" style="1"/>
  </cols>
  <sheetData>
    <row r="1" spans="1:4" ht="40.15" customHeight="1" thickBot="1" x14ac:dyDescent="0.45">
      <c r="A1" s="13"/>
      <c r="B1" s="13"/>
      <c r="C1" s="13"/>
      <c r="D1" s="11" t="s">
        <v>119</v>
      </c>
    </row>
    <row r="2" spans="1:4" ht="40.15" customHeight="1" thickTop="1" x14ac:dyDescent="0.4">
      <c r="A2" s="346" t="s">
        <v>255</v>
      </c>
      <c r="B2" s="347"/>
      <c r="C2" s="347"/>
      <c r="D2" s="436"/>
    </row>
    <row r="3" spans="1:4" ht="40.15" customHeight="1" thickBot="1" x14ac:dyDescent="0.45">
      <c r="A3" s="349"/>
      <c r="B3" s="350"/>
      <c r="C3" s="350"/>
      <c r="D3" s="437"/>
    </row>
    <row r="4" spans="1:4" ht="40.15" customHeight="1" thickTop="1" x14ac:dyDescent="0.4">
      <c r="A4" s="7"/>
      <c r="C4" s="8" t="s">
        <v>175</v>
      </c>
      <c r="D4" s="112" t="str">
        <f>IF(表紙!F5="","",表紙!F5)</f>
        <v/>
      </c>
    </row>
    <row r="5" spans="1:4" ht="40.15" customHeight="1" x14ac:dyDescent="0.4">
      <c r="A5" s="7"/>
      <c r="C5" s="8" t="s">
        <v>126</v>
      </c>
      <c r="D5" s="320" t="str">
        <f>IF(表紙!F6="","",表紙!F6)</f>
        <v/>
      </c>
    </row>
    <row r="6" spans="1:4" ht="40.15" customHeight="1" x14ac:dyDescent="0.4">
      <c r="A6" s="7"/>
      <c r="B6" s="7"/>
    </row>
    <row r="7" spans="1:4" ht="40.15" customHeight="1" x14ac:dyDescent="0.4">
      <c r="A7" s="7" t="s">
        <v>201</v>
      </c>
      <c r="B7" s="7"/>
      <c r="C7" s="7"/>
    </row>
    <row r="8" spans="1:4" ht="40.15" customHeight="1" x14ac:dyDescent="0.4">
      <c r="A8" s="23"/>
      <c r="B8" s="23"/>
      <c r="C8" s="23"/>
    </row>
    <row r="9" spans="1:4" ht="40.15" customHeight="1" thickBot="1" x14ac:dyDescent="0.45">
      <c r="A9" s="7" t="s">
        <v>173</v>
      </c>
      <c r="B9" s="3"/>
      <c r="C9" s="3"/>
    </row>
    <row r="10" spans="1:4" ht="40.15" customHeight="1" x14ac:dyDescent="0.4">
      <c r="A10" s="99" t="s">
        <v>202</v>
      </c>
      <c r="B10" s="144"/>
    </row>
    <row r="11" spans="1:4" ht="40.15" customHeight="1" thickBot="1" x14ac:dyDescent="0.45">
      <c r="A11" s="100" t="s">
        <v>203</v>
      </c>
      <c r="B11" s="128"/>
    </row>
    <row r="12" spans="1:4" ht="40.15" customHeight="1" thickTop="1" thickBot="1" x14ac:dyDescent="0.45">
      <c r="A12" s="25" t="s">
        <v>54</v>
      </c>
      <c r="B12" s="130">
        <f>SUM(B10:B11)</f>
        <v>0</v>
      </c>
    </row>
    <row r="13" spans="1:4" ht="40.15" customHeight="1" x14ac:dyDescent="0.4">
      <c r="A13" s="7"/>
      <c r="B13" s="7"/>
      <c r="C13" s="7"/>
    </row>
    <row r="14" spans="1:4" ht="40.15" customHeight="1" thickBot="1" x14ac:dyDescent="0.45">
      <c r="A14" s="7" t="s">
        <v>172</v>
      </c>
      <c r="B14" s="7"/>
      <c r="C14" s="7"/>
    </row>
    <row r="15" spans="1:4" ht="40.15" customHeight="1" thickBot="1" x14ac:dyDescent="0.45">
      <c r="A15" s="94" t="s">
        <v>171</v>
      </c>
      <c r="B15" s="95" t="s">
        <v>128</v>
      </c>
      <c r="C15" s="95" t="s">
        <v>130</v>
      </c>
      <c r="D15" s="75" t="s">
        <v>111</v>
      </c>
    </row>
    <row r="16" spans="1:4" ht="40.15" customHeight="1" thickTop="1" thickBot="1" x14ac:dyDescent="0.45">
      <c r="A16" s="145">
        <f>B12</f>
        <v>0</v>
      </c>
      <c r="B16" s="97"/>
      <c r="C16" s="98"/>
      <c r="D16" s="143">
        <f>ROUND(A16*B16*C16,3)</f>
        <v>0</v>
      </c>
    </row>
    <row r="17" spans="1:4" ht="40.15" customHeight="1" x14ac:dyDescent="0.4">
      <c r="A17" s="455" t="s">
        <v>103</v>
      </c>
      <c r="B17" s="455"/>
      <c r="C17" s="455"/>
      <c r="D17" s="455"/>
    </row>
    <row r="18" spans="1:4" s="4" customFormat="1" x14ac:dyDescent="0.15"/>
    <row r="19" spans="1:4" s="4" customFormat="1" x14ac:dyDescent="0.15"/>
    <row r="20" spans="1:4" s="4" customFormat="1" x14ac:dyDescent="0.15"/>
    <row r="21" spans="1:4" s="4" customFormat="1" x14ac:dyDescent="0.15"/>
    <row r="22" spans="1:4" s="4" customFormat="1" x14ac:dyDescent="0.15"/>
    <row r="23" spans="1:4" s="4" customFormat="1" x14ac:dyDescent="0.15"/>
    <row r="24" spans="1:4" s="4" customFormat="1" x14ac:dyDescent="0.15"/>
    <row r="25" spans="1:4" s="4" customFormat="1" x14ac:dyDescent="0.15"/>
    <row r="26" spans="1:4" s="4" customFormat="1" x14ac:dyDescent="0.15"/>
    <row r="27" spans="1:4" s="4" customFormat="1" x14ac:dyDescent="0.15"/>
    <row r="28" spans="1:4" s="4" customFormat="1" x14ac:dyDescent="0.15"/>
    <row r="29" spans="1:4" s="4" customFormat="1" x14ac:dyDescent="0.15"/>
    <row r="30" spans="1:4" s="4" customFormat="1" x14ac:dyDescent="0.15"/>
    <row r="31" spans="1:4" s="4" customFormat="1" x14ac:dyDescent="0.15"/>
  </sheetData>
  <mergeCells count="2">
    <mergeCell ref="A17:D17"/>
    <mergeCell ref="A2:D3"/>
  </mergeCells>
  <phoneticPr fontId="2"/>
  <pageMargins left="0.78740157480314965" right="0.78740157480314965" top="0.39370078740157483" bottom="0.39370078740157483" header="0.51181102362204722" footer="0.51181102362204722"/>
  <pageSetup paperSize="9" scale="45" fitToHeight="0" orientation="portrait" cellComments="asDisplaye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1921D-3034-47AF-BF2D-FD95DACC44C0}">
  <sheetPr>
    <pageSetUpPr fitToPage="1"/>
  </sheetPr>
  <dimension ref="A1:C16"/>
  <sheetViews>
    <sheetView view="pageBreakPreview" zoomScale="70" zoomScaleNormal="85" zoomScaleSheetLayoutView="70" workbookViewId="0">
      <selection activeCell="B4" sqref="B4:B5"/>
    </sheetView>
  </sheetViews>
  <sheetFormatPr defaultColWidth="9" defaultRowHeight="13.5" x14ac:dyDescent="0.4"/>
  <cols>
    <col min="1" max="2" width="42" style="1" customWidth="1"/>
    <col min="3" max="3" width="45" style="1" customWidth="1"/>
    <col min="4" max="16384" width="9" style="1"/>
  </cols>
  <sheetData>
    <row r="1" spans="1:3" ht="40.15" customHeight="1" thickBot="1" x14ac:dyDescent="0.45">
      <c r="A1" s="13"/>
      <c r="B1" s="13"/>
      <c r="C1" s="11" t="s">
        <v>107</v>
      </c>
    </row>
    <row r="2" spans="1:3" ht="40.15" customHeight="1" thickTop="1" x14ac:dyDescent="0.4">
      <c r="A2" s="346" t="s">
        <v>194</v>
      </c>
      <c r="B2" s="347"/>
      <c r="C2" s="436"/>
    </row>
    <row r="3" spans="1:3" ht="40.15" customHeight="1" thickBot="1" x14ac:dyDescent="0.45">
      <c r="A3" s="349"/>
      <c r="B3" s="350"/>
      <c r="C3" s="437"/>
    </row>
    <row r="4" spans="1:3" ht="40.15" customHeight="1" thickTop="1" x14ac:dyDescent="0.4">
      <c r="A4" s="7"/>
      <c r="B4" s="8" t="s">
        <v>175</v>
      </c>
      <c r="C4" s="218" t="str">
        <f>IF(表紙!F5="","",表紙!F5)</f>
        <v/>
      </c>
    </row>
    <row r="5" spans="1:3" ht="40.15" customHeight="1" x14ac:dyDescent="0.4">
      <c r="A5" s="7"/>
      <c r="B5" s="8" t="s">
        <v>126</v>
      </c>
      <c r="C5" s="319" t="str">
        <f>IF(表紙!F6="","",表紙!F6)</f>
        <v/>
      </c>
    </row>
    <row r="6" spans="1:3" ht="40.15" customHeight="1" x14ac:dyDescent="0.4">
      <c r="A6" s="7"/>
      <c r="B6" s="7"/>
      <c r="C6" s="7"/>
    </row>
    <row r="7" spans="1:3" ht="40.15" customHeight="1" x14ac:dyDescent="0.4">
      <c r="A7" s="482" t="s">
        <v>154</v>
      </c>
      <c r="B7" s="482"/>
      <c r="C7" s="482"/>
    </row>
    <row r="8" spans="1:3" ht="40.15" customHeight="1" x14ac:dyDescent="0.4">
      <c r="A8" s="61"/>
      <c r="B8" s="61"/>
      <c r="C8" s="61"/>
    </row>
    <row r="9" spans="1:3" ht="40.15" customHeight="1" thickBot="1" x14ac:dyDescent="0.45">
      <c r="A9" s="7" t="s">
        <v>253</v>
      </c>
      <c r="B9" s="3"/>
      <c r="C9" s="61"/>
    </row>
    <row r="10" spans="1:3" ht="40.15" customHeight="1" x14ac:dyDescent="0.4">
      <c r="A10" s="102" t="s">
        <v>181</v>
      </c>
      <c r="B10" s="146"/>
      <c r="C10" s="79"/>
    </row>
    <row r="11" spans="1:3" ht="40.15" customHeight="1" thickBot="1" x14ac:dyDescent="0.45">
      <c r="A11" s="103" t="s">
        <v>182</v>
      </c>
      <c r="B11" s="147"/>
      <c r="C11" s="61"/>
    </row>
    <row r="12" spans="1:3" ht="40.15" customHeight="1" thickTop="1" thickBot="1" x14ac:dyDescent="0.45">
      <c r="A12" s="25" t="s">
        <v>54</v>
      </c>
      <c r="B12" s="132">
        <f>SUM(B10:B11)</f>
        <v>0</v>
      </c>
      <c r="C12" s="61"/>
    </row>
    <row r="13" spans="1:3" ht="40.15" customHeight="1" x14ac:dyDescent="0.4">
      <c r="A13" s="61"/>
      <c r="B13" s="61"/>
      <c r="C13" s="61"/>
    </row>
    <row r="14" spans="1:3" ht="40.15" customHeight="1" thickBot="1" x14ac:dyDescent="0.45">
      <c r="A14" s="7" t="s">
        <v>254</v>
      </c>
      <c r="B14" s="7"/>
      <c r="C14" s="12"/>
    </row>
    <row r="15" spans="1:3" ht="40.15" customHeight="1" thickBot="1" x14ac:dyDescent="0.45">
      <c r="A15" s="94" t="s">
        <v>247</v>
      </c>
      <c r="B15" s="55" t="s">
        <v>82</v>
      </c>
      <c r="C15" s="75" t="s">
        <v>108</v>
      </c>
    </row>
    <row r="16" spans="1:3" ht="40.15" customHeight="1" thickTop="1" thickBot="1" x14ac:dyDescent="0.45">
      <c r="A16" s="148">
        <f>B12</f>
        <v>0</v>
      </c>
      <c r="B16" s="101"/>
      <c r="C16" s="132">
        <f>ROUND(A16*B16,3)</f>
        <v>0</v>
      </c>
    </row>
  </sheetData>
  <mergeCells count="2">
    <mergeCell ref="A2:C3"/>
    <mergeCell ref="A7:C7"/>
  </mergeCells>
  <phoneticPr fontId="2"/>
  <pageMargins left="0.78740157480314965" right="0.78740157480314965" top="0.39370078740157483" bottom="0.39370078740157483" header="0.51181102362204722" footer="0.51181102362204722"/>
  <pageSetup paperSize="9" scale="60" fitToHeight="0" orientation="portrait"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48D5F-2C3C-452A-8029-8CA842C650C2}">
  <sheetPr>
    <pageSetUpPr fitToPage="1"/>
  </sheetPr>
  <dimension ref="A1:B10"/>
  <sheetViews>
    <sheetView view="pageBreakPreview" zoomScale="70" zoomScaleNormal="100" zoomScaleSheetLayoutView="70" workbookViewId="0">
      <selection activeCell="I45" sqref="I45"/>
    </sheetView>
  </sheetViews>
  <sheetFormatPr defaultColWidth="9" defaultRowHeight="13.5" x14ac:dyDescent="0.4"/>
  <cols>
    <col min="1" max="1" width="44.875" style="1" customWidth="1"/>
    <col min="2" max="2" width="45" style="1" customWidth="1"/>
    <col min="3" max="16384" width="9" style="1"/>
  </cols>
  <sheetData>
    <row r="1" spans="1:2" ht="40.15" customHeight="1" thickBot="1" x14ac:dyDescent="0.45">
      <c r="A1" s="13"/>
      <c r="B1" s="11" t="s">
        <v>116</v>
      </c>
    </row>
    <row r="2" spans="1:2" ht="40.15" customHeight="1" thickTop="1" x14ac:dyDescent="0.4">
      <c r="A2" s="346" t="s">
        <v>405</v>
      </c>
      <c r="B2" s="436"/>
    </row>
    <row r="3" spans="1:2" ht="40.15" customHeight="1" thickBot="1" x14ac:dyDescent="0.45">
      <c r="A3" s="349"/>
      <c r="B3" s="437"/>
    </row>
    <row r="4" spans="1:2" ht="40.15" customHeight="1" thickTop="1" x14ac:dyDescent="0.4">
      <c r="A4" s="8" t="s">
        <v>175</v>
      </c>
      <c r="B4" s="255" t="str">
        <f>IF(表紙!F5="","",表紙!F5)</f>
        <v/>
      </c>
    </row>
    <row r="5" spans="1:2" ht="40.15" customHeight="1" x14ac:dyDescent="0.4">
      <c r="A5" s="8" t="s">
        <v>126</v>
      </c>
      <c r="B5" s="321" t="str">
        <f>IF(表紙!F6="","",表紙!F6)</f>
        <v/>
      </c>
    </row>
    <row r="6" spans="1:2" ht="40.15" customHeight="1" thickBot="1" x14ac:dyDescent="0.45">
      <c r="A6" s="7"/>
    </row>
    <row r="7" spans="1:2" ht="40.15" customHeight="1" x14ac:dyDescent="0.4">
      <c r="A7" s="102" t="s">
        <v>340</v>
      </c>
      <c r="B7" s="146"/>
    </row>
    <row r="8" spans="1:2" ht="40.15" customHeight="1" thickBot="1" x14ac:dyDescent="0.45">
      <c r="A8" s="103" t="s">
        <v>183</v>
      </c>
      <c r="B8" s="147"/>
    </row>
    <row r="9" spans="1:2" ht="40.15" customHeight="1" thickTop="1" thickBot="1" x14ac:dyDescent="0.45">
      <c r="A9" s="25" t="s">
        <v>184</v>
      </c>
      <c r="B9" s="132">
        <f>SUM(B7:B8)</f>
        <v>0</v>
      </c>
    </row>
    <row r="10" spans="1:2" ht="43.9" customHeight="1" x14ac:dyDescent="0.4">
      <c r="A10" s="484" t="s">
        <v>342</v>
      </c>
      <c r="B10" s="484"/>
    </row>
  </sheetData>
  <mergeCells count="2">
    <mergeCell ref="A10:B10"/>
    <mergeCell ref="A2:B3"/>
  </mergeCells>
  <phoneticPr fontId="2"/>
  <pageMargins left="0.78740157480314965" right="0.78740157480314965" top="0.39370078740157483" bottom="0.39370078740157483" header="0.51181102362204722" footer="0.51181102362204722"/>
  <pageSetup paperSize="9" scale="87" fitToHeight="0" orientation="portrait" cellComments="asDisplayed"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38E28-BC90-4951-8203-55F642401737}">
  <sheetPr>
    <pageSetUpPr fitToPage="1"/>
  </sheetPr>
  <dimension ref="A1:B10"/>
  <sheetViews>
    <sheetView view="pageBreakPreview" zoomScale="70" zoomScaleNormal="100" zoomScaleSheetLayoutView="70" workbookViewId="0">
      <selection activeCell="K43" sqref="K43"/>
    </sheetView>
  </sheetViews>
  <sheetFormatPr defaultColWidth="9" defaultRowHeight="13.5" x14ac:dyDescent="0.4"/>
  <cols>
    <col min="1" max="1" width="44.875" style="1" customWidth="1"/>
    <col min="2" max="2" width="45" style="1" customWidth="1"/>
    <col min="3" max="16384" width="9" style="1"/>
  </cols>
  <sheetData>
    <row r="1" spans="1:2" ht="40.15" customHeight="1" thickBot="1" x14ac:dyDescent="0.45">
      <c r="A1" s="13"/>
      <c r="B1" s="11" t="s">
        <v>118</v>
      </c>
    </row>
    <row r="2" spans="1:2" ht="40.15" customHeight="1" thickTop="1" x14ac:dyDescent="0.4">
      <c r="A2" s="346" t="s">
        <v>406</v>
      </c>
      <c r="B2" s="436"/>
    </row>
    <row r="3" spans="1:2" ht="40.15" customHeight="1" thickBot="1" x14ac:dyDescent="0.45">
      <c r="A3" s="349"/>
      <c r="B3" s="437"/>
    </row>
    <row r="4" spans="1:2" ht="40.15" customHeight="1" thickTop="1" x14ac:dyDescent="0.4">
      <c r="A4" s="8" t="s">
        <v>175</v>
      </c>
      <c r="B4" s="255" t="str">
        <f>IF(表紙!F5="","",表紙!F5)</f>
        <v/>
      </c>
    </row>
    <row r="5" spans="1:2" ht="40.15" customHeight="1" x14ac:dyDescent="0.4">
      <c r="A5" s="8" t="s">
        <v>126</v>
      </c>
      <c r="B5" s="321" t="str">
        <f>IF(表紙!F6="","",表紙!F6)</f>
        <v/>
      </c>
    </row>
    <row r="6" spans="1:2" ht="40.15" customHeight="1" thickBot="1" x14ac:dyDescent="0.45">
      <c r="A6" s="7"/>
    </row>
    <row r="7" spans="1:2" ht="40.15" customHeight="1" x14ac:dyDescent="0.4">
      <c r="A7" s="250" t="s">
        <v>341</v>
      </c>
      <c r="B7" s="146"/>
    </row>
    <row r="8" spans="1:2" ht="40.15" customHeight="1" thickBot="1" x14ac:dyDescent="0.45">
      <c r="A8" s="113" t="s">
        <v>174</v>
      </c>
      <c r="B8" s="147"/>
    </row>
    <row r="9" spans="1:2" ht="40.15" customHeight="1" thickTop="1" thickBot="1" x14ac:dyDescent="0.45">
      <c r="A9" s="25" t="s">
        <v>184</v>
      </c>
      <c r="B9" s="132">
        <f>SUM(B7:B8)</f>
        <v>0</v>
      </c>
    </row>
    <row r="10" spans="1:2" ht="43.9" customHeight="1" x14ac:dyDescent="0.4">
      <c r="A10" s="484" t="s">
        <v>342</v>
      </c>
      <c r="B10" s="484"/>
    </row>
  </sheetData>
  <mergeCells count="2">
    <mergeCell ref="A10:B10"/>
    <mergeCell ref="A2:B3"/>
  </mergeCells>
  <phoneticPr fontId="2"/>
  <pageMargins left="0.78740157480314965" right="0.78740157480314965" top="0.39370078740157483" bottom="0.39370078740157483" header="0.51181102362204722" footer="0.51181102362204722"/>
  <pageSetup paperSize="9" scale="87" fitToHeight="0" orientation="portrait" cellComments="asDisplaye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B1DB-AE83-4983-88AB-25C3EBF9C78A}">
  <sheetPr>
    <pageSetUpPr fitToPage="1"/>
  </sheetPr>
  <dimension ref="A1:B8"/>
  <sheetViews>
    <sheetView view="pageBreakPreview" zoomScale="70" zoomScaleNormal="100" zoomScaleSheetLayoutView="70" workbookViewId="0">
      <selection activeCell="L47" sqref="L47"/>
    </sheetView>
  </sheetViews>
  <sheetFormatPr defaultColWidth="9" defaultRowHeight="13.5" x14ac:dyDescent="0.4"/>
  <cols>
    <col min="1" max="1" width="44.875" style="1" customWidth="1"/>
    <col min="2" max="2" width="45" style="1" customWidth="1"/>
    <col min="3" max="16384" width="9" style="1"/>
  </cols>
  <sheetData>
    <row r="1" spans="1:2" ht="40.15" customHeight="1" thickBot="1" x14ac:dyDescent="0.45">
      <c r="A1" s="13"/>
      <c r="B1" s="11" t="s">
        <v>388</v>
      </c>
    </row>
    <row r="2" spans="1:2" ht="40.15" customHeight="1" thickTop="1" x14ac:dyDescent="0.4">
      <c r="A2" s="346" t="s">
        <v>407</v>
      </c>
      <c r="B2" s="436"/>
    </row>
    <row r="3" spans="1:2" ht="40.15" customHeight="1" thickBot="1" x14ac:dyDescent="0.45">
      <c r="A3" s="349"/>
      <c r="B3" s="437"/>
    </row>
    <row r="4" spans="1:2" ht="40.15" customHeight="1" thickTop="1" x14ac:dyDescent="0.4">
      <c r="A4" s="8" t="s">
        <v>175</v>
      </c>
      <c r="B4" s="255" t="str">
        <f>IF(表紙!F5="","",表紙!F5)</f>
        <v/>
      </c>
    </row>
    <row r="5" spans="1:2" ht="40.15" customHeight="1" x14ac:dyDescent="0.4">
      <c r="A5" s="8" t="s">
        <v>126</v>
      </c>
      <c r="B5" s="321" t="str">
        <f>IF(表紙!F6="","",表紙!F6)</f>
        <v/>
      </c>
    </row>
    <row r="6" spans="1:2" ht="40.15" customHeight="1" thickBot="1" x14ac:dyDescent="0.45">
      <c r="A6" s="7"/>
    </row>
    <row r="7" spans="1:2" ht="40.15" customHeight="1" thickBot="1" x14ac:dyDescent="0.45">
      <c r="A7" s="250" t="s">
        <v>389</v>
      </c>
      <c r="B7" s="146"/>
    </row>
    <row r="8" spans="1:2" ht="43.9" customHeight="1" x14ac:dyDescent="0.4">
      <c r="A8" s="484" t="s">
        <v>342</v>
      </c>
      <c r="B8" s="484"/>
    </row>
  </sheetData>
  <mergeCells count="2">
    <mergeCell ref="A2:B3"/>
    <mergeCell ref="A8:B8"/>
  </mergeCells>
  <phoneticPr fontId="2"/>
  <pageMargins left="0.78740157480314965" right="0.78740157480314965" top="0.39370078740157483" bottom="0.39370078740157483" header="0.51181102362204722" footer="0.51181102362204722"/>
  <pageSetup paperSize="9" scale="87"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B3795-5340-48C3-8E66-E9537FA458C5}">
  <sheetPr>
    <pageSetUpPr fitToPage="1"/>
  </sheetPr>
  <dimension ref="A1:F24"/>
  <sheetViews>
    <sheetView view="pageBreakPreview" zoomScale="70" zoomScaleNormal="85" zoomScaleSheetLayoutView="70" workbookViewId="0">
      <selection activeCell="E22" sqref="E22"/>
    </sheetView>
  </sheetViews>
  <sheetFormatPr defaultColWidth="9" defaultRowHeight="13.5" x14ac:dyDescent="0.4"/>
  <cols>
    <col min="1" max="1" width="27.875" style="1" customWidth="1"/>
    <col min="2" max="5" width="42" style="1" customWidth="1"/>
    <col min="6" max="6" width="45" style="1" customWidth="1"/>
    <col min="7" max="16384" width="9" style="1"/>
  </cols>
  <sheetData>
    <row r="1" spans="1:6" ht="40.15" customHeight="1" thickBot="1" x14ac:dyDescent="0.45">
      <c r="A1" s="13"/>
      <c r="B1" s="13"/>
      <c r="C1" s="13"/>
      <c r="D1" s="13"/>
      <c r="E1" s="13"/>
      <c r="F1" s="11" t="s">
        <v>83</v>
      </c>
    </row>
    <row r="2" spans="1:6" ht="40.15" customHeight="1" thickTop="1" x14ac:dyDescent="0.4">
      <c r="A2" s="346" t="s">
        <v>272</v>
      </c>
      <c r="B2" s="347"/>
      <c r="C2" s="347"/>
      <c r="D2" s="347"/>
      <c r="E2" s="347"/>
      <c r="F2" s="436"/>
    </row>
    <row r="3" spans="1:6" ht="40.15" customHeight="1" thickBot="1" x14ac:dyDescent="0.45">
      <c r="A3" s="349"/>
      <c r="B3" s="350"/>
      <c r="C3" s="350"/>
      <c r="D3" s="350"/>
      <c r="E3" s="350"/>
      <c r="F3" s="437"/>
    </row>
    <row r="4" spans="1:6" ht="40.15" customHeight="1" thickTop="1" x14ac:dyDescent="0.4">
      <c r="A4" s="9"/>
      <c r="B4" s="9"/>
      <c r="C4" s="9"/>
      <c r="D4" s="9"/>
      <c r="E4" s="8" t="s">
        <v>175</v>
      </c>
      <c r="F4" s="219" t="str">
        <f>IF(表紙!F5="","",表紙!F5)</f>
        <v/>
      </c>
    </row>
    <row r="5" spans="1:6" ht="40.15" customHeight="1" x14ac:dyDescent="0.4">
      <c r="A5" s="9"/>
      <c r="B5" s="9"/>
      <c r="C5" s="9"/>
      <c r="D5" s="9"/>
      <c r="E5" s="8" t="s">
        <v>126</v>
      </c>
      <c r="F5" s="219" t="str">
        <f>IF(表紙!F6="","",表紙!F6)</f>
        <v/>
      </c>
    </row>
    <row r="6" spans="1:6" s="4" customFormat="1" ht="40.15" customHeight="1" x14ac:dyDescent="0.2">
      <c r="A6" s="10"/>
      <c r="B6" s="10"/>
      <c r="C6" s="10"/>
      <c r="D6" s="10"/>
      <c r="E6" s="10"/>
      <c r="F6" s="10"/>
    </row>
    <row r="7" spans="1:6" s="4" customFormat="1" ht="40.15" customHeight="1" thickBot="1" x14ac:dyDescent="0.25">
      <c r="A7" s="7" t="s">
        <v>123</v>
      </c>
      <c r="B7" s="10"/>
      <c r="C7" s="10"/>
      <c r="D7" s="10"/>
      <c r="E7" s="10"/>
      <c r="F7" s="10"/>
    </row>
    <row r="8" spans="1:6" s="4" customFormat="1" ht="40.15" customHeight="1" thickBot="1" x14ac:dyDescent="0.25">
      <c r="A8" s="94" t="s">
        <v>195</v>
      </c>
      <c r="B8" s="55" t="s">
        <v>291</v>
      </c>
      <c r="C8" s="75" t="s">
        <v>197</v>
      </c>
      <c r="D8" s="10"/>
      <c r="E8" s="10"/>
      <c r="F8" s="10"/>
    </row>
    <row r="9" spans="1:6" s="4" customFormat="1" ht="40.15" customHeight="1" thickTop="1" x14ac:dyDescent="0.2">
      <c r="A9" s="235" t="s">
        <v>222</v>
      </c>
      <c r="B9" s="76" t="s">
        <v>236</v>
      </c>
      <c r="C9" s="344"/>
      <c r="D9" s="10"/>
      <c r="E9" s="10"/>
      <c r="F9" s="10"/>
    </row>
    <row r="10" spans="1:6" s="4" customFormat="1" ht="40.15" customHeight="1" x14ac:dyDescent="0.2">
      <c r="A10" s="485">
        <f>表紙!A16</f>
        <v>0</v>
      </c>
      <c r="B10" s="149">
        <f>表紙!C16</f>
        <v>0</v>
      </c>
      <c r="C10" s="488"/>
      <c r="D10" s="10"/>
      <c r="E10" s="10"/>
      <c r="F10" s="10"/>
    </row>
    <row r="11" spans="1:6" s="4" customFormat="1" ht="40.15" customHeight="1" x14ac:dyDescent="0.2">
      <c r="A11" s="486"/>
      <c r="B11" s="118" t="s">
        <v>223</v>
      </c>
      <c r="C11" s="106" t="s">
        <v>198</v>
      </c>
      <c r="D11" s="10"/>
      <c r="E11" s="10"/>
      <c r="F11" s="10"/>
    </row>
    <row r="12" spans="1:6" s="4" customFormat="1" ht="40.15" customHeight="1" x14ac:dyDescent="0.2">
      <c r="A12" s="486"/>
      <c r="B12" s="149">
        <f>表紙!C18</f>
        <v>0</v>
      </c>
      <c r="C12" s="93">
        <f>表紙!D18</f>
        <v>0</v>
      </c>
      <c r="D12" s="10"/>
      <c r="E12" s="10"/>
      <c r="F12" s="10"/>
    </row>
    <row r="13" spans="1:6" s="4" customFormat="1" ht="40.15" customHeight="1" x14ac:dyDescent="0.2">
      <c r="A13" s="486"/>
      <c r="B13" s="118" t="s">
        <v>237</v>
      </c>
      <c r="C13" s="344"/>
      <c r="D13" s="10"/>
      <c r="E13" s="10"/>
      <c r="F13" s="10"/>
    </row>
    <row r="14" spans="1:6" s="4" customFormat="1" ht="40.15" customHeight="1" x14ac:dyDescent="0.2">
      <c r="A14" s="486"/>
      <c r="B14" s="149">
        <f>表紙!C20</f>
        <v>0</v>
      </c>
      <c r="C14" s="488"/>
      <c r="D14" s="10"/>
      <c r="E14" s="10"/>
      <c r="F14" s="10"/>
    </row>
    <row r="15" spans="1:6" s="4" customFormat="1" ht="40.15" customHeight="1" x14ac:dyDescent="0.2">
      <c r="A15" s="486"/>
      <c r="B15" s="118" t="s">
        <v>224</v>
      </c>
      <c r="C15" s="92" t="s">
        <v>199</v>
      </c>
      <c r="D15" s="10"/>
      <c r="E15" s="10"/>
      <c r="F15" s="10"/>
    </row>
    <row r="16" spans="1:6" s="4" customFormat="1" ht="40.15" customHeight="1" thickBot="1" x14ac:dyDescent="0.25">
      <c r="A16" s="487"/>
      <c r="B16" s="136">
        <f>表紙!C22</f>
        <v>0</v>
      </c>
      <c r="C16" s="111">
        <f>表紙!D22</f>
        <v>0</v>
      </c>
      <c r="D16" s="10"/>
      <c r="E16" s="10"/>
      <c r="F16" s="10"/>
    </row>
    <row r="17" spans="1:6" s="4" customFormat="1" ht="40.15" customHeight="1" x14ac:dyDescent="0.2">
      <c r="A17" s="21"/>
      <c r="B17" s="21"/>
      <c r="C17" s="49"/>
      <c r="D17" s="50"/>
      <c r="E17" s="10"/>
      <c r="F17" s="10"/>
    </row>
    <row r="18" spans="1:6" s="4" customFormat="1" ht="40.15" customHeight="1" thickBot="1" x14ac:dyDescent="0.25">
      <c r="A18" s="7" t="s">
        <v>56</v>
      </c>
      <c r="B18" s="10"/>
      <c r="C18" s="10"/>
      <c r="D18" s="10"/>
      <c r="E18" s="10"/>
      <c r="F18" s="10"/>
    </row>
    <row r="19" spans="1:6" s="4" customFormat="1" ht="40.15" customHeight="1" thickBot="1" x14ac:dyDescent="0.2">
      <c r="A19" s="238" t="s">
        <v>57</v>
      </c>
      <c r="B19" s="95" t="s">
        <v>86</v>
      </c>
      <c r="C19" s="95" t="s">
        <v>167</v>
      </c>
      <c r="D19" s="95" t="s">
        <v>165</v>
      </c>
      <c r="E19" s="95" t="s">
        <v>168</v>
      </c>
      <c r="F19" s="75" t="s">
        <v>166</v>
      </c>
    </row>
    <row r="20" spans="1:6" s="4" customFormat="1" ht="40.15" customHeight="1" thickTop="1" x14ac:dyDescent="0.15">
      <c r="A20" s="59" t="s">
        <v>229</v>
      </c>
      <c r="B20" s="244">
        <f>'表1（メニュー別）'!B8</f>
        <v>0</v>
      </c>
      <c r="C20" s="150">
        <f>'表1（メニュー別）'!J8</f>
        <v>0</v>
      </c>
      <c r="D20" s="252">
        <f>'表1（メニュー別）'!K8</f>
        <v>0</v>
      </c>
      <c r="E20" s="150">
        <f>'表1（メニュー別）'!K16</f>
        <v>0</v>
      </c>
      <c r="F20" s="275">
        <f>'表1（メニュー別）'!L16</f>
        <v>0</v>
      </c>
    </row>
    <row r="21" spans="1:6" s="4" customFormat="1" ht="40.15" customHeight="1" x14ac:dyDescent="0.15">
      <c r="A21" s="60" t="s">
        <v>230</v>
      </c>
      <c r="B21" s="152">
        <f>'表1（メニュー別）'!B9</f>
        <v>0</v>
      </c>
      <c r="C21" s="152">
        <f>'表1（メニュー別）'!J9</f>
        <v>0</v>
      </c>
      <c r="D21" s="251">
        <f>'表1（メニュー別）'!K9</f>
        <v>0</v>
      </c>
      <c r="E21" s="152">
        <f>'表1（メニュー別）'!K17</f>
        <v>0</v>
      </c>
      <c r="F21" s="93">
        <f>'表1（メニュー別）'!L17</f>
        <v>0</v>
      </c>
    </row>
    <row r="22" spans="1:6" s="4" customFormat="1" ht="40.15" customHeight="1" x14ac:dyDescent="0.15">
      <c r="A22" s="235" t="s">
        <v>316</v>
      </c>
      <c r="B22" s="152">
        <f>'表1（メニュー別）'!B10</f>
        <v>0</v>
      </c>
      <c r="C22" s="152">
        <f>'表1（メニュー別）'!J10</f>
        <v>0</v>
      </c>
      <c r="D22" s="251">
        <f>'表1（メニュー別）'!K10</f>
        <v>0</v>
      </c>
      <c r="E22" s="152">
        <f>'表1（メニュー別）'!K18</f>
        <v>0</v>
      </c>
      <c r="F22" s="93">
        <f>'表1（メニュー別）'!L18</f>
        <v>0</v>
      </c>
    </row>
    <row r="23" spans="1:6" s="4" customFormat="1" ht="40.15" customHeight="1" thickBot="1" x14ac:dyDescent="0.2">
      <c r="A23" s="77" t="s">
        <v>169</v>
      </c>
      <c r="B23" s="154">
        <f>'表1（メニュー別）'!B11</f>
        <v>0</v>
      </c>
      <c r="C23" s="154">
        <f>'表1（メニュー別）'!J11</f>
        <v>0</v>
      </c>
      <c r="D23" s="236">
        <f>'表1（メニュー別）'!K11</f>
        <v>0</v>
      </c>
      <c r="E23" s="154">
        <f>'表1（メニュー別）'!K19</f>
        <v>0</v>
      </c>
      <c r="F23" s="111">
        <f>'表1（メニュー別）'!L19</f>
        <v>0</v>
      </c>
    </row>
    <row r="24" spans="1:6" ht="40.15" customHeight="1" x14ac:dyDescent="0.2">
      <c r="A24" s="28" t="s">
        <v>84</v>
      </c>
      <c r="B24" s="10"/>
      <c r="C24" s="10"/>
      <c r="D24" s="10"/>
      <c r="E24" s="10"/>
      <c r="F24" s="10"/>
    </row>
  </sheetData>
  <mergeCells count="4">
    <mergeCell ref="A10:A16"/>
    <mergeCell ref="A2:F3"/>
    <mergeCell ref="C9:C10"/>
    <mergeCell ref="C13:C14"/>
  </mergeCells>
  <phoneticPr fontId="2"/>
  <pageMargins left="0.78740157480314965" right="0.78740157480314965" top="0.39370078740157483" bottom="0.39370078740157483" header="0.51181102362204722" footer="0.51181102362204722"/>
  <pageSetup paperSize="9" scale="32"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56B48-E82F-44CE-A322-8F4F98E288C7}">
  <sheetPr>
    <pageSetUpPr fitToPage="1"/>
  </sheetPr>
  <dimension ref="A1:L20"/>
  <sheetViews>
    <sheetView view="pageBreakPreview" topLeftCell="D1" zoomScale="55" zoomScaleNormal="100" zoomScaleSheetLayoutView="55" workbookViewId="0">
      <selection activeCell="J45" sqref="J45"/>
    </sheetView>
  </sheetViews>
  <sheetFormatPr defaultColWidth="9" defaultRowHeight="13.5" x14ac:dyDescent="0.4"/>
  <cols>
    <col min="1" max="1" width="20.625" style="1" customWidth="1"/>
    <col min="2" max="11" width="42" style="1" customWidth="1"/>
    <col min="12" max="12" width="45" style="1" customWidth="1"/>
    <col min="13" max="16384" width="9" style="1"/>
  </cols>
  <sheetData>
    <row r="1" spans="1:12" ht="40.15" customHeight="1" thickBot="1" x14ac:dyDescent="0.45">
      <c r="A1" s="13"/>
      <c r="B1" s="13"/>
      <c r="C1" s="13"/>
      <c r="D1" s="13"/>
      <c r="E1" s="13"/>
      <c r="F1" s="13"/>
      <c r="G1" s="13"/>
      <c r="H1" s="13"/>
      <c r="I1" s="13"/>
      <c r="J1" s="13"/>
      <c r="K1" s="13"/>
      <c r="L1" s="11" t="s">
        <v>85</v>
      </c>
    </row>
    <row r="2" spans="1:12" ht="40.15" customHeight="1" thickTop="1" x14ac:dyDescent="0.4">
      <c r="A2" s="346" t="s">
        <v>271</v>
      </c>
      <c r="B2" s="347"/>
      <c r="C2" s="347"/>
      <c r="D2" s="347"/>
      <c r="E2" s="347"/>
      <c r="F2" s="347"/>
      <c r="G2" s="347"/>
      <c r="H2" s="347"/>
      <c r="I2" s="347"/>
      <c r="J2" s="347"/>
      <c r="K2" s="347"/>
      <c r="L2" s="436"/>
    </row>
    <row r="3" spans="1:12" ht="40.15" customHeight="1" thickBot="1" x14ac:dyDescent="0.45">
      <c r="A3" s="349"/>
      <c r="B3" s="350"/>
      <c r="C3" s="350"/>
      <c r="D3" s="350"/>
      <c r="E3" s="350"/>
      <c r="F3" s="350"/>
      <c r="G3" s="350"/>
      <c r="H3" s="350"/>
      <c r="I3" s="350"/>
      <c r="J3" s="350"/>
      <c r="K3" s="350"/>
      <c r="L3" s="437"/>
    </row>
    <row r="4" spans="1:12" ht="40.15" customHeight="1" thickTop="1" x14ac:dyDescent="0.4">
      <c r="A4" s="7"/>
      <c r="B4" s="7"/>
      <c r="C4" s="7"/>
      <c r="E4" s="7"/>
      <c r="F4" s="7"/>
      <c r="G4" s="7"/>
      <c r="H4" s="7"/>
      <c r="I4" s="7"/>
      <c r="J4" s="7"/>
      <c r="K4" s="8" t="s">
        <v>175</v>
      </c>
      <c r="L4" s="220" t="str">
        <f>IF(表紙!F5="","",表紙!F5)</f>
        <v/>
      </c>
    </row>
    <row r="5" spans="1:12" ht="40.15" customHeight="1" x14ac:dyDescent="0.4">
      <c r="A5" s="7"/>
      <c r="B5" s="7"/>
      <c r="C5" s="7"/>
      <c r="E5" s="7"/>
      <c r="F5" s="7"/>
      <c r="G5" s="7"/>
      <c r="H5" s="7"/>
      <c r="I5" s="7"/>
      <c r="J5" s="7"/>
      <c r="K5" s="8" t="s">
        <v>126</v>
      </c>
      <c r="L5" s="220" t="str">
        <f>IF(表紙!F6="","",表紙!F6)</f>
        <v/>
      </c>
    </row>
    <row r="6" spans="1:12" ht="40.15" customHeight="1" thickBot="1" x14ac:dyDescent="0.45">
      <c r="A6" s="7" t="s">
        <v>327</v>
      </c>
      <c r="B6" s="7"/>
      <c r="C6" s="7"/>
      <c r="D6" s="7"/>
      <c r="E6" s="7"/>
      <c r="F6" s="7"/>
      <c r="G6" s="7"/>
      <c r="H6" s="7"/>
      <c r="I6" s="7"/>
      <c r="J6" s="7"/>
      <c r="K6" s="7"/>
    </row>
    <row r="7" spans="1:12" ht="40.15" customHeight="1" thickBot="1" x14ac:dyDescent="0.45">
      <c r="A7" s="238" t="s">
        <v>57</v>
      </c>
      <c r="B7" s="95" t="s">
        <v>86</v>
      </c>
      <c r="C7" s="95" t="s">
        <v>239</v>
      </c>
      <c r="D7" s="95" t="s">
        <v>234</v>
      </c>
      <c r="E7" s="95" t="s">
        <v>306</v>
      </c>
      <c r="F7" s="95" t="s">
        <v>242</v>
      </c>
      <c r="G7" s="95" t="s">
        <v>241</v>
      </c>
      <c r="H7" s="95" t="s">
        <v>243</v>
      </c>
      <c r="I7" s="95" t="s">
        <v>390</v>
      </c>
      <c r="J7" s="95" t="s">
        <v>167</v>
      </c>
      <c r="K7" s="75" t="s">
        <v>165</v>
      </c>
    </row>
    <row r="8" spans="1:12" ht="40.15" customHeight="1" thickTop="1" x14ac:dyDescent="0.4">
      <c r="A8" s="59" t="s">
        <v>229</v>
      </c>
      <c r="B8" s="243"/>
      <c r="C8" s="150">
        <f>IF($B$11=0,0,$C$11*B8/$B$11)</f>
        <v>0</v>
      </c>
      <c r="D8" s="151">
        <f>'表2（メニュー別）'!C82</f>
        <v>0</v>
      </c>
      <c r="E8" s="244">
        <f>'表2（メニュー別）'!C88</f>
        <v>0</v>
      </c>
      <c r="F8" s="151">
        <f>IF($B$11=0,0,$F$11*B8/$B$11)</f>
        <v>0</v>
      </c>
      <c r="G8" s="151">
        <f>IF($B$11=0,0,$G$11*B8/$B$11)</f>
        <v>0</v>
      </c>
      <c r="H8" s="244">
        <f>IF($B$11=0,0,$H$11*B8/$B$11)</f>
        <v>0</v>
      </c>
      <c r="I8" s="244">
        <f>IF($B$11=0,0,$I$11*B8/$B$11)</f>
        <v>0</v>
      </c>
      <c r="J8" s="244">
        <f>IF(C8-D8-E8+F8+G8+H8+I8&lt;0,0,C8-D8-E8+F8+G8+H8+I8)</f>
        <v>0</v>
      </c>
      <c r="K8" s="253">
        <f>IF(B8=0,0,J8/B8)</f>
        <v>0</v>
      </c>
    </row>
    <row r="9" spans="1:12" ht="40.15" customHeight="1" x14ac:dyDescent="0.4">
      <c r="A9" s="60" t="s">
        <v>230</v>
      </c>
      <c r="B9" s="245"/>
      <c r="C9" s="152">
        <f>IF($B$11=0,0,$C$11*B9/$B$11)</f>
        <v>0</v>
      </c>
      <c r="D9" s="152">
        <f>'表2（メニュー別）'!D82</f>
        <v>0</v>
      </c>
      <c r="E9" s="247">
        <f>'表2（メニュー別）'!D88</f>
        <v>0</v>
      </c>
      <c r="F9" s="152">
        <f>IF($B$11=0,0,$F$11*B9/$B$11)</f>
        <v>0</v>
      </c>
      <c r="G9" s="152">
        <f>IF($B$11=0,0,$G$11*B9/$B$11)</f>
        <v>0</v>
      </c>
      <c r="H9" s="152">
        <f>IF($B$11=0,0,$H$11*B9/$B$11)</f>
        <v>0</v>
      </c>
      <c r="I9" s="152">
        <f t="shared" ref="I9:I10" si="0">IF($B$11=0,0,$I$11*B9/$B$11)</f>
        <v>0</v>
      </c>
      <c r="J9" s="152">
        <f t="shared" ref="J9:J11" si="1">IF(C9-D9-E9+F9+G9+H9+I9&lt;0,0,C9-D9-E9+F9+G9+H9+I9)</f>
        <v>0</v>
      </c>
      <c r="K9" s="93">
        <f>IF(B9=0,0,J9/B9)</f>
        <v>0</v>
      </c>
    </row>
    <row r="10" spans="1:12" ht="40.15" customHeight="1" x14ac:dyDescent="0.4">
      <c r="A10" s="235" t="s">
        <v>316</v>
      </c>
      <c r="B10" s="247">
        <f>B11-B8-B9</f>
        <v>0</v>
      </c>
      <c r="C10" s="152">
        <f>C11-C8-C9</f>
        <v>0</v>
      </c>
      <c r="D10" s="247">
        <f>'表2（メニュー別）'!E82</f>
        <v>0</v>
      </c>
      <c r="E10" s="247">
        <f>'表2（メニュー別）'!E88</f>
        <v>0</v>
      </c>
      <c r="F10" s="247">
        <f>F11-F8-F9</f>
        <v>0</v>
      </c>
      <c r="G10" s="247">
        <f>G11-G8-G9</f>
        <v>0</v>
      </c>
      <c r="H10" s="247">
        <f>H11-H8-H9</f>
        <v>0</v>
      </c>
      <c r="I10" s="247">
        <f t="shared" si="0"/>
        <v>0</v>
      </c>
      <c r="J10" s="247">
        <f t="shared" si="1"/>
        <v>0</v>
      </c>
      <c r="K10" s="93">
        <f>IF(B10=0,0,J10/B10)</f>
        <v>0</v>
      </c>
    </row>
    <row r="11" spans="1:12" ht="40.15" customHeight="1" thickBot="1" x14ac:dyDescent="0.45">
      <c r="A11" s="77" t="s">
        <v>169</v>
      </c>
      <c r="B11" s="153">
        <f>表紙!A16</f>
        <v>0</v>
      </c>
      <c r="C11" s="154">
        <f>表紙!I22</f>
        <v>0</v>
      </c>
      <c r="D11" s="154">
        <f>'表2（メニュー別）'!B82</f>
        <v>0</v>
      </c>
      <c r="E11" s="153">
        <f>'表2（メニュー別）'!B88</f>
        <v>0</v>
      </c>
      <c r="F11" s="154">
        <f>表紙!R19</f>
        <v>0</v>
      </c>
      <c r="G11" s="154">
        <f>表紙!R20</f>
        <v>0</v>
      </c>
      <c r="H11" s="153">
        <f>表紙!R21</f>
        <v>0</v>
      </c>
      <c r="I11" s="153">
        <f>表紙!R22</f>
        <v>0</v>
      </c>
      <c r="J11" s="153">
        <f t="shared" si="1"/>
        <v>0</v>
      </c>
      <c r="K11" s="111">
        <f>IF(B11=0,0,J11/B11)</f>
        <v>0</v>
      </c>
    </row>
    <row r="12" spans="1:12" ht="40.15" customHeight="1" x14ac:dyDescent="0.4">
      <c r="A12" s="28" t="s">
        <v>84</v>
      </c>
    </row>
    <row r="14" spans="1:12" ht="40.15" customHeight="1" thickBot="1" x14ac:dyDescent="0.45">
      <c r="A14" s="7" t="s">
        <v>328</v>
      </c>
      <c r="B14" s="7"/>
      <c r="C14" s="7"/>
      <c r="D14" s="7"/>
      <c r="E14" s="7"/>
      <c r="F14" s="7"/>
      <c r="G14" s="7"/>
      <c r="H14" s="7"/>
      <c r="I14" s="7"/>
      <c r="J14" s="7"/>
      <c r="K14" s="7"/>
    </row>
    <row r="15" spans="1:12" ht="40.15" customHeight="1" thickBot="1" x14ac:dyDescent="0.45">
      <c r="A15" s="238" t="s">
        <v>57</v>
      </c>
      <c r="B15" s="95" t="s">
        <v>86</v>
      </c>
      <c r="C15" s="95" t="s">
        <v>240</v>
      </c>
      <c r="D15" s="95" t="s">
        <v>234</v>
      </c>
      <c r="E15" s="95" t="s">
        <v>306</v>
      </c>
      <c r="F15" s="95" t="s">
        <v>193</v>
      </c>
      <c r="G15" s="95" t="s">
        <v>242</v>
      </c>
      <c r="H15" s="95" t="s">
        <v>241</v>
      </c>
      <c r="I15" s="95" t="s">
        <v>243</v>
      </c>
      <c r="J15" s="95" t="s">
        <v>390</v>
      </c>
      <c r="K15" s="95" t="s">
        <v>317</v>
      </c>
      <c r="L15" s="75" t="s">
        <v>318</v>
      </c>
    </row>
    <row r="16" spans="1:12" ht="40.15" customHeight="1" thickTop="1" x14ac:dyDescent="0.4">
      <c r="A16" s="59" t="s">
        <v>229</v>
      </c>
      <c r="B16" s="244">
        <f>B8</f>
        <v>0</v>
      </c>
      <c r="C16" s="150">
        <f>IF($B$19=0,0,$C$19*B16/$B$19)</f>
        <v>0</v>
      </c>
      <c r="D16" s="151">
        <f>'表2（メニュー別）'!C83</f>
        <v>0</v>
      </c>
      <c r="E16" s="244">
        <f>'表2（メニュー別）'!C88</f>
        <v>0</v>
      </c>
      <c r="F16" s="150">
        <f>'表2（メニュー別）'!C93</f>
        <v>0</v>
      </c>
      <c r="G16" s="244">
        <f t="shared" ref="G16:H17" si="2">F8</f>
        <v>0</v>
      </c>
      <c r="H16" s="244">
        <f t="shared" si="2"/>
        <v>0</v>
      </c>
      <c r="I16" s="244">
        <f t="shared" ref="I16:J19" si="3">H8</f>
        <v>0</v>
      </c>
      <c r="J16" s="244">
        <f t="shared" si="3"/>
        <v>0</v>
      </c>
      <c r="K16" s="244">
        <f>IF(C16-D16-E16-F16+G16+H16+I16+J16&lt;0,0,C16-D16-E16-F16+G16+H16+I16+J16)</f>
        <v>0</v>
      </c>
      <c r="L16" s="253">
        <f>IF(B16=0,0,K16/B16)</f>
        <v>0</v>
      </c>
    </row>
    <row r="17" spans="1:12" ht="40.15" customHeight="1" x14ac:dyDescent="0.4">
      <c r="A17" s="60" t="s">
        <v>230</v>
      </c>
      <c r="B17" s="247">
        <f t="shared" ref="B17:B19" si="4">B9</f>
        <v>0</v>
      </c>
      <c r="C17" s="152">
        <f>IF($B$19=0,0,$C$19*B17/$B$19)</f>
        <v>0</v>
      </c>
      <c r="D17" s="152">
        <f>'表2（メニュー別）'!D83</f>
        <v>0</v>
      </c>
      <c r="E17" s="247">
        <f>'表2（メニュー別）'!D88</f>
        <v>0</v>
      </c>
      <c r="F17" s="152">
        <f>'表2（メニュー別）'!D93</f>
        <v>0</v>
      </c>
      <c r="G17" s="247">
        <f t="shared" si="2"/>
        <v>0</v>
      </c>
      <c r="H17" s="247">
        <f t="shared" si="2"/>
        <v>0</v>
      </c>
      <c r="I17" s="247">
        <f t="shared" si="3"/>
        <v>0</v>
      </c>
      <c r="J17" s="247">
        <f t="shared" si="3"/>
        <v>0</v>
      </c>
      <c r="K17" s="152">
        <f t="shared" ref="K17:K19" si="5">IF(C17-D17-E17-F17+G17+H17+I17+J17&lt;0,0,C17-D17-E17-F17+G17+H17+I17+J17)</f>
        <v>0</v>
      </c>
      <c r="L17" s="93">
        <f>IF(B17=0,0,K17/B17)</f>
        <v>0</v>
      </c>
    </row>
    <row r="18" spans="1:12" ht="40.15" customHeight="1" x14ac:dyDescent="0.4">
      <c r="A18" s="235" t="s">
        <v>316</v>
      </c>
      <c r="B18" s="247">
        <f t="shared" si="4"/>
        <v>0</v>
      </c>
      <c r="C18" s="152">
        <f>IF($B$19=0,0,$C$19*B18/$B$19)</f>
        <v>0</v>
      </c>
      <c r="D18" s="247">
        <f>'表2（メニュー別）'!E83</f>
        <v>0</v>
      </c>
      <c r="E18" s="247">
        <f>'表2（メニュー別）'!E88</f>
        <v>0</v>
      </c>
      <c r="F18" s="152">
        <f>'表2（メニュー別）'!E93</f>
        <v>0</v>
      </c>
      <c r="G18" s="247">
        <f>F10</f>
        <v>0</v>
      </c>
      <c r="H18" s="247">
        <f>G10</f>
        <v>0</v>
      </c>
      <c r="I18" s="247">
        <f t="shared" si="3"/>
        <v>0</v>
      </c>
      <c r="J18" s="247">
        <f t="shared" si="3"/>
        <v>0</v>
      </c>
      <c r="K18" s="152">
        <f t="shared" si="5"/>
        <v>0</v>
      </c>
      <c r="L18" s="93">
        <f>IF(B18=0,0,K18/B18)</f>
        <v>0</v>
      </c>
    </row>
    <row r="19" spans="1:12" ht="40.15" customHeight="1" thickBot="1" x14ac:dyDescent="0.45">
      <c r="A19" s="77" t="s">
        <v>169</v>
      </c>
      <c r="B19" s="153">
        <f t="shared" si="4"/>
        <v>0</v>
      </c>
      <c r="C19" s="154">
        <f>表紙!L22</f>
        <v>0</v>
      </c>
      <c r="D19" s="154">
        <f>'表2（メニュー別）'!B83</f>
        <v>0</v>
      </c>
      <c r="E19" s="153">
        <f>'表2（メニュー別）'!B88</f>
        <v>0</v>
      </c>
      <c r="F19" s="154">
        <f>SUM(F16:F18)</f>
        <v>0</v>
      </c>
      <c r="G19" s="153">
        <f>F11</f>
        <v>0</v>
      </c>
      <c r="H19" s="153">
        <f>G11</f>
        <v>0</v>
      </c>
      <c r="I19" s="153">
        <f t="shared" si="3"/>
        <v>0</v>
      </c>
      <c r="J19" s="153">
        <f t="shared" si="3"/>
        <v>0</v>
      </c>
      <c r="K19" s="154">
        <f t="shared" si="5"/>
        <v>0</v>
      </c>
      <c r="L19" s="111">
        <f>IF(B19=0,0,K19/B19)</f>
        <v>0</v>
      </c>
    </row>
    <row r="20" spans="1:12" ht="40.15" customHeight="1" x14ac:dyDescent="0.4">
      <c r="A20" s="28" t="s">
        <v>84</v>
      </c>
    </row>
  </sheetData>
  <mergeCells count="1">
    <mergeCell ref="A2:L3"/>
  </mergeCells>
  <phoneticPr fontId="2"/>
  <pageMargins left="0.78740157480314965" right="0.78740157480314965" top="0.39370078740157483" bottom="0.39370078740157483" header="0.51181102362204722" footer="0.51181102362204722"/>
  <pageSetup paperSize="9" scale="16" fitToHeight="0" orientation="portrait" cellComments="asDisplayed"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493AA-0472-45AA-A6C2-B4CFF4E4F343}">
  <sheetPr>
    <pageSetUpPr fitToPage="1"/>
  </sheetPr>
  <dimension ref="A1:E93"/>
  <sheetViews>
    <sheetView view="pageBreakPreview" zoomScale="70" zoomScaleNormal="100" zoomScaleSheetLayoutView="70" workbookViewId="0">
      <selection activeCell="P20" sqref="P20:Q20"/>
    </sheetView>
  </sheetViews>
  <sheetFormatPr defaultColWidth="9" defaultRowHeight="13.5" x14ac:dyDescent="0.4"/>
  <cols>
    <col min="1" max="5" width="20.625" style="1" customWidth="1"/>
    <col min="6" max="6" width="9.625" style="1" bestFit="1" customWidth="1"/>
    <col min="7" max="16384" width="9" style="1"/>
  </cols>
  <sheetData>
    <row r="1" spans="1:5" ht="40.15" customHeight="1" thickBot="1" x14ac:dyDescent="0.45">
      <c r="A1" s="13"/>
      <c r="B1" s="13"/>
      <c r="C1" s="13"/>
      <c r="D1" s="13"/>
      <c r="E1" s="11" t="s">
        <v>127</v>
      </c>
    </row>
    <row r="2" spans="1:5" ht="40.15" customHeight="1" thickTop="1" x14ac:dyDescent="0.4">
      <c r="A2" s="346" t="s">
        <v>252</v>
      </c>
      <c r="B2" s="347"/>
      <c r="C2" s="347"/>
      <c r="D2" s="347"/>
      <c r="E2" s="436"/>
    </row>
    <row r="3" spans="1:5" ht="40.15" customHeight="1" thickBot="1" x14ac:dyDescent="0.45">
      <c r="A3" s="349"/>
      <c r="B3" s="350"/>
      <c r="C3" s="350"/>
      <c r="D3" s="350"/>
      <c r="E3" s="437"/>
    </row>
    <row r="4" spans="1:5" ht="40.15" customHeight="1" thickTop="1" x14ac:dyDescent="0.4">
      <c r="A4" s="7"/>
      <c r="B4" s="8" t="s">
        <v>175</v>
      </c>
      <c r="C4" s="496" t="str">
        <f>IF(表紙!F5="","",表紙!F5)</f>
        <v/>
      </c>
      <c r="D4" s="496"/>
      <c r="E4" s="496"/>
    </row>
    <row r="5" spans="1:5" ht="40.15" customHeight="1" x14ac:dyDescent="0.4">
      <c r="A5" s="7"/>
      <c r="B5" s="8" t="s">
        <v>126</v>
      </c>
      <c r="C5" s="497" t="str">
        <f>IF(表紙!F6="","",表紙!F6)</f>
        <v/>
      </c>
      <c r="D5" s="497"/>
      <c r="E5" s="497"/>
    </row>
    <row r="6" spans="1:5" ht="40.15" customHeight="1" x14ac:dyDescent="0.4">
      <c r="A6" s="7"/>
      <c r="B6" s="7"/>
      <c r="C6" s="7"/>
      <c r="D6" s="7"/>
      <c r="E6" s="8"/>
    </row>
    <row r="7" spans="1:5" ht="40.15" customHeight="1" thickBot="1" x14ac:dyDescent="0.45">
      <c r="A7" s="7" t="s">
        <v>267</v>
      </c>
      <c r="B7" s="7"/>
      <c r="C7" s="7"/>
      <c r="D7" s="7"/>
      <c r="E7" s="7"/>
    </row>
    <row r="8" spans="1:5" ht="40.15" customHeight="1" x14ac:dyDescent="0.4">
      <c r="A8" s="489"/>
      <c r="B8" s="491" t="s">
        <v>91</v>
      </c>
      <c r="C8" s="491"/>
      <c r="D8" s="491"/>
      <c r="E8" s="492"/>
    </row>
    <row r="9" spans="1:5" ht="40.15" customHeight="1" thickBot="1" x14ac:dyDescent="0.45">
      <c r="A9" s="490"/>
      <c r="B9" s="45"/>
      <c r="C9" s="57" t="s">
        <v>227</v>
      </c>
      <c r="D9" s="57" t="s">
        <v>228</v>
      </c>
      <c r="E9" s="29" t="s">
        <v>315</v>
      </c>
    </row>
    <row r="10" spans="1:5" ht="40.15" customHeight="1" thickTop="1" thickBot="1" x14ac:dyDescent="0.45">
      <c r="A10" s="43" t="s">
        <v>151</v>
      </c>
      <c r="B10" s="130">
        <f>表3!C16</f>
        <v>0</v>
      </c>
      <c r="C10" s="155"/>
      <c r="D10" s="155"/>
      <c r="E10" s="132">
        <f>B10-C10-D10</f>
        <v>0</v>
      </c>
    </row>
    <row r="11" spans="1:5" ht="25.9" customHeight="1" x14ac:dyDescent="0.4">
      <c r="A11" s="12"/>
      <c r="B11" s="30"/>
      <c r="C11" s="30"/>
      <c r="D11" s="30"/>
      <c r="E11" s="30"/>
    </row>
    <row r="12" spans="1:5" ht="40.15" customHeight="1" thickBot="1" x14ac:dyDescent="0.45">
      <c r="A12" s="7" t="s">
        <v>268</v>
      </c>
      <c r="B12" s="7"/>
      <c r="C12" s="7"/>
      <c r="D12" s="7"/>
      <c r="E12" s="7"/>
    </row>
    <row r="13" spans="1:5" ht="40.15" customHeight="1" x14ac:dyDescent="0.4">
      <c r="A13" s="489"/>
      <c r="B13" s="491" t="s">
        <v>91</v>
      </c>
      <c r="C13" s="491"/>
      <c r="D13" s="491"/>
      <c r="E13" s="492"/>
    </row>
    <row r="14" spans="1:5" ht="40.15" customHeight="1" thickBot="1" x14ac:dyDescent="0.45">
      <c r="A14" s="490"/>
      <c r="B14" s="45"/>
      <c r="C14" s="57" t="s">
        <v>227</v>
      </c>
      <c r="D14" s="57" t="s">
        <v>228</v>
      </c>
      <c r="E14" s="29" t="s">
        <v>315</v>
      </c>
    </row>
    <row r="15" spans="1:5" ht="40.15" customHeight="1" thickTop="1" thickBot="1" x14ac:dyDescent="0.45">
      <c r="A15" s="43" t="s">
        <v>151</v>
      </c>
      <c r="B15" s="130">
        <f>表3!D16</f>
        <v>0</v>
      </c>
      <c r="C15" s="155"/>
      <c r="D15" s="155"/>
      <c r="E15" s="132">
        <f>B15-C15-D15</f>
        <v>0</v>
      </c>
    </row>
    <row r="16" spans="1:5" ht="25.9" customHeight="1" x14ac:dyDescent="0.4">
      <c r="A16" s="12"/>
      <c r="B16" s="30"/>
      <c r="C16" s="30"/>
      <c r="D16" s="30"/>
      <c r="E16" s="30"/>
    </row>
    <row r="17" spans="1:5" ht="40.15" customHeight="1" thickBot="1" x14ac:dyDescent="0.45">
      <c r="A17" s="7" t="s">
        <v>266</v>
      </c>
      <c r="B17" s="7"/>
      <c r="C17" s="7"/>
      <c r="D17" s="7"/>
      <c r="E17" s="7"/>
    </row>
    <row r="18" spans="1:5" ht="40.15" customHeight="1" x14ac:dyDescent="0.4">
      <c r="A18" s="489"/>
      <c r="B18" s="491" t="s">
        <v>91</v>
      </c>
      <c r="C18" s="491"/>
      <c r="D18" s="491"/>
      <c r="E18" s="492"/>
    </row>
    <row r="19" spans="1:5" ht="40.15" customHeight="1" thickBot="1" x14ac:dyDescent="0.45">
      <c r="A19" s="490"/>
      <c r="B19" s="45"/>
      <c r="C19" s="57" t="s">
        <v>227</v>
      </c>
      <c r="D19" s="57" t="s">
        <v>228</v>
      </c>
      <c r="E19" s="29" t="s">
        <v>315</v>
      </c>
    </row>
    <row r="20" spans="1:5" ht="40.15" customHeight="1" thickTop="1" thickBot="1" x14ac:dyDescent="0.45">
      <c r="A20" s="43" t="s">
        <v>151</v>
      </c>
      <c r="B20" s="130">
        <f>表3!E16</f>
        <v>0</v>
      </c>
      <c r="C20" s="155"/>
      <c r="D20" s="155"/>
      <c r="E20" s="132">
        <f>B20-C20-D20</f>
        <v>0</v>
      </c>
    </row>
    <row r="21" spans="1:5" ht="25.9" customHeight="1" x14ac:dyDescent="0.4">
      <c r="A21" s="12"/>
      <c r="B21" s="30"/>
      <c r="C21" s="30"/>
      <c r="D21" s="30"/>
      <c r="E21" s="30"/>
    </row>
    <row r="22" spans="1:5" ht="40.15" customHeight="1" thickBot="1" x14ac:dyDescent="0.45">
      <c r="A22" s="7" t="s">
        <v>275</v>
      </c>
      <c r="B22" s="7"/>
      <c r="C22" s="7"/>
      <c r="D22" s="7"/>
      <c r="E22" s="7"/>
    </row>
    <row r="23" spans="1:5" ht="40.15" customHeight="1" x14ac:dyDescent="0.4">
      <c r="A23" s="489"/>
      <c r="B23" s="491" t="s">
        <v>89</v>
      </c>
      <c r="C23" s="491"/>
      <c r="D23" s="491"/>
      <c r="E23" s="492"/>
    </row>
    <row r="24" spans="1:5" ht="40.15" customHeight="1" thickBot="1" x14ac:dyDescent="0.45">
      <c r="A24" s="490"/>
      <c r="B24" s="45"/>
      <c r="C24" s="57" t="s">
        <v>227</v>
      </c>
      <c r="D24" s="57" t="s">
        <v>228</v>
      </c>
      <c r="E24" s="29" t="s">
        <v>315</v>
      </c>
    </row>
    <row r="25" spans="1:5" ht="40.15" customHeight="1" thickTop="1" thickBot="1" x14ac:dyDescent="0.45">
      <c r="A25" s="43" t="s">
        <v>151</v>
      </c>
      <c r="B25" s="130">
        <f>表4!D16</f>
        <v>0</v>
      </c>
      <c r="C25" s="155"/>
      <c r="D25" s="155"/>
      <c r="E25" s="132">
        <f>B25-C25-D25</f>
        <v>0</v>
      </c>
    </row>
    <row r="26" spans="1:5" ht="25.9" customHeight="1" x14ac:dyDescent="0.4">
      <c r="A26" s="12"/>
      <c r="B26" s="30"/>
      <c r="C26" s="30"/>
      <c r="D26" s="30"/>
      <c r="E26" s="30"/>
    </row>
    <row r="27" spans="1:5" ht="40.15" customHeight="1" thickBot="1" x14ac:dyDescent="0.45">
      <c r="A27" s="7" t="s">
        <v>274</v>
      </c>
      <c r="B27" s="7"/>
      <c r="C27" s="7"/>
      <c r="D27" s="7"/>
      <c r="E27" s="7"/>
    </row>
    <row r="28" spans="1:5" ht="40.15" customHeight="1" x14ac:dyDescent="0.4">
      <c r="A28" s="489"/>
      <c r="B28" s="491" t="s">
        <v>89</v>
      </c>
      <c r="C28" s="491"/>
      <c r="D28" s="491"/>
      <c r="E28" s="492"/>
    </row>
    <row r="29" spans="1:5" ht="40.15" customHeight="1" thickBot="1" x14ac:dyDescent="0.45">
      <c r="A29" s="490"/>
      <c r="B29" s="45"/>
      <c r="C29" s="57" t="s">
        <v>227</v>
      </c>
      <c r="D29" s="57" t="s">
        <v>228</v>
      </c>
      <c r="E29" s="29" t="s">
        <v>315</v>
      </c>
    </row>
    <row r="30" spans="1:5" ht="40.15" customHeight="1" thickTop="1" thickBot="1" x14ac:dyDescent="0.45">
      <c r="A30" s="43" t="s">
        <v>151</v>
      </c>
      <c r="B30" s="130">
        <f>表4!E16</f>
        <v>0</v>
      </c>
      <c r="C30" s="155"/>
      <c r="D30" s="155"/>
      <c r="E30" s="132">
        <f>B30-C30-D30</f>
        <v>0</v>
      </c>
    </row>
    <row r="31" spans="1:5" ht="25.9" customHeight="1" x14ac:dyDescent="0.4">
      <c r="A31" s="12"/>
      <c r="B31" s="30"/>
      <c r="C31" s="30"/>
      <c r="D31" s="30"/>
      <c r="E31" s="30"/>
    </row>
    <row r="32" spans="1:5" ht="40.15" customHeight="1" thickBot="1" x14ac:dyDescent="0.45">
      <c r="A32" s="498" t="s">
        <v>281</v>
      </c>
      <c r="B32" s="498"/>
      <c r="C32" s="498"/>
      <c r="D32" s="498"/>
      <c r="E32" s="498"/>
    </row>
    <row r="33" spans="1:5" ht="40.15" customHeight="1" x14ac:dyDescent="0.4">
      <c r="A33" s="489"/>
      <c r="B33" s="491" t="s">
        <v>89</v>
      </c>
      <c r="C33" s="491"/>
      <c r="D33" s="491"/>
      <c r="E33" s="492"/>
    </row>
    <row r="34" spans="1:5" ht="40.15" customHeight="1" thickBot="1" x14ac:dyDescent="0.45">
      <c r="A34" s="490"/>
      <c r="B34" s="45"/>
      <c r="C34" s="57" t="s">
        <v>227</v>
      </c>
      <c r="D34" s="57" t="s">
        <v>228</v>
      </c>
      <c r="E34" s="29" t="s">
        <v>315</v>
      </c>
    </row>
    <row r="35" spans="1:5" ht="40.15" customHeight="1" thickTop="1" thickBot="1" x14ac:dyDescent="0.45">
      <c r="A35" s="43" t="s">
        <v>151</v>
      </c>
      <c r="B35" s="130">
        <f>表4!F16</f>
        <v>0</v>
      </c>
      <c r="C35" s="155"/>
      <c r="D35" s="155"/>
      <c r="E35" s="132">
        <f>B35-C35-D35</f>
        <v>0</v>
      </c>
    </row>
    <row r="36" spans="1:5" ht="25.9" customHeight="1" x14ac:dyDescent="0.4">
      <c r="A36" s="12"/>
      <c r="B36" s="30"/>
      <c r="C36" s="30"/>
      <c r="D36" s="30"/>
      <c r="E36" s="30"/>
    </row>
    <row r="37" spans="1:5" ht="40.15" customHeight="1" thickBot="1" x14ac:dyDescent="0.45">
      <c r="A37" s="7" t="s">
        <v>276</v>
      </c>
      <c r="B37" s="7"/>
      <c r="C37" s="7"/>
      <c r="D37" s="7"/>
      <c r="E37" s="7"/>
    </row>
    <row r="38" spans="1:5" ht="40.15" customHeight="1" x14ac:dyDescent="0.4">
      <c r="A38" s="489"/>
      <c r="B38" s="491" t="s">
        <v>89</v>
      </c>
      <c r="C38" s="491"/>
      <c r="D38" s="491"/>
      <c r="E38" s="492"/>
    </row>
    <row r="39" spans="1:5" ht="40.15" customHeight="1" thickBot="1" x14ac:dyDescent="0.45">
      <c r="A39" s="490"/>
      <c r="B39" s="45"/>
      <c r="C39" s="57" t="s">
        <v>227</v>
      </c>
      <c r="D39" s="57" t="s">
        <v>228</v>
      </c>
      <c r="E39" s="29" t="s">
        <v>315</v>
      </c>
    </row>
    <row r="40" spans="1:5" ht="40.15" customHeight="1" thickTop="1" thickBot="1" x14ac:dyDescent="0.45">
      <c r="A40" s="43" t="s">
        <v>151</v>
      </c>
      <c r="B40" s="130">
        <f>表5!C16</f>
        <v>0</v>
      </c>
      <c r="C40" s="155"/>
      <c r="D40" s="155"/>
      <c r="E40" s="132">
        <f>B40-C40-D40</f>
        <v>0</v>
      </c>
    </row>
    <row r="41" spans="1:5" ht="25.9" customHeight="1" x14ac:dyDescent="0.4">
      <c r="A41" s="12"/>
      <c r="B41" s="30"/>
      <c r="C41" s="30"/>
      <c r="D41" s="30"/>
      <c r="E41" s="30"/>
    </row>
    <row r="42" spans="1:5" ht="40.15" customHeight="1" thickBot="1" x14ac:dyDescent="0.45">
      <c r="A42" s="7" t="s">
        <v>277</v>
      </c>
      <c r="B42" s="7"/>
      <c r="C42" s="7"/>
      <c r="D42" s="7"/>
      <c r="E42" s="7"/>
    </row>
    <row r="43" spans="1:5" ht="40.15" customHeight="1" x14ac:dyDescent="0.4">
      <c r="A43" s="489"/>
      <c r="B43" s="491" t="s">
        <v>89</v>
      </c>
      <c r="C43" s="491"/>
      <c r="D43" s="491"/>
      <c r="E43" s="492"/>
    </row>
    <row r="44" spans="1:5" ht="40.15" customHeight="1" thickBot="1" x14ac:dyDescent="0.45">
      <c r="A44" s="490"/>
      <c r="B44" s="45"/>
      <c r="C44" s="57" t="s">
        <v>227</v>
      </c>
      <c r="D44" s="57" t="s">
        <v>228</v>
      </c>
      <c r="E44" s="29" t="s">
        <v>315</v>
      </c>
    </row>
    <row r="45" spans="1:5" ht="40.15" customHeight="1" thickTop="1" thickBot="1" x14ac:dyDescent="0.45">
      <c r="A45" s="43" t="s">
        <v>151</v>
      </c>
      <c r="B45" s="130">
        <f>表6!D16</f>
        <v>0</v>
      </c>
      <c r="C45" s="155"/>
      <c r="D45" s="155"/>
      <c r="E45" s="132">
        <f>B45-C45-D45</f>
        <v>0</v>
      </c>
    </row>
    <row r="46" spans="1:5" ht="25.9" customHeight="1" x14ac:dyDescent="0.4">
      <c r="A46" s="12"/>
      <c r="B46" s="30"/>
      <c r="C46" s="30"/>
      <c r="D46" s="30"/>
      <c r="E46" s="30"/>
    </row>
    <row r="47" spans="1:5" s="4" customFormat="1" ht="40.15" customHeight="1" thickBot="1" x14ac:dyDescent="0.2">
      <c r="A47" s="7" t="s">
        <v>278</v>
      </c>
      <c r="B47" s="30"/>
      <c r="C47" s="30"/>
      <c r="D47" s="30"/>
      <c r="E47" s="30"/>
    </row>
    <row r="48" spans="1:5" ht="40.15" customHeight="1" x14ac:dyDescent="0.4">
      <c r="A48" s="489"/>
      <c r="B48" s="491" t="s">
        <v>90</v>
      </c>
      <c r="C48" s="491"/>
      <c r="D48" s="491"/>
      <c r="E48" s="492"/>
    </row>
    <row r="49" spans="1:5" ht="40.15" customHeight="1" thickBot="1" x14ac:dyDescent="0.45">
      <c r="A49" s="490"/>
      <c r="B49" s="45"/>
      <c r="C49" s="57" t="s">
        <v>227</v>
      </c>
      <c r="D49" s="57" t="s">
        <v>228</v>
      </c>
      <c r="E49" s="29" t="s">
        <v>315</v>
      </c>
    </row>
    <row r="50" spans="1:5" ht="40.15" customHeight="1" thickTop="1" x14ac:dyDescent="0.4">
      <c r="A50" s="239" t="s">
        <v>58</v>
      </c>
      <c r="B50" s="156">
        <f>表7!B9</f>
        <v>0</v>
      </c>
      <c r="C50" s="157"/>
      <c r="D50" s="157"/>
      <c r="E50" s="158">
        <f>B50-C50-D50</f>
        <v>0</v>
      </c>
    </row>
    <row r="51" spans="1:5" s="4" customFormat="1" ht="40.15" customHeight="1" thickBot="1" x14ac:dyDescent="0.2">
      <c r="A51" s="71" t="s">
        <v>59</v>
      </c>
      <c r="B51" s="159">
        <f>表7!B14</f>
        <v>0</v>
      </c>
      <c r="C51" s="160"/>
      <c r="D51" s="160"/>
      <c r="E51" s="161">
        <f>B51-C51-D51</f>
        <v>0</v>
      </c>
    </row>
    <row r="52" spans="1:5" s="4" customFormat="1" ht="40.15" customHeight="1" thickTop="1" thickBot="1" x14ac:dyDescent="0.2">
      <c r="A52" s="43" t="s">
        <v>151</v>
      </c>
      <c r="B52" s="138">
        <f>SUM(B50:B51)</f>
        <v>0</v>
      </c>
      <c r="C52" s="138">
        <f>SUM(C50:C51)</f>
        <v>0</v>
      </c>
      <c r="D52" s="138">
        <f>SUM(D50:D51)</f>
        <v>0</v>
      </c>
      <c r="E52" s="162">
        <f>B52-C52-D52</f>
        <v>0</v>
      </c>
    </row>
    <row r="53" spans="1:5" ht="25.9" customHeight="1" x14ac:dyDescent="0.4">
      <c r="A53" s="12"/>
      <c r="B53" s="30"/>
      <c r="C53" s="30"/>
      <c r="D53" s="30"/>
      <c r="E53" s="30"/>
    </row>
    <row r="54" spans="1:5" ht="40.15" customHeight="1" thickBot="1" x14ac:dyDescent="0.45">
      <c r="A54" s="7" t="s">
        <v>269</v>
      </c>
      <c r="B54" s="7"/>
      <c r="C54" s="7"/>
      <c r="D54" s="7"/>
      <c r="E54" s="7"/>
    </row>
    <row r="55" spans="1:5" ht="40.15" customHeight="1" x14ac:dyDescent="0.4">
      <c r="A55" s="489"/>
      <c r="B55" s="491" t="s">
        <v>88</v>
      </c>
      <c r="C55" s="491"/>
      <c r="D55" s="491"/>
      <c r="E55" s="492"/>
    </row>
    <row r="56" spans="1:5" ht="40.15" customHeight="1" thickBot="1" x14ac:dyDescent="0.45">
      <c r="A56" s="490"/>
      <c r="B56" s="45"/>
      <c r="C56" s="57" t="s">
        <v>227</v>
      </c>
      <c r="D56" s="57" t="s">
        <v>228</v>
      </c>
      <c r="E56" s="29" t="s">
        <v>315</v>
      </c>
    </row>
    <row r="57" spans="1:5" ht="40.15" customHeight="1" thickTop="1" thickBot="1" x14ac:dyDescent="0.45">
      <c r="A57" s="43" t="s">
        <v>151</v>
      </c>
      <c r="B57" s="130">
        <f>'表8-1'!D10</f>
        <v>0</v>
      </c>
      <c r="C57" s="155"/>
      <c r="D57" s="155"/>
      <c r="E57" s="132">
        <f>B57-C57-D57</f>
        <v>0</v>
      </c>
    </row>
    <row r="58" spans="1:5" ht="25.9" customHeight="1" x14ac:dyDescent="0.4">
      <c r="A58" s="12"/>
      <c r="B58" s="30"/>
      <c r="C58" s="30"/>
      <c r="D58" s="30"/>
      <c r="E58" s="30"/>
    </row>
    <row r="59" spans="1:5" ht="40.15" customHeight="1" thickBot="1" x14ac:dyDescent="0.45">
      <c r="A59" s="7" t="s">
        <v>270</v>
      </c>
      <c r="B59" s="30"/>
      <c r="C59" s="30"/>
      <c r="D59" s="30"/>
      <c r="E59" s="30"/>
    </row>
    <row r="60" spans="1:5" ht="40.15" customHeight="1" x14ac:dyDescent="0.4">
      <c r="A60" s="489"/>
      <c r="B60" s="491" t="s">
        <v>87</v>
      </c>
      <c r="C60" s="491"/>
      <c r="D60" s="491"/>
      <c r="E60" s="492"/>
    </row>
    <row r="61" spans="1:5" ht="40.15" customHeight="1" thickBot="1" x14ac:dyDescent="0.45">
      <c r="A61" s="490"/>
      <c r="B61" s="45"/>
      <c r="C61" s="57" t="s">
        <v>227</v>
      </c>
      <c r="D61" s="57" t="s">
        <v>228</v>
      </c>
      <c r="E61" s="29" t="s">
        <v>315</v>
      </c>
    </row>
    <row r="62" spans="1:5" ht="40.15" customHeight="1" thickTop="1" thickBot="1" x14ac:dyDescent="0.45">
      <c r="A62" s="43" t="s">
        <v>151</v>
      </c>
      <c r="B62" s="130">
        <f>'表8-2'!D16</f>
        <v>0</v>
      </c>
      <c r="C62" s="155"/>
      <c r="D62" s="155"/>
      <c r="E62" s="132">
        <f>B62-C62-D62</f>
        <v>0</v>
      </c>
    </row>
    <row r="63" spans="1:5" ht="25.9" customHeight="1" x14ac:dyDescent="0.4">
      <c r="A63" s="12"/>
      <c r="B63" s="30"/>
      <c r="C63" s="30"/>
      <c r="D63" s="30"/>
      <c r="E63" s="30"/>
    </row>
    <row r="64" spans="1:5" ht="40.15" customHeight="1" thickBot="1" x14ac:dyDescent="0.45">
      <c r="A64" s="7" t="s">
        <v>322</v>
      </c>
      <c r="B64" s="30"/>
      <c r="C64" s="30"/>
      <c r="D64" s="30"/>
      <c r="E64" s="30"/>
    </row>
    <row r="65" spans="1:5" ht="40.15" customHeight="1" x14ac:dyDescent="0.4">
      <c r="A65" s="489"/>
      <c r="B65" s="493" t="s">
        <v>244</v>
      </c>
      <c r="C65" s="494"/>
      <c r="D65" s="494"/>
      <c r="E65" s="495"/>
    </row>
    <row r="66" spans="1:5" ht="40.15" customHeight="1" thickBot="1" x14ac:dyDescent="0.45">
      <c r="A66" s="490"/>
      <c r="B66" s="45"/>
      <c r="C66" s="57" t="s">
        <v>227</v>
      </c>
      <c r="D66" s="57" t="s">
        <v>228</v>
      </c>
      <c r="E66" s="29" t="s">
        <v>315</v>
      </c>
    </row>
    <row r="67" spans="1:5" ht="40.15" customHeight="1" thickTop="1" x14ac:dyDescent="0.4">
      <c r="A67" s="276" t="s">
        <v>333</v>
      </c>
      <c r="B67" s="163">
        <f>SUM(C67:E67)</f>
        <v>0</v>
      </c>
      <c r="C67" s="163">
        <f>C57+C62</f>
        <v>0</v>
      </c>
      <c r="D67" s="163">
        <f>D57+D62</f>
        <v>0</v>
      </c>
      <c r="E67" s="164">
        <f>E57+E62</f>
        <v>0</v>
      </c>
    </row>
    <row r="68" spans="1:5" ht="40.15" customHeight="1" x14ac:dyDescent="0.4">
      <c r="A68" s="235" t="s">
        <v>331</v>
      </c>
      <c r="B68" s="131">
        <f t="shared" ref="B68:B69" si="0">SUM(C68:E68)</f>
        <v>0</v>
      </c>
      <c r="C68" s="131">
        <f>IF('表1（メニュー別）'!$B$11=0,0,表1!$G$71*'表1（メニュー別）'!B8/'表1（メニュー別）'!$B$11)</f>
        <v>0</v>
      </c>
      <c r="D68" s="131">
        <f>IF('表1（メニュー別）'!$B$11=0,0,表1!$G$71*'表1（メニュー別）'!B9/'表1（メニュー別）'!$B$11)</f>
        <v>0</v>
      </c>
      <c r="E68" s="240">
        <f>IF('表1（メニュー別）'!$B$11=0,0,表1!$G$71*'表1（メニュー別）'!B10/'表1（メニュー別）'!$B$11)</f>
        <v>0</v>
      </c>
    </row>
    <row r="69" spans="1:5" ht="40.15" customHeight="1" thickBot="1" x14ac:dyDescent="0.45">
      <c r="A69" s="277" t="s">
        <v>332</v>
      </c>
      <c r="B69" s="278">
        <f t="shared" si="0"/>
        <v>0</v>
      </c>
      <c r="C69" s="278">
        <f>IF('表1（メニュー別）'!$B$11=0,0,表1!$K$71*'表1（メニュー別）'!B8/'表1（メニュー別）'!$B$11)</f>
        <v>0</v>
      </c>
      <c r="D69" s="278">
        <f>IF('表1（メニュー別）'!$B$11=0,0,表1!$K$71*'表1（メニュー別）'!B9/'表1（メニュー別）'!$B$11)</f>
        <v>0</v>
      </c>
      <c r="E69" s="279">
        <f>IF('表1（メニュー別）'!$B$11=0,0,表1!$K$71*'表1（メニュー別）'!B10/'表1（メニュー別）'!$B$11)</f>
        <v>0</v>
      </c>
    </row>
    <row r="70" spans="1:5" ht="25.9" customHeight="1" x14ac:dyDescent="0.4">
      <c r="A70" s="12"/>
      <c r="B70" s="30"/>
      <c r="C70" s="30"/>
      <c r="D70" s="30"/>
      <c r="E70" s="30"/>
    </row>
    <row r="71" spans="1:5" ht="40.15" customHeight="1" thickBot="1" x14ac:dyDescent="0.45">
      <c r="A71" s="7" t="s">
        <v>344</v>
      </c>
      <c r="B71" s="30"/>
      <c r="C71" s="30"/>
      <c r="D71" s="30"/>
      <c r="E71" s="30"/>
    </row>
    <row r="72" spans="1:5" ht="40.15" customHeight="1" x14ac:dyDescent="0.4">
      <c r="A72" s="489"/>
      <c r="B72" s="491" t="s">
        <v>343</v>
      </c>
      <c r="C72" s="491"/>
      <c r="D72" s="491"/>
      <c r="E72" s="492"/>
    </row>
    <row r="73" spans="1:5" ht="40.15" customHeight="1" thickBot="1" x14ac:dyDescent="0.45">
      <c r="A73" s="490"/>
      <c r="B73" s="45"/>
      <c r="C73" s="57" t="s">
        <v>227</v>
      </c>
      <c r="D73" s="57" t="s">
        <v>228</v>
      </c>
      <c r="E73" s="29" t="s">
        <v>315</v>
      </c>
    </row>
    <row r="74" spans="1:5" ht="40.15" customHeight="1" thickTop="1" x14ac:dyDescent="0.4">
      <c r="A74" s="276" t="s">
        <v>325</v>
      </c>
      <c r="B74" s="163">
        <f>SUM(C74:E74)</f>
        <v>0</v>
      </c>
      <c r="C74" s="163">
        <f>C50+MIN(C67:C68)</f>
        <v>0</v>
      </c>
      <c r="D74" s="163">
        <f t="shared" ref="D74:E74" si="1">D10+D25+D50+MIN(D67:D68)</f>
        <v>0</v>
      </c>
      <c r="E74" s="164">
        <f t="shared" si="1"/>
        <v>0</v>
      </c>
    </row>
    <row r="75" spans="1:5" ht="40.15" customHeight="1" x14ac:dyDescent="0.4">
      <c r="A75" s="235" t="s">
        <v>321</v>
      </c>
      <c r="B75" s="131">
        <f t="shared" ref="B75:B77" si="2">SUM(C75:E75)</f>
        <v>0</v>
      </c>
      <c r="C75" s="131">
        <f>IF('表1（メニュー別）'!$B$11=0,0,(表1!$G$71+表1!$G$80+表1!$G$89)*'表1（メニュー別）'!B8/'表1（メニュー別）'!$B$11)</f>
        <v>0</v>
      </c>
      <c r="D75" s="131">
        <f>IF('表1（メニュー別）'!$B$11=0,0,(表1!$G$71+表1!$G$80+表1!$G$89)*'表1（メニュー別）'!B9/'表1（メニュー別）'!$B$11)</f>
        <v>0</v>
      </c>
      <c r="E75" s="240">
        <f>IF('表1（メニュー別）'!$B$11=0,0,(表1!$G$71+表1!$G$80+表1!$G$89)*'表1（メニュー別）'!B10/'表1（メニュー別）'!$B$11)</f>
        <v>0</v>
      </c>
    </row>
    <row r="76" spans="1:5" ht="40.15" customHeight="1" x14ac:dyDescent="0.4">
      <c r="A76" s="280" t="s">
        <v>326</v>
      </c>
      <c r="B76" s="281">
        <f t="shared" si="2"/>
        <v>0</v>
      </c>
      <c r="C76" s="281">
        <f>C50+MIN(C67,C69)</f>
        <v>0</v>
      </c>
      <c r="D76" s="281">
        <f>D50+MIN(D67,D69)</f>
        <v>0</v>
      </c>
      <c r="E76" s="282">
        <f>E50+MIN(E67,E69)</f>
        <v>0</v>
      </c>
    </row>
    <row r="77" spans="1:5" ht="40.15" customHeight="1" thickBot="1" x14ac:dyDescent="0.45">
      <c r="A77" s="277" t="s">
        <v>323</v>
      </c>
      <c r="B77" s="278">
        <f t="shared" si="2"/>
        <v>0</v>
      </c>
      <c r="C77" s="278">
        <f>IF('表1（メニュー別）'!$B$11=0,0,(表1!$K$71+表1!$K$80+表1!$G$89)*'表1（メニュー別）'!B8/'表1（メニュー別）'!$B$11)</f>
        <v>0</v>
      </c>
      <c r="D77" s="278">
        <f>IF('表1（メニュー別）'!$B$11=0,0,(表1!$K$71+表1!$K$80+表1!$G$89)*'表1（メニュー別）'!B9/'表1（メニュー別）'!$B$11)</f>
        <v>0</v>
      </c>
      <c r="E77" s="279">
        <f>IF('表1（メニュー別）'!$B$11=0,0,(表1!$K$71+表1!$K$80+表1!$G$89)*'表1（メニュー別）'!B10/'表1（メニュー別）'!$B$11)</f>
        <v>0</v>
      </c>
    </row>
    <row r="78" spans="1:5" ht="25.9" customHeight="1" x14ac:dyDescent="0.4">
      <c r="A78" s="12"/>
      <c r="B78" s="30"/>
      <c r="C78" s="30"/>
      <c r="D78" s="30"/>
      <c r="E78" s="30"/>
    </row>
    <row r="79" spans="1:5" ht="40.15" customHeight="1" thickBot="1" x14ac:dyDescent="0.45">
      <c r="A79" s="7" t="s">
        <v>349</v>
      </c>
      <c r="B79" s="7"/>
      <c r="C79" s="7"/>
      <c r="D79" s="7"/>
      <c r="E79" s="7"/>
    </row>
    <row r="80" spans="1:5" ht="40.15" customHeight="1" x14ac:dyDescent="0.4">
      <c r="A80" s="489"/>
      <c r="B80" s="491" t="s">
        <v>387</v>
      </c>
      <c r="C80" s="491"/>
      <c r="D80" s="491"/>
      <c r="E80" s="492"/>
    </row>
    <row r="81" spans="1:5" ht="40.15" customHeight="1" thickBot="1" x14ac:dyDescent="0.45">
      <c r="A81" s="490"/>
      <c r="B81" s="45"/>
      <c r="C81" s="57" t="s">
        <v>227</v>
      </c>
      <c r="D81" s="57" t="s">
        <v>228</v>
      </c>
      <c r="E81" s="29" t="s">
        <v>315</v>
      </c>
    </row>
    <row r="82" spans="1:5" ht="40.15" customHeight="1" thickTop="1" x14ac:dyDescent="0.4">
      <c r="A82" s="239" t="s">
        <v>347</v>
      </c>
      <c r="B82" s="254">
        <f>B10+B25+MIN(B74:B75)</f>
        <v>0</v>
      </c>
      <c r="C82" s="254">
        <f>C10+C25+MIN(C74:C75)</f>
        <v>0</v>
      </c>
      <c r="D82" s="254">
        <f>D10+D25+MIN(D74:D75)</f>
        <v>0</v>
      </c>
      <c r="E82" s="254">
        <f>E10+E25+MIN(E74:E75)</f>
        <v>0</v>
      </c>
    </row>
    <row r="83" spans="1:5" ht="40.15" customHeight="1" thickBot="1" x14ac:dyDescent="0.45">
      <c r="A83" s="43" t="s">
        <v>348</v>
      </c>
      <c r="B83" s="130">
        <f>B10+B25+MIN(B76:B77)</f>
        <v>0</v>
      </c>
      <c r="C83" s="130">
        <f>C10+C25+MIN(C76:C77)</f>
        <v>0</v>
      </c>
      <c r="D83" s="130">
        <f>D10+D25+MIN(D76:D77)</f>
        <v>0</v>
      </c>
      <c r="E83" s="130">
        <f>E10+E25+MIN(E76:E77)</f>
        <v>0</v>
      </c>
    </row>
    <row r="84" spans="1:5" ht="25.9" customHeight="1" x14ac:dyDescent="0.4">
      <c r="A84" s="12"/>
      <c r="B84" s="30"/>
      <c r="C84" s="30"/>
      <c r="D84" s="30"/>
      <c r="E84" s="30"/>
    </row>
    <row r="85" spans="1:5" ht="40.15" customHeight="1" thickBot="1" x14ac:dyDescent="0.45">
      <c r="A85" s="7" t="s">
        <v>250</v>
      </c>
      <c r="B85" s="7"/>
      <c r="C85" s="7"/>
      <c r="D85" s="7"/>
      <c r="E85" s="7"/>
    </row>
    <row r="86" spans="1:5" ht="40.15" customHeight="1" x14ac:dyDescent="0.4">
      <c r="A86" s="489"/>
      <c r="B86" s="491" t="s">
        <v>386</v>
      </c>
      <c r="C86" s="491"/>
      <c r="D86" s="491"/>
      <c r="E86" s="492"/>
    </row>
    <row r="87" spans="1:5" ht="40.15" customHeight="1" thickBot="1" x14ac:dyDescent="0.45">
      <c r="A87" s="490"/>
      <c r="B87" s="45"/>
      <c r="C87" s="57" t="s">
        <v>227</v>
      </c>
      <c r="D87" s="57" t="s">
        <v>228</v>
      </c>
      <c r="E87" s="29" t="s">
        <v>315</v>
      </c>
    </row>
    <row r="88" spans="1:5" ht="40.15" customHeight="1" thickTop="1" thickBot="1" x14ac:dyDescent="0.45">
      <c r="A88" s="43" t="s">
        <v>151</v>
      </c>
      <c r="B88" s="130">
        <f>B15+B30+B51</f>
        <v>0</v>
      </c>
      <c r="C88" s="130">
        <f t="shared" ref="C88:E88" si="3">C15+C30+C51</f>
        <v>0</v>
      </c>
      <c r="D88" s="130">
        <f t="shared" si="3"/>
        <v>0</v>
      </c>
      <c r="E88" s="130">
        <f t="shared" si="3"/>
        <v>0</v>
      </c>
    </row>
    <row r="89" spans="1:5" ht="25.9" customHeight="1" x14ac:dyDescent="0.4">
      <c r="A89" s="12"/>
      <c r="B89" s="30"/>
      <c r="C89" s="30"/>
      <c r="D89" s="30"/>
      <c r="E89" s="30"/>
    </row>
    <row r="90" spans="1:5" ht="40.15" customHeight="1" thickBot="1" x14ac:dyDescent="0.45">
      <c r="A90" s="7" t="s">
        <v>251</v>
      </c>
      <c r="B90" s="7"/>
      <c r="C90" s="7"/>
      <c r="D90" s="7"/>
      <c r="E90" s="7"/>
    </row>
    <row r="91" spans="1:5" ht="40.15" customHeight="1" x14ac:dyDescent="0.4">
      <c r="A91" s="489"/>
      <c r="B91" s="491" t="s">
        <v>385</v>
      </c>
      <c r="C91" s="491"/>
      <c r="D91" s="491"/>
      <c r="E91" s="492"/>
    </row>
    <row r="92" spans="1:5" ht="40.15" customHeight="1" thickBot="1" x14ac:dyDescent="0.45">
      <c r="A92" s="490"/>
      <c r="B92" s="45"/>
      <c r="C92" s="57" t="s">
        <v>227</v>
      </c>
      <c r="D92" s="57" t="s">
        <v>228</v>
      </c>
      <c r="E92" s="29" t="s">
        <v>315</v>
      </c>
    </row>
    <row r="93" spans="1:5" ht="40.15" customHeight="1" thickTop="1" thickBot="1" x14ac:dyDescent="0.45">
      <c r="A93" s="43" t="s">
        <v>151</v>
      </c>
      <c r="B93" s="130">
        <f>B20+B35+B40+B45</f>
        <v>0</v>
      </c>
      <c r="C93" s="130">
        <f>C20+C35+C40+C45</f>
        <v>0</v>
      </c>
      <c r="D93" s="130">
        <f>D20+D35+D40+D45</f>
        <v>0</v>
      </c>
      <c r="E93" s="130">
        <f>E20+E35+E40+E45</f>
        <v>0</v>
      </c>
    </row>
  </sheetData>
  <mergeCells count="36">
    <mergeCell ref="A23:A24"/>
    <mergeCell ref="B23:E23"/>
    <mergeCell ref="A13:A14"/>
    <mergeCell ref="B13:E13"/>
    <mergeCell ref="A48:A49"/>
    <mergeCell ref="B48:E48"/>
    <mergeCell ref="A33:A34"/>
    <mergeCell ref="B33:E33"/>
    <mergeCell ref="A28:A29"/>
    <mergeCell ref="B28:E28"/>
    <mergeCell ref="A38:A39"/>
    <mergeCell ref="B38:E38"/>
    <mergeCell ref="A43:A44"/>
    <mergeCell ref="B43:E43"/>
    <mergeCell ref="A32:E32"/>
    <mergeCell ref="A2:E3"/>
    <mergeCell ref="C4:E4"/>
    <mergeCell ref="A18:A19"/>
    <mergeCell ref="B18:E18"/>
    <mergeCell ref="A8:A9"/>
    <mergeCell ref="B8:E8"/>
    <mergeCell ref="C5:E5"/>
    <mergeCell ref="A55:A56"/>
    <mergeCell ref="B55:E55"/>
    <mergeCell ref="A60:A61"/>
    <mergeCell ref="B60:E60"/>
    <mergeCell ref="A65:A66"/>
    <mergeCell ref="B65:E65"/>
    <mergeCell ref="A86:A87"/>
    <mergeCell ref="B86:E86"/>
    <mergeCell ref="A91:A92"/>
    <mergeCell ref="B91:E91"/>
    <mergeCell ref="A72:A73"/>
    <mergeCell ref="B72:E72"/>
    <mergeCell ref="A80:A81"/>
    <mergeCell ref="B80:E80"/>
  </mergeCells>
  <phoneticPr fontId="2"/>
  <pageMargins left="0.78740157480314965" right="0.78740157480314965" top="0.39370078740157483" bottom="0.39370078740157483" header="0.51181102362204722" footer="0.51181102362204722"/>
  <pageSetup paperSize="9" scale="76" fitToHeight="0" orientation="portrait" cellComments="asDisplayed" r:id="rId1"/>
  <headerFooter alignWithMargins="0"/>
  <rowBreaks count="1" manualBreakCount="1">
    <brk id="26" max="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U47"/>
  <sheetViews>
    <sheetView view="pageBreakPreview" zoomScale="55" zoomScaleNormal="85" zoomScaleSheetLayoutView="55" workbookViewId="0">
      <selection activeCell="B43" sqref="B43"/>
    </sheetView>
  </sheetViews>
  <sheetFormatPr defaultColWidth="9" defaultRowHeight="13.5" x14ac:dyDescent="0.4"/>
  <cols>
    <col min="1" max="4" width="42.125" style="1" customWidth="1"/>
    <col min="5" max="5" width="45.375" style="1" customWidth="1"/>
    <col min="6" max="6" width="5.625" style="1" customWidth="1"/>
    <col min="7" max="7" width="20.625" style="1" customWidth="1"/>
    <col min="8" max="9" width="10.625" style="1" customWidth="1"/>
    <col min="10" max="10" width="5.625" style="1" customWidth="1"/>
    <col min="11" max="11" width="20.625" style="1" customWidth="1"/>
    <col min="12" max="13" width="10.625" style="1" customWidth="1"/>
    <col min="14" max="14" width="5.625" style="1" customWidth="1"/>
    <col min="15" max="15" width="20.625" style="1" customWidth="1"/>
    <col min="16" max="17" width="10.625" style="1" customWidth="1"/>
    <col min="18" max="18" width="5.625" style="1" customWidth="1"/>
    <col min="19" max="19" width="20.625" style="1" customWidth="1"/>
    <col min="20" max="21" width="10.625" style="1" customWidth="1"/>
    <col min="22" max="16384" width="9" style="1"/>
  </cols>
  <sheetData>
    <row r="1" spans="1:21" ht="40.15" customHeight="1" thickBot="1" x14ac:dyDescent="0.45">
      <c r="D1" s="2"/>
      <c r="E1" s="11" t="s">
        <v>204</v>
      </c>
    </row>
    <row r="2" spans="1:21" ht="40.15" customHeight="1" thickTop="1" x14ac:dyDescent="0.4">
      <c r="A2" s="476" t="s">
        <v>265</v>
      </c>
      <c r="B2" s="477"/>
      <c r="C2" s="477"/>
      <c r="D2" s="477"/>
      <c r="E2" s="502"/>
    </row>
    <row r="3" spans="1:21" ht="40.15" customHeight="1" thickBot="1" x14ac:dyDescent="0.45">
      <c r="A3" s="479"/>
      <c r="B3" s="480"/>
      <c r="C3" s="480"/>
      <c r="D3" s="480"/>
      <c r="E3" s="503"/>
    </row>
    <row r="4" spans="1:21" ht="40.15" customHeight="1" thickTop="1" x14ac:dyDescent="0.4">
      <c r="D4" s="8" t="s">
        <v>235</v>
      </c>
      <c r="E4" s="222"/>
    </row>
    <row r="5" spans="1:21" ht="40.15" customHeight="1" x14ac:dyDescent="0.4">
      <c r="D5" s="8" t="s">
        <v>175</v>
      </c>
      <c r="E5" s="221"/>
    </row>
    <row r="6" spans="1:21" ht="40.15" customHeight="1" x14ac:dyDescent="0.4">
      <c r="D6" s="8" t="s">
        <v>126</v>
      </c>
      <c r="E6" s="221"/>
    </row>
    <row r="7" spans="1:21" ht="40.15" customHeight="1" x14ac:dyDescent="0.4">
      <c r="A7" s="7"/>
      <c r="B7" s="7"/>
      <c r="C7" s="8"/>
      <c r="D7" s="8"/>
      <c r="E7" s="42"/>
    </row>
    <row r="8" spans="1:21" ht="40.15" customHeight="1" x14ac:dyDescent="0.4">
      <c r="A8" s="82" t="s">
        <v>233</v>
      </c>
      <c r="B8" s="7"/>
      <c r="C8" s="8"/>
      <c r="D8" s="8"/>
      <c r="E8" s="42"/>
    </row>
    <row r="9" spans="1:21" s="4" customFormat="1" ht="40.15" customHeight="1" x14ac:dyDescent="0.15">
      <c r="A9" s="7" t="s">
        <v>246</v>
      </c>
      <c r="B9" s="12"/>
      <c r="C9" s="12"/>
      <c r="D9" s="12"/>
      <c r="G9" s="1"/>
      <c r="H9" s="1"/>
      <c r="I9" s="1"/>
      <c r="J9" s="1"/>
      <c r="K9" s="1"/>
      <c r="L9" s="1"/>
      <c r="M9" s="1"/>
      <c r="N9" s="1"/>
      <c r="O9" s="1"/>
      <c r="P9" s="1"/>
      <c r="Q9" s="1"/>
      <c r="R9" s="1"/>
      <c r="S9" s="1"/>
      <c r="T9" s="1"/>
      <c r="U9" s="1"/>
    </row>
    <row r="10" spans="1:21" ht="40.15" customHeight="1" x14ac:dyDescent="0.4">
      <c r="A10" s="82" t="s">
        <v>282</v>
      </c>
      <c r="B10" s="7"/>
      <c r="C10" s="8"/>
      <c r="D10" s="8"/>
      <c r="E10" s="42"/>
    </row>
    <row r="11" spans="1:21" s="4" customFormat="1" ht="40.15" customHeight="1" x14ac:dyDescent="0.15">
      <c r="A11" s="7" t="s">
        <v>283</v>
      </c>
      <c r="B11" s="12"/>
      <c r="C11" s="12"/>
      <c r="D11" s="12"/>
      <c r="G11" s="1"/>
      <c r="H11" s="1"/>
      <c r="I11" s="1"/>
      <c r="J11" s="1"/>
      <c r="K11" s="1"/>
      <c r="L11" s="1"/>
      <c r="M11" s="1"/>
      <c r="N11" s="1"/>
      <c r="O11" s="1"/>
      <c r="P11" s="1"/>
      <c r="Q11" s="1"/>
      <c r="R11" s="1"/>
      <c r="S11" s="1"/>
      <c r="T11" s="1"/>
      <c r="U11" s="1"/>
    </row>
    <row r="12" spans="1:21" s="4" customFormat="1" ht="40.15" customHeight="1" x14ac:dyDescent="0.2">
      <c r="A12" s="10"/>
      <c r="B12" s="10"/>
      <c r="C12" s="10"/>
      <c r="D12" s="10"/>
      <c r="E12" s="10"/>
      <c r="F12" s="108"/>
      <c r="G12" s="1"/>
      <c r="H12" s="1"/>
      <c r="I12" s="1"/>
      <c r="J12" s="1"/>
      <c r="K12" s="1"/>
      <c r="L12" s="1"/>
      <c r="M12" s="1"/>
      <c r="N12" s="1"/>
      <c r="O12" s="1"/>
      <c r="P12" s="1"/>
      <c r="Q12" s="1"/>
      <c r="R12" s="1"/>
      <c r="S12" s="1"/>
      <c r="T12" s="1"/>
      <c r="U12" s="1"/>
    </row>
    <row r="13" spans="1:21" s="4" customFormat="1" ht="40.15" customHeight="1" thickBot="1" x14ac:dyDescent="0.25">
      <c r="A13" s="7" t="s">
        <v>0</v>
      </c>
      <c r="B13" s="48"/>
      <c r="C13" s="7"/>
      <c r="D13" s="48"/>
      <c r="E13" s="10"/>
      <c r="F13" s="108"/>
      <c r="G13" s="1"/>
      <c r="H13" s="1"/>
      <c r="I13" s="1"/>
      <c r="J13" s="1"/>
      <c r="K13" s="1"/>
      <c r="L13" s="1"/>
      <c r="M13" s="1"/>
      <c r="N13" s="1"/>
      <c r="O13" s="1"/>
      <c r="P13" s="1"/>
      <c r="Q13" s="1"/>
      <c r="R13" s="1"/>
      <c r="S13" s="1"/>
      <c r="T13" s="1"/>
      <c r="U13" s="1"/>
    </row>
    <row r="14" spans="1:21" s="4" customFormat="1" ht="40.15" customHeight="1" thickBot="1" x14ac:dyDescent="0.2">
      <c r="A14" s="94" t="s">
        <v>195</v>
      </c>
      <c r="B14" s="55" t="s">
        <v>196</v>
      </c>
      <c r="C14" s="75" t="s">
        <v>197</v>
      </c>
      <c r="D14" s="115"/>
      <c r="E14" s="115"/>
      <c r="G14" s="1"/>
      <c r="H14" s="1"/>
      <c r="I14" s="1"/>
      <c r="J14" s="1"/>
      <c r="K14" s="1"/>
      <c r="L14" s="1"/>
      <c r="M14" s="1"/>
      <c r="N14" s="1"/>
      <c r="O14" s="1"/>
      <c r="P14" s="1"/>
      <c r="Q14" s="1"/>
      <c r="R14" s="1"/>
      <c r="S14" s="1"/>
      <c r="T14" s="1"/>
      <c r="U14" s="1"/>
    </row>
    <row r="15" spans="1:21" s="4" customFormat="1" ht="40.15" customHeight="1" thickTop="1" x14ac:dyDescent="0.15">
      <c r="A15" s="59" t="s">
        <v>185</v>
      </c>
      <c r="B15" s="104" t="s">
        <v>236</v>
      </c>
      <c r="C15" s="505"/>
      <c r="D15" s="116"/>
      <c r="E15" s="116"/>
      <c r="G15" s="1"/>
      <c r="H15" s="12"/>
      <c r="I15" s="1"/>
      <c r="J15" s="1"/>
      <c r="K15" s="1"/>
      <c r="L15" s="1"/>
      <c r="M15" s="1"/>
      <c r="N15" s="1"/>
      <c r="R15" s="1"/>
      <c r="S15" s="1"/>
      <c r="T15" s="1"/>
      <c r="U15" s="1"/>
    </row>
    <row r="16" spans="1:21" s="4" customFormat="1" ht="40.15" customHeight="1" x14ac:dyDescent="0.15">
      <c r="A16" s="504">
        <f>A24+A32</f>
        <v>0</v>
      </c>
      <c r="B16" s="131">
        <f>B24+B32</f>
        <v>0</v>
      </c>
      <c r="C16" s="345"/>
      <c r="D16" s="116"/>
      <c r="E16" s="116"/>
      <c r="F16" s="115"/>
    </row>
    <row r="17" spans="1:21" s="4" customFormat="1" ht="40.15" customHeight="1" x14ac:dyDescent="0.15">
      <c r="A17" s="504"/>
      <c r="B17" s="118" t="s">
        <v>186</v>
      </c>
      <c r="C17" s="106" t="s">
        <v>198</v>
      </c>
      <c r="D17" s="115"/>
      <c r="E17" s="115"/>
      <c r="F17" s="116"/>
    </row>
    <row r="18" spans="1:21" s="4" customFormat="1" ht="40.15" customHeight="1" x14ac:dyDescent="0.15">
      <c r="A18" s="504"/>
      <c r="B18" s="131">
        <f>B26+B34</f>
        <v>0</v>
      </c>
      <c r="C18" s="93">
        <f>IF($A$16=0,0,B18/$A$16)</f>
        <v>0</v>
      </c>
      <c r="D18" s="115"/>
      <c r="E18" s="115"/>
      <c r="F18" s="116"/>
    </row>
    <row r="19" spans="1:21" s="4" customFormat="1" ht="40.15" customHeight="1" x14ac:dyDescent="0.15">
      <c r="A19" s="504"/>
      <c r="B19" s="118" t="s">
        <v>187</v>
      </c>
      <c r="C19" s="344"/>
      <c r="D19" s="116"/>
      <c r="E19" s="116"/>
      <c r="F19" s="116"/>
    </row>
    <row r="20" spans="1:21" s="4" customFormat="1" ht="40.15" customHeight="1" x14ac:dyDescent="0.15">
      <c r="A20" s="504"/>
      <c r="B20" s="131">
        <f>B28+B36</f>
        <v>0</v>
      </c>
      <c r="C20" s="345"/>
      <c r="D20" s="116"/>
      <c r="E20" s="116"/>
      <c r="F20" s="116"/>
    </row>
    <row r="21" spans="1:21" s="4" customFormat="1" ht="40.15" customHeight="1" x14ac:dyDescent="0.15">
      <c r="A21" s="504"/>
      <c r="B21" s="165" t="s">
        <v>188</v>
      </c>
      <c r="C21" s="92" t="s">
        <v>199</v>
      </c>
      <c r="D21" s="117"/>
      <c r="E21" s="117"/>
      <c r="F21" s="116"/>
      <c r="I21" s="108"/>
      <c r="J21" s="108"/>
      <c r="K21" s="108"/>
    </row>
    <row r="22" spans="1:21" s="4" customFormat="1" ht="40.15" customHeight="1" x14ac:dyDescent="0.15">
      <c r="A22" s="504"/>
      <c r="B22" s="131">
        <f>B30+B38</f>
        <v>0</v>
      </c>
      <c r="C22" s="93">
        <f>IF($A$16=0,0,B22/$A$16)</f>
        <v>0</v>
      </c>
      <c r="D22" s="115"/>
      <c r="E22" s="115"/>
      <c r="F22" s="116"/>
      <c r="I22" s="108"/>
      <c r="J22" s="108"/>
      <c r="K22" s="108"/>
    </row>
    <row r="23" spans="1:21" s="4" customFormat="1" ht="40.15" customHeight="1" x14ac:dyDescent="0.15">
      <c r="A23" s="166" t="s">
        <v>292</v>
      </c>
      <c r="B23" s="118" t="s">
        <v>293</v>
      </c>
      <c r="C23" s="344"/>
      <c r="D23" s="116"/>
      <c r="E23" s="116"/>
      <c r="F23" s="108"/>
      <c r="G23" s="108"/>
      <c r="H23" s="108"/>
      <c r="I23" s="108"/>
      <c r="J23" s="108"/>
      <c r="K23" s="108"/>
      <c r="L23" s="108"/>
      <c r="M23" s="108"/>
      <c r="N23" s="108"/>
      <c r="O23" s="343" t="s">
        <v>6</v>
      </c>
      <c r="P23" s="343"/>
      <c r="Q23" s="343"/>
      <c r="R23" s="108"/>
      <c r="S23" s="108"/>
      <c r="T23" s="108"/>
      <c r="U23" s="108"/>
    </row>
    <row r="24" spans="1:21" s="4" customFormat="1" ht="40.15" customHeight="1" x14ac:dyDescent="0.15">
      <c r="A24" s="357"/>
      <c r="B24" s="131">
        <f>H30-P28+T27+T28</f>
        <v>0</v>
      </c>
      <c r="C24" s="345"/>
      <c r="D24" s="116"/>
      <c r="E24" s="116"/>
      <c r="F24" s="108"/>
      <c r="G24" s="108"/>
      <c r="H24" s="108"/>
      <c r="I24" s="108"/>
      <c r="J24" s="108"/>
      <c r="K24" s="108"/>
      <c r="L24" s="108"/>
      <c r="M24" s="108"/>
      <c r="N24" s="108"/>
      <c r="O24" s="499" t="s">
        <v>350</v>
      </c>
      <c r="P24" s="500"/>
      <c r="Q24" s="501"/>
      <c r="R24" s="108"/>
      <c r="S24" s="108"/>
      <c r="T24" s="108"/>
      <c r="U24" s="108"/>
    </row>
    <row r="25" spans="1:21" s="4" customFormat="1" ht="40.15" customHeight="1" x14ac:dyDescent="0.15">
      <c r="A25" s="323"/>
      <c r="B25" s="118" t="s">
        <v>294</v>
      </c>
      <c r="C25" s="106" t="s">
        <v>295</v>
      </c>
      <c r="D25" s="116"/>
      <c r="E25" s="116"/>
      <c r="F25" s="108"/>
      <c r="G25" s="108"/>
      <c r="J25" s="108"/>
      <c r="K25" s="108"/>
      <c r="N25" s="108"/>
      <c r="O25" s="74" t="s">
        <v>160</v>
      </c>
      <c r="P25" s="107">
        <f>'表13（冷熱温熱）'!C82</f>
        <v>0</v>
      </c>
      <c r="Q25" s="107">
        <f>'表13（冷熱温熱）'!D82</f>
        <v>0</v>
      </c>
      <c r="R25" s="108"/>
      <c r="S25" s="108"/>
      <c r="T25" s="108"/>
      <c r="U25" s="108"/>
    </row>
    <row r="26" spans="1:21" s="4" customFormat="1" ht="40.15" customHeight="1" x14ac:dyDescent="0.15">
      <c r="A26" s="323"/>
      <c r="B26" s="149">
        <f>B24-$P$29-P30+$T$29+T30</f>
        <v>0</v>
      </c>
      <c r="C26" s="93">
        <f>IF($A$24=0,0,B26/$A$24)</f>
        <v>0</v>
      </c>
      <c r="D26" s="116"/>
      <c r="E26" s="116"/>
      <c r="F26" s="108"/>
      <c r="G26" s="342" t="s">
        <v>189</v>
      </c>
      <c r="H26" s="343"/>
      <c r="I26" s="343"/>
      <c r="J26" s="108"/>
      <c r="K26" s="342" t="s">
        <v>190</v>
      </c>
      <c r="L26" s="343"/>
      <c r="M26" s="343"/>
      <c r="N26" s="108"/>
      <c r="O26" s="52" t="s">
        <v>161</v>
      </c>
      <c r="P26" s="85">
        <f>'表13（冷熱温熱）'!C88</f>
        <v>0</v>
      </c>
      <c r="Q26" s="85">
        <f>'表13（冷熱温熱）'!D88</f>
        <v>0</v>
      </c>
      <c r="R26" s="108"/>
      <c r="S26" s="343" t="s">
        <v>7</v>
      </c>
      <c r="T26" s="343"/>
      <c r="U26" s="343"/>
    </row>
    <row r="27" spans="1:21" s="4" customFormat="1" ht="40.15" customHeight="1" x14ac:dyDescent="0.15">
      <c r="A27" s="323"/>
      <c r="B27" s="118" t="s">
        <v>296</v>
      </c>
      <c r="C27" s="344"/>
      <c r="D27" s="116"/>
      <c r="E27" s="116"/>
      <c r="F27" s="108"/>
      <c r="G27" s="52" t="s">
        <v>1</v>
      </c>
      <c r="H27" s="85">
        <f>'表1-1（冷熱温熱）'!K53+'表1-1（冷熱温熱）'!G61-'表2-1（冷熱温熱）'!F15</f>
        <v>0</v>
      </c>
      <c r="I27" s="85">
        <f>'表1-2（冷熱温熱）'!K53+'表1-2（冷熱温熱）'!G61-'表2-2（冷熱温熱）'!F15</f>
        <v>0</v>
      </c>
      <c r="J27" s="108"/>
      <c r="K27" s="52" t="s">
        <v>1</v>
      </c>
      <c r="L27" s="85">
        <f>'表1-1（冷熱温熱）'!K54+'表1-1（冷熱温熱）'!K61-'表2-1（冷熱温熱）'!F15</f>
        <v>0</v>
      </c>
      <c r="M27" s="85">
        <f>'表1-2（冷熱温熱）'!K54+'表1-2（冷熱温熱）'!K61-'表2-2（冷熱温熱）'!F15</f>
        <v>0</v>
      </c>
      <c r="N27" s="108"/>
      <c r="O27" s="499" t="s">
        <v>358</v>
      </c>
      <c r="P27" s="500"/>
      <c r="Q27" s="501"/>
      <c r="R27" s="108"/>
      <c r="S27" s="76" t="s">
        <v>112</v>
      </c>
      <c r="T27" s="109">
        <f>IF(SUM('表1-1（冷熱温熱）'!C71,'表1-1（冷熱温熱）'!C80,'表1-1（冷熱温熱）'!C89)+SUM('表1-2（冷熱温熱）'!C71,'表1-2（冷熱温熱）'!C80,'表1-2（冷熱温熱）'!C89)=0,0,'表9（冷熱温熱）'!C16*SUM('表1-1（冷熱温熱）'!C71,'表1-1（冷熱温熱）'!C80,'表1-1（冷熱温熱）'!C89)/(SUM('表1-1（冷熱温熱）'!C71,'表1-1（冷熱温熱）'!C80,'表1-1（冷熱温熱）'!C89)+SUM('表1-2（冷熱温熱）'!C71,'表1-2（冷熱温熱）'!C80,'表1-2（冷熱温熱）'!C89)))</f>
        <v>0</v>
      </c>
      <c r="U27" s="110">
        <f>IF(SUM('表1-1（冷熱温熱）'!C71,'表1-1（冷熱温熱）'!C80,'表1-1（冷熱温熱）'!C89)+SUM('表1-2（冷熱温熱）'!C71,'表1-2（冷熱温熱）'!C80,'表1-2（冷熱温熱）'!C89)=0,0,'表9（冷熱温熱）'!C16*SUM('表1-2（冷熱温熱）'!C71,'表1-2（冷熱温熱）'!C80,'表1-2（冷熱温熱）'!C89)/(SUM('表1-1（冷熱温熱）'!C71,'表1-1（冷熱温熱）'!C80,'表1-1（冷熱温熱）'!C89)+SUM('表1-2（冷熱温熱）'!C71,'表1-2（冷熱温熱）'!C80,'表1-2（冷熱温熱）'!C89)))</f>
        <v>0</v>
      </c>
    </row>
    <row r="28" spans="1:21" s="4" customFormat="1" ht="40.15" customHeight="1" x14ac:dyDescent="0.15">
      <c r="A28" s="323"/>
      <c r="B28" s="131">
        <f>L30-P28+T27+T28</f>
        <v>0</v>
      </c>
      <c r="C28" s="345"/>
      <c r="D28" s="116"/>
      <c r="E28" s="116"/>
      <c r="G28" s="52" t="s">
        <v>2</v>
      </c>
      <c r="H28" s="85">
        <f>'表1-1（冷熱温熱）'!G71+'表1-1（冷熱温熱）'!G80+'表1-1（冷熱温熱）'!G89</f>
        <v>0</v>
      </c>
      <c r="I28" s="85">
        <f>'表1-2（冷熱温熱）'!G71+'表1-2（冷熱温熱）'!G80+'表1-2（冷熱温熱）'!G89</f>
        <v>0</v>
      </c>
      <c r="J28" s="108"/>
      <c r="K28" s="52" t="s">
        <v>2</v>
      </c>
      <c r="L28" s="85">
        <f>'表1-1（冷熱温熱）'!K71+'表1-1（冷熱温熱）'!K80+'表1-1（冷熱温熱）'!G89</f>
        <v>0</v>
      </c>
      <c r="M28" s="85">
        <f>'表1-2（冷熱温熱）'!K71+'表1-2（冷熱温熱）'!K80+'表1-2（冷熱温熱）'!G89</f>
        <v>0</v>
      </c>
      <c r="N28" s="108"/>
      <c r="O28" s="74" t="s">
        <v>160</v>
      </c>
      <c r="P28" s="107">
        <f>'表13（冷熱温熱）'!C83</f>
        <v>0</v>
      </c>
      <c r="Q28" s="107">
        <f>'表13（冷熱温熱）'!D83</f>
        <v>0</v>
      </c>
      <c r="R28" s="108"/>
      <c r="S28" s="52" t="s">
        <v>176</v>
      </c>
      <c r="T28" s="109">
        <f>IF(SUM('表1-1（冷熱温熱）'!C71,'表1-1（冷熱温熱）'!C80,'表1-1（冷熱温熱）'!C89)+SUM('表1-2（冷熱温熱）'!C71,'表1-2（冷熱温熱）'!C80,'表1-2（冷熱温熱）'!C89)=0,0,'表10（冷熱温熱）'!B9*SUM('表1-1（冷熱温熱）'!C71,'表1-1（冷熱温熱）'!C80,'表1-1（冷熱温熱）'!C89)/(SUM('表1-1（冷熱温熱）'!C71,'表1-1（冷熱温熱）'!C80,'表1-1（冷熱温熱）'!C89)+SUM('表1-2（冷熱温熱）'!C71,'表1-2（冷熱温熱）'!C80,'表1-2（冷熱温熱）'!C89)))</f>
        <v>0</v>
      </c>
      <c r="U28" s="110">
        <f>IF(SUM('表1-1（冷熱温熱）'!C71,'表1-1（冷熱温熱）'!C80,'表1-1（冷熱温熱）'!C89)+SUM('表1-2（冷熱温熱）'!C71,'表1-2（冷熱温熱）'!C80,'表1-2（冷熱温熱）'!C89)=0,0,'表10（冷熱温熱）'!B9*SUM('表1-2（冷熱温熱）'!C71,'表1-2（冷熱温熱）'!C80,'表1-2（冷熱温熱）'!C89)/(SUM('表1-1（冷熱温熱）'!C71,'表1-1（冷熱温熱）'!C80,'表1-1（冷熱温熱）'!C89)+SUM('表1-2（冷熱温熱）'!C71,'表1-2（冷熱温熱）'!C80,'表1-2（冷熱温熱）'!C89)))</f>
        <v>0</v>
      </c>
    </row>
    <row r="29" spans="1:21" s="4" customFormat="1" ht="40.15" customHeight="1" thickBot="1" x14ac:dyDescent="0.2">
      <c r="A29" s="323"/>
      <c r="B29" s="118" t="s">
        <v>297</v>
      </c>
      <c r="C29" s="92" t="s">
        <v>298</v>
      </c>
      <c r="D29" s="116"/>
      <c r="E29" s="116"/>
      <c r="G29" s="57" t="s">
        <v>3</v>
      </c>
      <c r="H29" s="81">
        <f>'表1-1（冷熱温熱）'!G99+'表1-1（冷熱温熱）'!G109</f>
        <v>0</v>
      </c>
      <c r="I29" s="81">
        <f>'表1-2（冷熱温熱）'!G99+'表1-2（冷熱温熱）'!G109</f>
        <v>0</v>
      </c>
      <c r="J29" s="108"/>
      <c r="K29" s="57" t="s">
        <v>3</v>
      </c>
      <c r="L29" s="81">
        <f>'表1-1（冷熱温熱）'!K99+'表1-1（冷熱温熱）'!G109</f>
        <v>0</v>
      </c>
      <c r="M29" s="81">
        <f>'表1-2（冷熱温熱）'!K99+'表1-2（冷熱温熱）'!G109</f>
        <v>0</v>
      </c>
      <c r="N29" s="108"/>
      <c r="O29" s="52" t="s">
        <v>161</v>
      </c>
      <c r="P29" s="85">
        <f>'表13（冷熱温熱）'!C88</f>
        <v>0</v>
      </c>
      <c r="Q29" s="85">
        <f>'表13（冷熱温熱）'!D88</f>
        <v>0</v>
      </c>
      <c r="R29" s="108"/>
      <c r="S29" s="52" t="s">
        <v>177</v>
      </c>
      <c r="T29" s="109">
        <f>'表11（冷熱温熱）'!B10</f>
        <v>0</v>
      </c>
      <c r="U29" s="110">
        <f>'表11（冷熱温熱）'!B15</f>
        <v>0</v>
      </c>
    </row>
    <row r="30" spans="1:21" s="4" customFormat="1" ht="40.15" customHeight="1" thickTop="1" x14ac:dyDescent="0.15">
      <c r="A30" s="512"/>
      <c r="B30" s="149">
        <f>B28-$P$29+$T$29-P30+T30</f>
        <v>0</v>
      </c>
      <c r="C30" s="93">
        <f>IF($A$24=0,0,B30/$A$24)</f>
        <v>0</v>
      </c>
      <c r="D30" s="116"/>
      <c r="E30" s="116"/>
      <c r="G30" s="74" t="s">
        <v>4</v>
      </c>
      <c r="H30" s="80">
        <f>SUM(H27:H29)</f>
        <v>0</v>
      </c>
      <c r="I30" s="80">
        <f>SUM(I27:I29)</f>
        <v>0</v>
      </c>
      <c r="J30" s="108"/>
      <c r="K30" s="74" t="s">
        <v>4</v>
      </c>
      <c r="L30" s="80">
        <f>SUM(L27:L29)</f>
        <v>0</v>
      </c>
      <c r="M30" s="80">
        <f>SUM(M27:M29)</f>
        <v>0</v>
      </c>
      <c r="N30" s="108"/>
      <c r="O30" s="52" t="s">
        <v>162</v>
      </c>
      <c r="P30" s="85">
        <f>'表13（冷熱温熱）'!C93</f>
        <v>0</v>
      </c>
      <c r="Q30" s="85">
        <f>'表13（冷熱温熱）'!D93</f>
        <v>0</v>
      </c>
      <c r="R30" s="108"/>
      <c r="S30" s="52" t="s">
        <v>391</v>
      </c>
      <c r="T30" s="109">
        <f>'表12（冷熱温熱）'!B8</f>
        <v>0</v>
      </c>
      <c r="U30" s="110">
        <f>'表12（冷熱温熱）'!B11</f>
        <v>0</v>
      </c>
    </row>
    <row r="31" spans="1:21" s="4" customFormat="1" ht="40.15" customHeight="1" x14ac:dyDescent="0.15">
      <c r="A31" s="166" t="s">
        <v>299</v>
      </c>
      <c r="B31" s="118" t="s">
        <v>300</v>
      </c>
      <c r="C31" s="344"/>
      <c r="D31" s="116"/>
      <c r="E31" s="116"/>
      <c r="H31" s="12" t="s">
        <v>113</v>
      </c>
      <c r="I31" s="12" t="s">
        <v>114</v>
      </c>
      <c r="J31" s="108"/>
      <c r="L31" s="12" t="s">
        <v>113</v>
      </c>
      <c r="M31" s="12" t="s">
        <v>114</v>
      </c>
      <c r="N31" s="108"/>
      <c r="P31" s="12" t="s">
        <v>113</v>
      </c>
      <c r="Q31" s="12" t="s">
        <v>114</v>
      </c>
      <c r="R31" s="108"/>
      <c r="T31" s="12" t="s">
        <v>113</v>
      </c>
      <c r="U31" s="12" t="s">
        <v>114</v>
      </c>
    </row>
    <row r="32" spans="1:21" s="4" customFormat="1" ht="40.15" customHeight="1" x14ac:dyDescent="0.15">
      <c r="A32" s="357"/>
      <c r="B32" s="131">
        <f>I30-Q28+U27+U28</f>
        <v>0</v>
      </c>
      <c r="C32" s="345"/>
      <c r="D32" s="116"/>
      <c r="E32" s="116"/>
      <c r="I32" s="108"/>
      <c r="J32" s="108"/>
      <c r="K32" s="108"/>
      <c r="O32" s="1"/>
    </row>
    <row r="33" spans="1:19" s="4" customFormat="1" ht="40.15" customHeight="1" x14ac:dyDescent="0.15">
      <c r="A33" s="323"/>
      <c r="B33" s="118" t="s">
        <v>301</v>
      </c>
      <c r="C33" s="106" t="s">
        <v>302</v>
      </c>
      <c r="D33" s="116"/>
      <c r="E33" s="116"/>
      <c r="I33" s="108"/>
      <c r="J33" s="108"/>
      <c r="K33" s="108"/>
      <c r="O33" s="1"/>
    </row>
    <row r="34" spans="1:19" ht="40.15" customHeight="1" x14ac:dyDescent="0.15">
      <c r="A34" s="323"/>
      <c r="B34" s="149">
        <f>B32-$Q$29-Q30+$U$29+U30</f>
        <v>0</v>
      </c>
      <c r="C34" s="93">
        <f>IF($A$32=0,0,B34/$A$32)</f>
        <v>0</v>
      </c>
      <c r="D34" s="116"/>
      <c r="E34" s="116"/>
      <c r="G34" s="4"/>
      <c r="H34" s="4"/>
      <c r="I34" s="108"/>
      <c r="J34" s="108"/>
      <c r="K34" s="108"/>
      <c r="L34" s="4"/>
      <c r="M34" s="4"/>
      <c r="N34" s="4"/>
      <c r="P34" s="4"/>
      <c r="Q34" s="4"/>
      <c r="R34" s="4"/>
    </row>
    <row r="35" spans="1:19" ht="40.15" customHeight="1" x14ac:dyDescent="0.15">
      <c r="A35" s="323"/>
      <c r="B35" s="118" t="s">
        <v>303</v>
      </c>
      <c r="C35" s="344"/>
      <c r="D35" s="116"/>
      <c r="E35" s="116"/>
      <c r="G35" s="4"/>
      <c r="H35" s="4"/>
      <c r="I35" s="108"/>
      <c r="J35" s="108"/>
      <c r="K35" s="108"/>
      <c r="L35" s="4"/>
      <c r="M35" s="4"/>
      <c r="N35" s="4"/>
      <c r="P35" s="4"/>
      <c r="Q35" s="4"/>
      <c r="R35" s="4"/>
    </row>
    <row r="36" spans="1:19" ht="40.15" customHeight="1" x14ac:dyDescent="0.15">
      <c r="A36" s="323"/>
      <c r="B36" s="131">
        <f>M30-Q28+U27+U28</f>
        <v>0</v>
      </c>
      <c r="C36" s="345"/>
      <c r="D36" s="116"/>
      <c r="E36" s="116"/>
      <c r="G36" s="4"/>
      <c r="H36" s="4"/>
      <c r="I36" s="108"/>
      <c r="J36" s="4"/>
      <c r="K36" s="4"/>
      <c r="L36" s="4"/>
      <c r="M36" s="4"/>
      <c r="N36" s="4"/>
      <c r="P36" s="4"/>
      <c r="Q36" s="4"/>
      <c r="R36" s="4"/>
    </row>
    <row r="37" spans="1:19" ht="40.15" customHeight="1" x14ac:dyDescent="0.15">
      <c r="A37" s="323"/>
      <c r="B37" s="118" t="s">
        <v>304</v>
      </c>
      <c r="C37" s="92" t="s">
        <v>305</v>
      </c>
      <c r="D37" s="116"/>
      <c r="E37" s="116"/>
      <c r="G37" s="4"/>
      <c r="H37" s="4"/>
      <c r="I37" s="108"/>
      <c r="J37" s="4"/>
      <c r="K37" s="4"/>
      <c r="L37" s="4"/>
      <c r="M37" s="4"/>
      <c r="N37" s="4"/>
      <c r="P37" s="4"/>
      <c r="Q37" s="4"/>
      <c r="R37" s="4"/>
    </row>
    <row r="38" spans="1:19" ht="40.15" customHeight="1" thickBot="1" x14ac:dyDescent="0.2">
      <c r="A38" s="325"/>
      <c r="B38" s="136">
        <f>B36-$Q$29+$U$29-Q30+U30</f>
        <v>0</v>
      </c>
      <c r="C38" s="111">
        <f>IF($A$32=0,0,B38/$A$32)</f>
        <v>0</v>
      </c>
      <c r="D38" s="116"/>
      <c r="E38" s="116"/>
      <c r="G38" s="4"/>
      <c r="H38" s="4"/>
      <c r="I38" s="108"/>
      <c r="J38" s="4"/>
      <c r="K38" s="4"/>
      <c r="L38" s="4"/>
      <c r="M38" s="4"/>
      <c r="N38" s="4"/>
      <c r="P38" s="4"/>
      <c r="Q38" s="4"/>
      <c r="R38" s="4"/>
      <c r="S38" s="4"/>
    </row>
    <row r="39" spans="1:19" ht="40.15" customHeight="1" x14ac:dyDescent="0.2">
      <c r="A39" s="19"/>
      <c r="B39" s="20"/>
      <c r="C39" s="20"/>
      <c r="D39" s="22"/>
      <c r="E39" s="10"/>
      <c r="G39" s="4"/>
      <c r="H39" s="4"/>
      <c r="I39" s="4"/>
      <c r="J39" s="4"/>
      <c r="K39" s="4"/>
      <c r="L39" s="4"/>
      <c r="M39" s="4"/>
      <c r="N39" s="4"/>
      <c r="P39" s="4"/>
      <c r="Q39" s="4"/>
      <c r="R39" s="4"/>
      <c r="S39" s="4"/>
    </row>
    <row r="40" spans="1:19" ht="40.15" customHeight="1" thickBot="1" x14ac:dyDescent="0.25">
      <c r="A40" s="7" t="s">
        <v>74</v>
      </c>
      <c r="B40" s="20"/>
      <c r="C40" s="20"/>
      <c r="D40" s="22"/>
      <c r="E40" s="10"/>
    </row>
    <row r="41" spans="1:19" ht="40.15" customHeight="1" thickBot="1" x14ac:dyDescent="0.45">
      <c r="A41" s="90" t="s">
        <v>73</v>
      </c>
      <c r="B41" s="91" t="s">
        <v>71</v>
      </c>
      <c r="C41" s="91" t="s">
        <v>72</v>
      </c>
      <c r="D41" s="340" t="s">
        <v>5</v>
      </c>
      <c r="E41" s="341"/>
    </row>
    <row r="42" spans="1:19" ht="40.15" customHeight="1" thickTop="1" x14ac:dyDescent="0.4">
      <c r="A42" s="323"/>
      <c r="B42" s="123" t="s">
        <v>8</v>
      </c>
      <c r="C42" s="86" t="s">
        <v>9</v>
      </c>
      <c r="D42" s="327"/>
      <c r="E42" s="509"/>
    </row>
    <row r="43" spans="1:19" ht="40.15" customHeight="1" x14ac:dyDescent="0.4">
      <c r="A43" s="323"/>
      <c r="B43" s="124"/>
      <c r="C43" s="87"/>
      <c r="D43" s="510"/>
      <c r="E43" s="511"/>
    </row>
    <row r="44" spans="1:19" ht="40.15" customHeight="1" x14ac:dyDescent="0.4">
      <c r="A44" s="323"/>
      <c r="B44" s="125" t="s">
        <v>10</v>
      </c>
      <c r="C44" s="331"/>
      <c r="D44" s="510"/>
      <c r="E44" s="511"/>
    </row>
    <row r="45" spans="1:19" ht="40.15" customHeight="1" x14ac:dyDescent="0.4">
      <c r="A45" s="323"/>
      <c r="B45" s="124"/>
      <c r="C45" s="331"/>
      <c r="D45" s="510"/>
      <c r="E45" s="511"/>
    </row>
    <row r="46" spans="1:19" ht="40.15" customHeight="1" x14ac:dyDescent="0.4">
      <c r="A46" s="323"/>
      <c r="B46" s="125" t="s">
        <v>11</v>
      </c>
      <c r="C46" s="88" t="s">
        <v>12</v>
      </c>
      <c r="D46" s="334"/>
      <c r="E46" s="506"/>
    </row>
    <row r="47" spans="1:19" ht="40.15" customHeight="1" thickBot="1" x14ac:dyDescent="0.45">
      <c r="A47" s="325"/>
      <c r="B47" s="126"/>
      <c r="C47" s="89"/>
      <c r="D47" s="507"/>
      <c r="E47" s="508"/>
    </row>
  </sheetData>
  <mergeCells count="22">
    <mergeCell ref="A42:A47"/>
    <mergeCell ref="C44:C45"/>
    <mergeCell ref="S26:U26"/>
    <mergeCell ref="C15:C16"/>
    <mergeCell ref="C19:C20"/>
    <mergeCell ref="O23:Q23"/>
    <mergeCell ref="K26:M26"/>
    <mergeCell ref="G26:I26"/>
    <mergeCell ref="C27:C28"/>
    <mergeCell ref="D41:E41"/>
    <mergeCell ref="D46:E47"/>
    <mergeCell ref="D42:E43"/>
    <mergeCell ref="D44:E45"/>
    <mergeCell ref="A24:A30"/>
    <mergeCell ref="A32:A38"/>
    <mergeCell ref="O24:Q24"/>
    <mergeCell ref="O27:Q27"/>
    <mergeCell ref="A2:E3"/>
    <mergeCell ref="C35:C36"/>
    <mergeCell ref="A16:A22"/>
    <mergeCell ref="C31:C32"/>
    <mergeCell ref="C23:C24"/>
  </mergeCells>
  <phoneticPr fontId="2"/>
  <pageMargins left="0.78740157480314965" right="0.78740157480314965" top="0.39370078740157483" bottom="0.39370078740157483" header="0.51181102362204722" footer="0.51181102362204722"/>
  <pageSetup paperSize="9" scale="36" orientation="portrait" cellComments="asDisplayed"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109"/>
  <sheetViews>
    <sheetView view="pageBreakPreview" zoomScale="70" zoomScaleNormal="100" zoomScaleSheetLayoutView="70" workbookViewId="0">
      <selection activeCell="I4" sqref="I4:I5"/>
    </sheetView>
  </sheetViews>
  <sheetFormatPr defaultColWidth="9" defaultRowHeight="13.5" x14ac:dyDescent="0.4"/>
  <cols>
    <col min="1" max="12" width="20.625" style="1" customWidth="1"/>
    <col min="13" max="16384" width="9" style="1"/>
  </cols>
  <sheetData>
    <row r="1" spans="1:12" ht="40.15" customHeight="1" thickBot="1" x14ac:dyDescent="0.45">
      <c r="A1" s="13"/>
      <c r="B1" s="13"/>
      <c r="C1" s="13"/>
      <c r="D1" s="13"/>
      <c r="E1" s="13"/>
      <c r="F1" s="13"/>
      <c r="G1" s="13"/>
      <c r="L1" s="11" t="s">
        <v>205</v>
      </c>
    </row>
    <row r="2" spans="1:12" ht="40.15" customHeight="1" thickTop="1" x14ac:dyDescent="0.4">
      <c r="A2" s="346" t="s">
        <v>353</v>
      </c>
      <c r="B2" s="347"/>
      <c r="C2" s="347"/>
      <c r="D2" s="347"/>
      <c r="E2" s="347"/>
      <c r="F2" s="347"/>
      <c r="G2" s="347"/>
      <c r="H2" s="347"/>
      <c r="I2" s="347"/>
      <c r="J2" s="347"/>
      <c r="K2" s="347"/>
      <c r="L2" s="436"/>
    </row>
    <row r="3" spans="1:12" ht="40.15" customHeight="1" thickBot="1" x14ac:dyDescent="0.45">
      <c r="A3" s="349"/>
      <c r="B3" s="350"/>
      <c r="C3" s="350"/>
      <c r="D3" s="350"/>
      <c r="E3" s="350"/>
      <c r="F3" s="350"/>
      <c r="G3" s="350"/>
      <c r="H3" s="350"/>
      <c r="I3" s="350"/>
      <c r="J3" s="350"/>
      <c r="K3" s="350"/>
      <c r="L3" s="437"/>
    </row>
    <row r="4" spans="1:12" ht="40.15" customHeight="1" thickTop="1" x14ac:dyDescent="0.4">
      <c r="A4" s="7"/>
      <c r="B4" s="7"/>
      <c r="C4" s="7"/>
      <c r="D4" s="7"/>
      <c r="I4" s="8" t="s">
        <v>175</v>
      </c>
      <c r="J4" s="461" t="str">
        <f>IF('表紙 （冷熱温熱）'!E5="","",'表紙 （冷熱温熱）'!E5)</f>
        <v/>
      </c>
      <c r="K4" s="461"/>
      <c r="L4" s="461"/>
    </row>
    <row r="5" spans="1:12" ht="40.15" customHeight="1" x14ac:dyDescent="0.4">
      <c r="A5" s="7"/>
      <c r="B5" s="7"/>
      <c r="C5" s="7"/>
      <c r="D5" s="7"/>
      <c r="I5" s="8" t="s">
        <v>126</v>
      </c>
      <c r="J5" s="438" t="str">
        <f>IF('表紙 （冷熱温熱）'!E6="","",'表紙 （冷熱温熱）'!E6)</f>
        <v/>
      </c>
      <c r="K5" s="438"/>
      <c r="L5" s="438"/>
    </row>
    <row r="6" spans="1:12" ht="40.15" customHeight="1" x14ac:dyDescent="0.4">
      <c r="A6" s="7"/>
      <c r="B6" s="7"/>
      <c r="C6" s="7"/>
      <c r="D6" s="7"/>
      <c r="E6" s="7"/>
      <c r="F6" s="7"/>
      <c r="G6" s="7"/>
      <c r="H6" s="7"/>
    </row>
    <row r="7" spans="1:12" ht="40.15" customHeight="1" x14ac:dyDescent="0.4">
      <c r="A7" s="7" t="s">
        <v>92</v>
      </c>
      <c r="B7" s="7"/>
      <c r="C7" s="7"/>
      <c r="D7" s="7"/>
      <c r="E7" s="7"/>
      <c r="F7" s="7"/>
      <c r="G7" s="7"/>
      <c r="H7" s="7"/>
    </row>
    <row r="8" spans="1:12" ht="40.15" customHeight="1" x14ac:dyDescent="0.4">
      <c r="A8" s="7" t="s">
        <v>93</v>
      </c>
      <c r="B8" s="7"/>
      <c r="C8" s="7"/>
      <c r="D8" s="7"/>
      <c r="E8" s="7"/>
      <c r="F8" s="7"/>
      <c r="G8" s="7"/>
      <c r="H8" s="7"/>
    </row>
    <row r="9" spans="1:12" ht="40.15" customHeight="1" x14ac:dyDescent="0.4">
      <c r="A9" s="7" t="s">
        <v>262</v>
      </c>
      <c r="B9" s="7"/>
      <c r="C9" s="7"/>
      <c r="D9" s="7"/>
      <c r="E9" s="7"/>
      <c r="F9" s="7"/>
      <c r="G9" s="7"/>
      <c r="H9" s="7"/>
    </row>
    <row r="10" spans="1:12" ht="40.15" customHeight="1" x14ac:dyDescent="0.4">
      <c r="A10" s="7" t="s">
        <v>155</v>
      </c>
      <c r="B10" s="7"/>
      <c r="C10" s="7"/>
      <c r="D10" s="7"/>
      <c r="E10" s="7"/>
      <c r="F10" s="7"/>
      <c r="G10" s="7"/>
      <c r="H10" s="7"/>
    </row>
    <row r="11" spans="1:12" ht="29.45" customHeight="1" x14ac:dyDescent="0.4">
      <c r="A11" s="7"/>
      <c r="B11" s="7"/>
      <c r="C11" s="7"/>
      <c r="D11" s="7"/>
      <c r="E11" s="7"/>
      <c r="F11" s="7"/>
      <c r="G11" s="7"/>
      <c r="H11" s="7"/>
    </row>
    <row r="12" spans="1:12" ht="40.15" customHeight="1" x14ac:dyDescent="0.2">
      <c r="A12" s="7" t="s">
        <v>263</v>
      </c>
      <c r="B12" s="70"/>
      <c r="C12" s="70"/>
      <c r="D12" s="70"/>
      <c r="E12" s="70"/>
      <c r="F12" s="70"/>
      <c r="G12" s="7"/>
      <c r="H12" s="7"/>
    </row>
    <row r="13" spans="1:12" ht="40.15" customHeight="1" x14ac:dyDescent="0.4">
      <c r="A13" s="7" t="s">
        <v>179</v>
      </c>
      <c r="B13" s="7"/>
      <c r="C13" s="7"/>
      <c r="D13" s="7"/>
      <c r="E13" s="7"/>
      <c r="F13" s="7"/>
      <c r="G13" s="7"/>
      <c r="H13" s="7"/>
    </row>
    <row r="14" spans="1:12" ht="40.15" customHeight="1" x14ac:dyDescent="0.4">
      <c r="A14" s="27" t="s">
        <v>180</v>
      </c>
      <c r="B14" s="33"/>
      <c r="C14" s="33"/>
      <c r="D14" s="33"/>
      <c r="E14" s="33"/>
      <c r="F14" s="33"/>
      <c r="G14" s="33"/>
      <c r="H14" s="33"/>
    </row>
    <row r="15" spans="1:12" ht="29.45" customHeight="1" x14ac:dyDescent="0.4">
      <c r="A15" s="7"/>
      <c r="B15" s="7"/>
      <c r="C15" s="7"/>
      <c r="D15" s="7"/>
      <c r="E15" s="7"/>
      <c r="F15" s="7"/>
      <c r="G15" s="7"/>
      <c r="H15" s="7"/>
    </row>
    <row r="16" spans="1:12" ht="40.15" customHeight="1" thickBot="1" x14ac:dyDescent="0.45">
      <c r="A16" s="7" t="s">
        <v>149</v>
      </c>
      <c r="B16" s="7"/>
      <c r="C16" s="7"/>
      <c r="D16" s="7"/>
      <c r="E16" s="7"/>
      <c r="F16" s="7"/>
      <c r="G16" s="7"/>
      <c r="H16" s="7"/>
    </row>
    <row r="17" spans="1:12" ht="40.15" customHeight="1" thickBot="1" x14ac:dyDescent="0.45">
      <c r="A17" s="439" t="s">
        <v>13</v>
      </c>
      <c r="B17" s="440"/>
      <c r="C17" s="340" t="s">
        <v>14</v>
      </c>
      <c r="D17" s="440"/>
      <c r="E17" s="353" t="s">
        <v>66</v>
      </c>
      <c r="F17" s="353"/>
      <c r="G17" s="353" t="s">
        <v>141</v>
      </c>
      <c r="H17" s="353"/>
      <c r="I17" s="353" t="s">
        <v>95</v>
      </c>
      <c r="J17" s="353"/>
      <c r="K17" s="353" t="s">
        <v>71</v>
      </c>
      <c r="L17" s="364"/>
    </row>
    <row r="18" spans="1:12" ht="40.15" customHeight="1" thickTop="1" x14ac:dyDescent="0.4">
      <c r="A18" s="441" t="s">
        <v>61</v>
      </c>
      <c r="B18" s="442"/>
      <c r="C18" s="129"/>
      <c r="D18" s="54" t="s">
        <v>15</v>
      </c>
      <c r="E18" s="316">
        <v>28.7</v>
      </c>
      <c r="F18" s="54" t="s">
        <v>68</v>
      </c>
      <c r="G18" s="443">
        <f>IF(C18=0,0,C18*E18)</f>
        <v>0</v>
      </c>
      <c r="H18" s="443"/>
      <c r="I18" s="444">
        <v>2.46E-2</v>
      </c>
      <c r="J18" s="444"/>
      <c r="K18" s="445">
        <f t="shared" ref="K18:K52" si="0">(I18*G18)*44/12</f>
        <v>0</v>
      </c>
      <c r="L18" s="446"/>
    </row>
    <row r="19" spans="1:12" ht="40.15" customHeight="1" x14ac:dyDescent="0.4">
      <c r="A19" s="429" t="s">
        <v>16</v>
      </c>
      <c r="B19" s="430"/>
      <c r="C19" s="127"/>
      <c r="D19" s="53" t="s">
        <v>15</v>
      </c>
      <c r="E19" s="317">
        <v>28.9</v>
      </c>
      <c r="F19" s="53" t="s">
        <v>68</v>
      </c>
      <c r="G19" s="431">
        <f t="shared" ref="G19:G52" si="1">IF(C19=0,0,C19*E19)</f>
        <v>0</v>
      </c>
      <c r="H19" s="432"/>
      <c r="I19" s="433">
        <v>2.4500000000000001E-2</v>
      </c>
      <c r="J19" s="433"/>
      <c r="K19" s="434">
        <f t="shared" si="0"/>
        <v>0</v>
      </c>
      <c r="L19" s="435"/>
    </row>
    <row r="20" spans="1:12" ht="40.15" customHeight="1" x14ac:dyDescent="0.4">
      <c r="A20" s="429" t="s">
        <v>17</v>
      </c>
      <c r="B20" s="430"/>
      <c r="C20" s="127"/>
      <c r="D20" s="53" t="s">
        <v>15</v>
      </c>
      <c r="E20" s="317">
        <v>28.3</v>
      </c>
      <c r="F20" s="53" t="s">
        <v>68</v>
      </c>
      <c r="G20" s="431">
        <f t="shared" si="1"/>
        <v>0</v>
      </c>
      <c r="H20" s="432"/>
      <c r="I20" s="433">
        <v>2.5100000000000001E-2</v>
      </c>
      <c r="J20" s="433"/>
      <c r="K20" s="434">
        <f t="shared" si="0"/>
        <v>0</v>
      </c>
      <c r="L20" s="435"/>
    </row>
    <row r="21" spans="1:12" ht="40.15" customHeight="1" x14ac:dyDescent="0.4">
      <c r="A21" s="429" t="s">
        <v>62</v>
      </c>
      <c r="B21" s="430"/>
      <c r="C21" s="127"/>
      <c r="D21" s="53" t="s">
        <v>15</v>
      </c>
      <c r="E21" s="317">
        <v>26.1</v>
      </c>
      <c r="F21" s="53" t="s">
        <v>68</v>
      </c>
      <c r="G21" s="431">
        <f t="shared" si="1"/>
        <v>0</v>
      </c>
      <c r="H21" s="432"/>
      <c r="I21" s="433">
        <v>2.4299999999999999E-2</v>
      </c>
      <c r="J21" s="433"/>
      <c r="K21" s="434">
        <f t="shared" si="0"/>
        <v>0</v>
      </c>
      <c r="L21" s="435"/>
    </row>
    <row r="22" spans="1:12" ht="40.15" customHeight="1" x14ac:dyDescent="0.4">
      <c r="A22" s="429" t="s">
        <v>18</v>
      </c>
      <c r="B22" s="430"/>
      <c r="C22" s="127"/>
      <c r="D22" s="53" t="s">
        <v>15</v>
      </c>
      <c r="E22" s="317">
        <v>24.2</v>
      </c>
      <c r="F22" s="53" t="s">
        <v>68</v>
      </c>
      <c r="G22" s="431">
        <f t="shared" si="1"/>
        <v>0</v>
      </c>
      <c r="H22" s="432"/>
      <c r="I22" s="433">
        <v>2.4199999999999999E-2</v>
      </c>
      <c r="J22" s="433"/>
      <c r="K22" s="434">
        <f t="shared" si="0"/>
        <v>0</v>
      </c>
      <c r="L22" s="435"/>
    </row>
    <row r="23" spans="1:12" ht="40.15" customHeight="1" x14ac:dyDescent="0.4">
      <c r="A23" s="429" t="s">
        <v>63</v>
      </c>
      <c r="B23" s="430"/>
      <c r="C23" s="127"/>
      <c r="D23" s="53" t="s">
        <v>15</v>
      </c>
      <c r="E23" s="317">
        <v>27.8</v>
      </c>
      <c r="F23" s="53" t="s">
        <v>68</v>
      </c>
      <c r="G23" s="431">
        <f t="shared" si="1"/>
        <v>0</v>
      </c>
      <c r="H23" s="432"/>
      <c r="I23" s="433">
        <v>2.5899999999999999E-2</v>
      </c>
      <c r="J23" s="433"/>
      <c r="K23" s="434">
        <f t="shared" si="0"/>
        <v>0</v>
      </c>
      <c r="L23" s="435"/>
    </row>
    <row r="24" spans="1:12" ht="40.15" customHeight="1" x14ac:dyDescent="0.4">
      <c r="A24" s="429" t="s">
        <v>64</v>
      </c>
      <c r="B24" s="430"/>
      <c r="C24" s="127"/>
      <c r="D24" s="53" t="s">
        <v>19</v>
      </c>
      <c r="E24" s="317">
        <v>29</v>
      </c>
      <c r="F24" s="53" t="s">
        <v>68</v>
      </c>
      <c r="G24" s="431">
        <f t="shared" si="1"/>
        <v>0</v>
      </c>
      <c r="H24" s="432"/>
      <c r="I24" s="433">
        <v>2.9899999999999999E-2</v>
      </c>
      <c r="J24" s="433"/>
      <c r="K24" s="434">
        <f t="shared" si="0"/>
        <v>0</v>
      </c>
      <c r="L24" s="435"/>
    </row>
    <row r="25" spans="1:12" ht="40.15" customHeight="1" x14ac:dyDescent="0.4">
      <c r="A25" s="429" t="s">
        <v>60</v>
      </c>
      <c r="B25" s="430"/>
      <c r="C25" s="127"/>
      <c r="D25" s="53" t="s">
        <v>19</v>
      </c>
      <c r="E25" s="317">
        <v>34.1</v>
      </c>
      <c r="F25" s="53" t="s">
        <v>68</v>
      </c>
      <c r="G25" s="431">
        <f t="shared" si="1"/>
        <v>0</v>
      </c>
      <c r="H25" s="432"/>
      <c r="I25" s="433">
        <v>2.5399999999999999E-2</v>
      </c>
      <c r="J25" s="433"/>
      <c r="K25" s="434">
        <f t="shared" si="0"/>
        <v>0</v>
      </c>
      <c r="L25" s="435"/>
    </row>
    <row r="26" spans="1:12" ht="40.15" customHeight="1" x14ac:dyDescent="0.4">
      <c r="A26" s="429" t="s">
        <v>20</v>
      </c>
      <c r="B26" s="430"/>
      <c r="C26" s="127"/>
      <c r="D26" s="53" t="s">
        <v>19</v>
      </c>
      <c r="E26" s="317">
        <v>37.299999999999997</v>
      </c>
      <c r="F26" s="53" t="s">
        <v>68</v>
      </c>
      <c r="G26" s="431">
        <f t="shared" si="1"/>
        <v>0</v>
      </c>
      <c r="H26" s="432"/>
      <c r="I26" s="433">
        <v>2.0899999999999998E-2</v>
      </c>
      <c r="J26" s="433"/>
      <c r="K26" s="434">
        <f t="shared" si="0"/>
        <v>0</v>
      </c>
      <c r="L26" s="435"/>
    </row>
    <row r="27" spans="1:12" ht="40.15" customHeight="1" x14ac:dyDescent="0.4">
      <c r="A27" s="429" t="s">
        <v>21</v>
      </c>
      <c r="B27" s="430"/>
      <c r="C27" s="127"/>
      <c r="D27" s="53" t="s">
        <v>19</v>
      </c>
      <c r="E27" s="317">
        <v>40</v>
      </c>
      <c r="F27" s="53" t="s">
        <v>68</v>
      </c>
      <c r="G27" s="431">
        <f t="shared" si="1"/>
        <v>0</v>
      </c>
      <c r="H27" s="432"/>
      <c r="I27" s="433">
        <v>2.0400000000000001E-2</v>
      </c>
      <c r="J27" s="433"/>
      <c r="K27" s="434">
        <f t="shared" si="0"/>
        <v>0</v>
      </c>
      <c r="L27" s="435"/>
    </row>
    <row r="28" spans="1:12" ht="40.15" customHeight="1" x14ac:dyDescent="0.4">
      <c r="A28" s="429" t="s">
        <v>22</v>
      </c>
      <c r="B28" s="430"/>
      <c r="C28" s="127"/>
      <c r="D28" s="53" t="s">
        <v>70</v>
      </c>
      <c r="E28" s="317">
        <v>34.799999999999997</v>
      </c>
      <c r="F28" s="53" t="s">
        <v>69</v>
      </c>
      <c r="G28" s="431">
        <f t="shared" si="1"/>
        <v>0</v>
      </c>
      <c r="H28" s="432"/>
      <c r="I28" s="433">
        <v>1.83E-2</v>
      </c>
      <c r="J28" s="433"/>
      <c r="K28" s="434">
        <f t="shared" si="0"/>
        <v>0</v>
      </c>
      <c r="L28" s="435"/>
    </row>
    <row r="29" spans="1:12" ht="40.15" customHeight="1" x14ac:dyDescent="0.4">
      <c r="A29" s="429" t="s">
        <v>23</v>
      </c>
      <c r="B29" s="430"/>
      <c r="C29" s="127"/>
      <c r="D29" s="53" t="s">
        <v>70</v>
      </c>
      <c r="E29" s="317">
        <v>38.299999999999997</v>
      </c>
      <c r="F29" s="53" t="s">
        <v>69</v>
      </c>
      <c r="G29" s="431">
        <f t="shared" si="1"/>
        <v>0</v>
      </c>
      <c r="H29" s="432"/>
      <c r="I29" s="433">
        <v>1.9E-2</v>
      </c>
      <c r="J29" s="433"/>
      <c r="K29" s="434">
        <f t="shared" si="0"/>
        <v>0</v>
      </c>
      <c r="L29" s="435"/>
    </row>
    <row r="30" spans="1:12" ht="40.15" customHeight="1" x14ac:dyDescent="0.4">
      <c r="A30" s="429" t="s">
        <v>24</v>
      </c>
      <c r="B30" s="430"/>
      <c r="C30" s="127"/>
      <c r="D30" s="53" t="s">
        <v>70</v>
      </c>
      <c r="E30" s="317">
        <v>33.4</v>
      </c>
      <c r="F30" s="53" t="s">
        <v>69</v>
      </c>
      <c r="G30" s="431">
        <f t="shared" si="1"/>
        <v>0</v>
      </c>
      <c r="H30" s="432"/>
      <c r="I30" s="433">
        <v>1.8700000000000001E-2</v>
      </c>
      <c r="J30" s="433"/>
      <c r="K30" s="434">
        <f t="shared" si="0"/>
        <v>0</v>
      </c>
      <c r="L30" s="435"/>
    </row>
    <row r="31" spans="1:12" ht="40.15" customHeight="1" x14ac:dyDescent="0.4">
      <c r="A31" s="429" t="s">
        <v>25</v>
      </c>
      <c r="B31" s="430"/>
      <c r="C31" s="127"/>
      <c r="D31" s="53" t="s">
        <v>70</v>
      </c>
      <c r="E31" s="317">
        <v>33.299999999999997</v>
      </c>
      <c r="F31" s="53" t="s">
        <v>69</v>
      </c>
      <c r="G31" s="431">
        <f t="shared" si="1"/>
        <v>0</v>
      </c>
      <c r="H31" s="432"/>
      <c r="I31" s="433">
        <v>1.8599999999999998E-2</v>
      </c>
      <c r="J31" s="433"/>
      <c r="K31" s="434">
        <f t="shared" si="0"/>
        <v>0</v>
      </c>
      <c r="L31" s="435"/>
    </row>
    <row r="32" spans="1:12" ht="40.15" customHeight="1" x14ac:dyDescent="0.4">
      <c r="A32" s="429" t="s">
        <v>26</v>
      </c>
      <c r="B32" s="430"/>
      <c r="C32" s="127"/>
      <c r="D32" s="53" t="s">
        <v>70</v>
      </c>
      <c r="E32" s="317">
        <v>36.299999999999997</v>
      </c>
      <c r="F32" s="53" t="s">
        <v>69</v>
      </c>
      <c r="G32" s="431">
        <f t="shared" si="1"/>
        <v>0</v>
      </c>
      <c r="H32" s="432"/>
      <c r="I32" s="433">
        <v>1.8599999999999998E-2</v>
      </c>
      <c r="J32" s="433"/>
      <c r="K32" s="434">
        <f t="shared" si="0"/>
        <v>0</v>
      </c>
      <c r="L32" s="435"/>
    </row>
    <row r="33" spans="1:12" ht="40.15" customHeight="1" x14ac:dyDescent="0.4">
      <c r="A33" s="429" t="s">
        <v>27</v>
      </c>
      <c r="B33" s="430"/>
      <c r="C33" s="127"/>
      <c r="D33" s="53" t="s">
        <v>70</v>
      </c>
      <c r="E33" s="317">
        <v>36.5</v>
      </c>
      <c r="F33" s="53" t="s">
        <v>69</v>
      </c>
      <c r="G33" s="431">
        <f t="shared" si="1"/>
        <v>0</v>
      </c>
      <c r="H33" s="432"/>
      <c r="I33" s="433">
        <v>1.8700000000000001E-2</v>
      </c>
      <c r="J33" s="433"/>
      <c r="K33" s="434">
        <f t="shared" si="0"/>
        <v>0</v>
      </c>
      <c r="L33" s="435"/>
    </row>
    <row r="34" spans="1:12" ht="40.15" customHeight="1" x14ac:dyDescent="0.4">
      <c r="A34" s="429" t="s">
        <v>28</v>
      </c>
      <c r="B34" s="430"/>
      <c r="C34" s="127"/>
      <c r="D34" s="53" t="s">
        <v>70</v>
      </c>
      <c r="E34" s="317">
        <v>38</v>
      </c>
      <c r="F34" s="53" t="s">
        <v>69</v>
      </c>
      <c r="G34" s="431">
        <f t="shared" si="1"/>
        <v>0</v>
      </c>
      <c r="H34" s="432"/>
      <c r="I34" s="433">
        <v>1.8800000000000001E-2</v>
      </c>
      <c r="J34" s="433"/>
      <c r="K34" s="434">
        <f t="shared" si="0"/>
        <v>0</v>
      </c>
      <c r="L34" s="435"/>
    </row>
    <row r="35" spans="1:12" ht="40.15" customHeight="1" x14ac:dyDescent="0.4">
      <c r="A35" s="429" t="s">
        <v>105</v>
      </c>
      <c r="B35" s="430"/>
      <c r="C35" s="127"/>
      <c r="D35" s="53" t="s">
        <v>70</v>
      </c>
      <c r="E35" s="317">
        <v>38.9</v>
      </c>
      <c r="F35" s="53" t="s">
        <v>69</v>
      </c>
      <c r="G35" s="431">
        <f t="shared" si="1"/>
        <v>0</v>
      </c>
      <c r="H35" s="432"/>
      <c r="I35" s="433">
        <v>1.9300000000000001E-2</v>
      </c>
      <c r="J35" s="433"/>
      <c r="K35" s="434">
        <f t="shared" si="0"/>
        <v>0</v>
      </c>
      <c r="L35" s="435"/>
    </row>
    <row r="36" spans="1:12" ht="40.15" customHeight="1" x14ac:dyDescent="0.4">
      <c r="A36" s="429" t="s">
        <v>106</v>
      </c>
      <c r="B36" s="430"/>
      <c r="C36" s="127"/>
      <c r="D36" s="53" t="s">
        <v>70</v>
      </c>
      <c r="E36" s="317">
        <v>41.8</v>
      </c>
      <c r="F36" s="53" t="s">
        <v>69</v>
      </c>
      <c r="G36" s="431">
        <f t="shared" si="1"/>
        <v>0</v>
      </c>
      <c r="H36" s="432"/>
      <c r="I36" s="433">
        <v>2.0199999999999999E-2</v>
      </c>
      <c r="J36" s="433"/>
      <c r="K36" s="434">
        <f t="shared" si="0"/>
        <v>0</v>
      </c>
      <c r="L36" s="435"/>
    </row>
    <row r="37" spans="1:12" ht="40.15" customHeight="1" x14ac:dyDescent="0.4">
      <c r="A37" s="429" t="s">
        <v>65</v>
      </c>
      <c r="B37" s="430"/>
      <c r="C37" s="127"/>
      <c r="D37" s="53" t="s">
        <v>70</v>
      </c>
      <c r="E37" s="317">
        <v>40.200000000000003</v>
      </c>
      <c r="F37" s="53" t="s">
        <v>69</v>
      </c>
      <c r="G37" s="431">
        <f t="shared" si="1"/>
        <v>0</v>
      </c>
      <c r="H37" s="432"/>
      <c r="I37" s="433">
        <v>1.9900000000000001E-2</v>
      </c>
      <c r="J37" s="433"/>
      <c r="K37" s="434">
        <f t="shared" si="0"/>
        <v>0</v>
      </c>
      <c r="L37" s="435"/>
    </row>
    <row r="38" spans="1:12" ht="40.15" customHeight="1" x14ac:dyDescent="0.4">
      <c r="A38" s="429" t="s">
        <v>29</v>
      </c>
      <c r="B38" s="430"/>
      <c r="C38" s="127"/>
      <c r="D38" s="53" t="s">
        <v>15</v>
      </c>
      <c r="E38" s="317">
        <v>50.1</v>
      </c>
      <c r="F38" s="53" t="s">
        <v>68</v>
      </c>
      <c r="G38" s="431">
        <f t="shared" si="1"/>
        <v>0</v>
      </c>
      <c r="H38" s="432"/>
      <c r="I38" s="433">
        <v>1.6299999999999999E-2</v>
      </c>
      <c r="J38" s="433"/>
      <c r="K38" s="434">
        <f t="shared" si="0"/>
        <v>0</v>
      </c>
      <c r="L38" s="435"/>
    </row>
    <row r="39" spans="1:12" ht="40.15" customHeight="1" x14ac:dyDescent="0.4">
      <c r="A39" s="429" t="s">
        <v>30</v>
      </c>
      <c r="B39" s="430"/>
      <c r="C39" s="127"/>
      <c r="D39" s="53" t="s">
        <v>97</v>
      </c>
      <c r="E39" s="317">
        <v>46.1</v>
      </c>
      <c r="F39" s="53" t="s">
        <v>96</v>
      </c>
      <c r="G39" s="431">
        <f t="shared" si="1"/>
        <v>0</v>
      </c>
      <c r="H39" s="432"/>
      <c r="I39" s="433">
        <v>1.44E-2</v>
      </c>
      <c r="J39" s="433"/>
      <c r="K39" s="434">
        <f t="shared" si="0"/>
        <v>0</v>
      </c>
      <c r="L39" s="435"/>
    </row>
    <row r="40" spans="1:12" ht="40.15" customHeight="1" x14ac:dyDescent="0.4">
      <c r="A40" s="429" t="s">
        <v>31</v>
      </c>
      <c r="B40" s="430"/>
      <c r="C40" s="127"/>
      <c r="D40" s="53" t="s">
        <v>15</v>
      </c>
      <c r="E40" s="317">
        <v>54.7</v>
      </c>
      <c r="F40" s="53" t="s">
        <v>68</v>
      </c>
      <c r="G40" s="431">
        <f t="shared" si="1"/>
        <v>0</v>
      </c>
      <c r="H40" s="432"/>
      <c r="I40" s="433">
        <v>1.3899999999999999E-2</v>
      </c>
      <c r="J40" s="433"/>
      <c r="K40" s="434">
        <f t="shared" si="0"/>
        <v>0</v>
      </c>
      <c r="L40" s="435"/>
    </row>
    <row r="41" spans="1:12" ht="40.15" customHeight="1" x14ac:dyDescent="0.4">
      <c r="A41" s="429" t="s">
        <v>32</v>
      </c>
      <c r="B41" s="430"/>
      <c r="C41" s="127"/>
      <c r="D41" s="53" t="s">
        <v>97</v>
      </c>
      <c r="E41" s="317">
        <v>38.4</v>
      </c>
      <c r="F41" s="53" t="s">
        <v>96</v>
      </c>
      <c r="G41" s="431">
        <f>IF(C41=0,0,C41*E41)</f>
        <v>0</v>
      </c>
      <c r="H41" s="432"/>
      <c r="I41" s="433">
        <v>1.3899999999999999E-2</v>
      </c>
      <c r="J41" s="433"/>
      <c r="K41" s="434">
        <f>(I41*G41)*44/12</f>
        <v>0</v>
      </c>
      <c r="L41" s="435"/>
    </row>
    <row r="42" spans="1:12" ht="40.15" customHeight="1" x14ac:dyDescent="0.4">
      <c r="A42" s="429" t="s">
        <v>33</v>
      </c>
      <c r="B42" s="430"/>
      <c r="C42" s="127"/>
      <c r="D42" s="53" t="s">
        <v>97</v>
      </c>
      <c r="E42" s="317">
        <v>18.399999999999999</v>
      </c>
      <c r="F42" s="53" t="s">
        <v>96</v>
      </c>
      <c r="G42" s="431">
        <f t="shared" si="1"/>
        <v>0</v>
      </c>
      <c r="H42" s="432"/>
      <c r="I42" s="433">
        <v>1.09E-2</v>
      </c>
      <c r="J42" s="433"/>
      <c r="K42" s="434">
        <f t="shared" si="0"/>
        <v>0</v>
      </c>
      <c r="L42" s="435"/>
    </row>
    <row r="43" spans="1:12" ht="40.15" customHeight="1" x14ac:dyDescent="0.4">
      <c r="A43" s="429" t="s">
        <v>34</v>
      </c>
      <c r="B43" s="430"/>
      <c r="C43" s="127"/>
      <c r="D43" s="53" t="s">
        <v>97</v>
      </c>
      <c r="E43" s="317">
        <v>3.23</v>
      </c>
      <c r="F43" s="53" t="s">
        <v>96</v>
      </c>
      <c r="G43" s="431">
        <f t="shared" si="1"/>
        <v>0</v>
      </c>
      <c r="H43" s="432"/>
      <c r="I43" s="433">
        <v>2.64E-2</v>
      </c>
      <c r="J43" s="433"/>
      <c r="K43" s="434">
        <f t="shared" si="0"/>
        <v>0</v>
      </c>
      <c r="L43" s="435"/>
    </row>
    <row r="44" spans="1:12" ht="40.15" customHeight="1" x14ac:dyDescent="0.4">
      <c r="A44" s="429" t="s">
        <v>35</v>
      </c>
      <c r="B44" s="430"/>
      <c r="C44" s="127"/>
      <c r="D44" s="53" t="s">
        <v>97</v>
      </c>
      <c r="E44" s="317">
        <v>3.45</v>
      </c>
      <c r="F44" s="53" t="s">
        <v>96</v>
      </c>
      <c r="G44" s="431">
        <f t="shared" si="1"/>
        <v>0</v>
      </c>
      <c r="H44" s="432"/>
      <c r="I44" s="433">
        <v>2.64E-2</v>
      </c>
      <c r="J44" s="433"/>
      <c r="K44" s="434">
        <f t="shared" si="0"/>
        <v>0</v>
      </c>
      <c r="L44" s="435"/>
    </row>
    <row r="45" spans="1:12" ht="40.15" customHeight="1" x14ac:dyDescent="0.4">
      <c r="A45" s="429" t="s">
        <v>36</v>
      </c>
      <c r="B45" s="430"/>
      <c r="C45" s="127"/>
      <c r="D45" s="53" t="s">
        <v>97</v>
      </c>
      <c r="E45" s="317">
        <v>7.53</v>
      </c>
      <c r="F45" s="53" t="s">
        <v>96</v>
      </c>
      <c r="G45" s="431">
        <f t="shared" si="1"/>
        <v>0</v>
      </c>
      <c r="H45" s="432"/>
      <c r="I45" s="433">
        <v>4.2000000000000003E-2</v>
      </c>
      <c r="J45" s="433"/>
      <c r="K45" s="434">
        <f t="shared" si="0"/>
        <v>0</v>
      </c>
      <c r="L45" s="435"/>
    </row>
    <row r="46" spans="1:12" ht="40.15" customHeight="1" x14ac:dyDescent="0.4">
      <c r="A46" s="429" t="s">
        <v>37</v>
      </c>
      <c r="B46" s="430"/>
      <c r="C46" s="127"/>
      <c r="D46" s="53" t="s">
        <v>15</v>
      </c>
      <c r="E46" s="317">
        <v>18</v>
      </c>
      <c r="F46" s="53" t="s">
        <v>68</v>
      </c>
      <c r="G46" s="431">
        <f t="shared" si="1"/>
        <v>0</v>
      </c>
      <c r="H46" s="432"/>
      <c r="I46" s="433">
        <v>1.6199999999999999E-2</v>
      </c>
      <c r="J46" s="433"/>
      <c r="K46" s="434">
        <f t="shared" si="0"/>
        <v>0</v>
      </c>
      <c r="L46" s="435"/>
    </row>
    <row r="47" spans="1:12" ht="40.15" customHeight="1" x14ac:dyDescent="0.4">
      <c r="A47" s="429" t="s">
        <v>38</v>
      </c>
      <c r="B47" s="430"/>
      <c r="C47" s="127"/>
      <c r="D47" s="53" t="s">
        <v>15</v>
      </c>
      <c r="E47" s="317">
        <v>26.9</v>
      </c>
      <c r="F47" s="53" t="s">
        <v>68</v>
      </c>
      <c r="G47" s="431">
        <f t="shared" si="1"/>
        <v>0</v>
      </c>
      <c r="H47" s="432"/>
      <c r="I47" s="433">
        <v>1.66E-2</v>
      </c>
      <c r="J47" s="433"/>
      <c r="K47" s="434">
        <f t="shared" si="0"/>
        <v>0</v>
      </c>
      <c r="L47" s="435"/>
    </row>
    <row r="48" spans="1:12" ht="40.15" customHeight="1" x14ac:dyDescent="0.4">
      <c r="A48" s="429" t="s">
        <v>39</v>
      </c>
      <c r="B48" s="430"/>
      <c r="C48" s="127"/>
      <c r="D48" s="53" t="s">
        <v>15</v>
      </c>
      <c r="E48" s="317">
        <v>33.200000000000003</v>
      </c>
      <c r="F48" s="53" t="s">
        <v>67</v>
      </c>
      <c r="G48" s="431">
        <f t="shared" si="1"/>
        <v>0</v>
      </c>
      <c r="H48" s="432"/>
      <c r="I48" s="433">
        <v>1.35E-2</v>
      </c>
      <c r="J48" s="433"/>
      <c r="K48" s="434">
        <f t="shared" si="0"/>
        <v>0</v>
      </c>
      <c r="L48" s="435"/>
    </row>
    <row r="49" spans="1:12" ht="40.15" customHeight="1" x14ac:dyDescent="0.4">
      <c r="A49" s="429" t="s">
        <v>40</v>
      </c>
      <c r="B49" s="430"/>
      <c r="C49" s="127"/>
      <c r="D49" s="53" t="s">
        <v>15</v>
      </c>
      <c r="E49" s="317">
        <v>29.3</v>
      </c>
      <c r="F49" s="53" t="s">
        <v>67</v>
      </c>
      <c r="G49" s="431">
        <f t="shared" si="1"/>
        <v>0</v>
      </c>
      <c r="H49" s="432"/>
      <c r="I49" s="433">
        <v>2.5700000000000001E-2</v>
      </c>
      <c r="J49" s="433"/>
      <c r="K49" s="434">
        <f t="shared" si="0"/>
        <v>0</v>
      </c>
      <c r="L49" s="435"/>
    </row>
    <row r="50" spans="1:12" ht="40.15" customHeight="1" x14ac:dyDescent="0.4">
      <c r="A50" s="429" t="s">
        <v>104</v>
      </c>
      <c r="B50" s="430"/>
      <c r="C50" s="127"/>
      <c r="D50" s="53" t="s">
        <v>15</v>
      </c>
      <c r="E50" s="317">
        <v>29.3</v>
      </c>
      <c r="F50" s="53" t="s">
        <v>67</v>
      </c>
      <c r="G50" s="431">
        <f t="shared" si="1"/>
        <v>0</v>
      </c>
      <c r="H50" s="432"/>
      <c r="I50" s="433">
        <v>2.3900000000000001E-2</v>
      </c>
      <c r="J50" s="433"/>
      <c r="K50" s="434">
        <f t="shared" si="0"/>
        <v>0</v>
      </c>
      <c r="L50" s="435"/>
    </row>
    <row r="51" spans="1:12" ht="40.15" customHeight="1" x14ac:dyDescent="0.4">
      <c r="A51" s="429" t="s">
        <v>142</v>
      </c>
      <c r="B51" s="430"/>
      <c r="C51" s="127"/>
      <c r="D51" s="53" t="s">
        <v>70</v>
      </c>
      <c r="E51" s="317">
        <v>40.200000000000003</v>
      </c>
      <c r="F51" s="53" t="s">
        <v>69</v>
      </c>
      <c r="G51" s="431">
        <f t="shared" si="1"/>
        <v>0</v>
      </c>
      <c r="H51" s="432"/>
      <c r="I51" s="433">
        <v>1.7899999999999999E-2</v>
      </c>
      <c r="J51" s="433"/>
      <c r="K51" s="434">
        <f t="shared" si="0"/>
        <v>0</v>
      </c>
      <c r="L51" s="435"/>
    </row>
    <row r="52" spans="1:12" ht="40.15" customHeight="1" thickBot="1" x14ac:dyDescent="0.45">
      <c r="A52" s="408" t="s">
        <v>143</v>
      </c>
      <c r="B52" s="409"/>
      <c r="C52" s="128"/>
      <c r="D52" s="67" t="s">
        <v>70</v>
      </c>
      <c r="E52" s="318">
        <v>38</v>
      </c>
      <c r="F52" s="67" t="s">
        <v>69</v>
      </c>
      <c r="G52" s="410">
        <f t="shared" si="1"/>
        <v>0</v>
      </c>
      <c r="H52" s="411"/>
      <c r="I52" s="412">
        <v>1.8800000000000001E-2</v>
      </c>
      <c r="J52" s="412"/>
      <c r="K52" s="413">
        <f t="shared" si="0"/>
        <v>0</v>
      </c>
      <c r="L52" s="414"/>
    </row>
    <row r="53" spans="1:12" ht="40.15" customHeight="1" thickTop="1" x14ac:dyDescent="0.4">
      <c r="A53" s="415" t="s">
        <v>41</v>
      </c>
      <c r="B53" s="416"/>
      <c r="C53" s="417" t="s">
        <v>99</v>
      </c>
      <c r="D53" s="418"/>
      <c r="E53" s="419" t="s">
        <v>99</v>
      </c>
      <c r="F53" s="419"/>
      <c r="G53" s="419" t="s">
        <v>99</v>
      </c>
      <c r="H53" s="419"/>
      <c r="I53" s="419" t="s">
        <v>99</v>
      </c>
      <c r="J53" s="419"/>
      <c r="K53" s="529">
        <f>SUM(K18:K52)</f>
        <v>0</v>
      </c>
      <c r="L53" s="530"/>
    </row>
    <row r="54" spans="1:12" ht="40.15" customHeight="1" thickBot="1" x14ac:dyDescent="0.45">
      <c r="A54" s="422" t="s">
        <v>311</v>
      </c>
      <c r="B54" s="423"/>
      <c r="C54" s="424" t="s">
        <v>99</v>
      </c>
      <c r="D54" s="425"/>
      <c r="E54" s="426" t="s">
        <v>99</v>
      </c>
      <c r="F54" s="426"/>
      <c r="G54" s="426" t="s">
        <v>99</v>
      </c>
      <c r="H54" s="426"/>
      <c r="I54" s="426" t="s">
        <v>99</v>
      </c>
      <c r="J54" s="426"/>
      <c r="K54" s="524">
        <f>SUM(K18:K45)</f>
        <v>0</v>
      </c>
      <c r="L54" s="525"/>
    </row>
    <row r="55" spans="1:12" ht="29.45" customHeight="1" x14ac:dyDescent="0.4">
      <c r="A55" s="7"/>
      <c r="B55" s="7"/>
      <c r="C55" s="7"/>
      <c r="D55" s="7"/>
      <c r="E55" s="7"/>
      <c r="F55" s="7"/>
      <c r="G55" s="7"/>
      <c r="H55" s="7"/>
    </row>
    <row r="56" spans="1:12" ht="40.15" customHeight="1" thickBot="1" x14ac:dyDescent="0.45">
      <c r="A56" s="7" t="s">
        <v>150</v>
      </c>
      <c r="B56" s="31"/>
      <c r="C56" s="31"/>
      <c r="D56" s="31"/>
      <c r="E56" s="31"/>
      <c r="F56" s="31"/>
      <c r="G56" s="31"/>
      <c r="H56" s="32"/>
    </row>
    <row r="57" spans="1:12" ht="40.15" customHeight="1" thickBot="1" x14ac:dyDescent="0.45">
      <c r="A57" s="404" t="s">
        <v>42</v>
      </c>
      <c r="B57" s="405"/>
      <c r="C57" s="406" t="s">
        <v>131</v>
      </c>
      <c r="D57" s="406"/>
      <c r="E57" s="353" t="s">
        <v>249</v>
      </c>
      <c r="F57" s="353"/>
      <c r="G57" s="353" t="s">
        <v>231</v>
      </c>
      <c r="H57" s="353"/>
      <c r="I57" s="407" t="s">
        <v>140</v>
      </c>
      <c r="J57" s="407"/>
      <c r="K57" s="353" t="s">
        <v>138</v>
      </c>
      <c r="L57" s="364"/>
    </row>
    <row r="58" spans="1:12" ht="40.15" customHeight="1" thickTop="1" x14ac:dyDescent="0.4">
      <c r="A58" s="365"/>
      <c r="B58" s="366"/>
      <c r="C58" s="526"/>
      <c r="D58" s="526"/>
      <c r="E58" s="403"/>
      <c r="F58" s="403"/>
      <c r="G58" s="445" t="str">
        <f>IF(C58="","",C58*E58)</f>
        <v/>
      </c>
      <c r="H58" s="445"/>
      <c r="I58" s="403"/>
      <c r="J58" s="403"/>
      <c r="K58" s="445" t="str">
        <f>IF(C58="","",C58*I58)</f>
        <v/>
      </c>
      <c r="L58" s="446"/>
    </row>
    <row r="59" spans="1:12" ht="40.15" customHeight="1" x14ac:dyDescent="0.4">
      <c r="A59" s="385"/>
      <c r="B59" s="386"/>
      <c r="C59" s="527"/>
      <c r="D59" s="527"/>
      <c r="E59" s="401"/>
      <c r="F59" s="401"/>
      <c r="G59" s="434" t="str">
        <f>IF(C59="","",C59*E59)</f>
        <v/>
      </c>
      <c r="H59" s="434"/>
      <c r="I59" s="401"/>
      <c r="J59" s="401"/>
      <c r="K59" s="434" t="str">
        <f>IF(C59="","",C59*I59)</f>
        <v/>
      </c>
      <c r="L59" s="435"/>
    </row>
    <row r="60" spans="1:12" ht="40.15" customHeight="1" thickBot="1" x14ac:dyDescent="0.45">
      <c r="A60" s="372"/>
      <c r="B60" s="373"/>
      <c r="C60" s="528"/>
      <c r="D60" s="528"/>
      <c r="E60" s="399"/>
      <c r="F60" s="399"/>
      <c r="G60" s="413" t="str">
        <f>IF(C60="","",C60*E60)</f>
        <v/>
      </c>
      <c r="H60" s="413"/>
      <c r="I60" s="399"/>
      <c r="J60" s="399"/>
      <c r="K60" s="413" t="str">
        <f>IF(C60="","",C60*I60)</f>
        <v/>
      </c>
      <c r="L60" s="414"/>
    </row>
    <row r="61" spans="1:12" ht="40.15" customHeight="1" thickTop="1" thickBot="1" x14ac:dyDescent="0.45">
      <c r="A61" s="397" t="s">
        <v>43</v>
      </c>
      <c r="B61" s="361"/>
      <c r="C61" s="427">
        <f>SUM(C58:C60)</f>
        <v>0</v>
      </c>
      <c r="D61" s="427"/>
      <c r="E61" s="361" t="s">
        <v>98</v>
      </c>
      <c r="F61" s="361"/>
      <c r="G61" s="427">
        <f>SUM(G58:G60)</f>
        <v>0</v>
      </c>
      <c r="H61" s="427"/>
      <c r="I61" s="361" t="s">
        <v>98</v>
      </c>
      <c r="J61" s="361"/>
      <c r="K61" s="427">
        <f>SUM(K58:K60)</f>
        <v>0</v>
      </c>
      <c r="L61" s="428"/>
    </row>
    <row r="62" spans="1:12" ht="29.45" customHeight="1" x14ac:dyDescent="0.4">
      <c r="A62" s="7"/>
      <c r="B62" s="7"/>
      <c r="C62" s="7"/>
      <c r="D62" s="7"/>
      <c r="E62" s="7"/>
      <c r="F62" s="7"/>
      <c r="G62" s="7"/>
      <c r="H62" s="7"/>
    </row>
    <row r="63" spans="1:12" ht="40.15" customHeight="1" x14ac:dyDescent="0.4">
      <c r="A63" s="7" t="s">
        <v>94</v>
      </c>
      <c r="B63" s="7"/>
      <c r="C63" s="7"/>
      <c r="D63" s="7"/>
      <c r="E63" s="7"/>
      <c r="F63" s="7"/>
      <c r="G63" s="7"/>
      <c r="H63" s="7"/>
    </row>
    <row r="64" spans="1:12" ht="40.15" customHeight="1" x14ac:dyDescent="0.4">
      <c r="A64" s="7" t="s">
        <v>329</v>
      </c>
      <c r="B64" s="7"/>
      <c r="C64" s="7"/>
      <c r="D64" s="7"/>
      <c r="E64" s="7"/>
      <c r="F64" s="7"/>
      <c r="G64" s="7"/>
      <c r="H64" s="7"/>
    </row>
    <row r="65" spans="1:12" ht="40.15" customHeight="1" x14ac:dyDescent="0.4">
      <c r="A65" s="7" t="s">
        <v>157</v>
      </c>
      <c r="B65" s="7"/>
      <c r="C65" s="7"/>
      <c r="D65" s="7"/>
      <c r="E65" s="7"/>
      <c r="F65" s="7"/>
      <c r="G65" s="7"/>
      <c r="H65" s="7"/>
    </row>
    <row r="66" spans="1:12" ht="29.45" customHeight="1" thickBot="1" x14ac:dyDescent="0.45">
      <c r="A66" s="7"/>
      <c r="B66" s="7"/>
      <c r="C66" s="7"/>
      <c r="D66" s="7"/>
      <c r="E66" s="7"/>
      <c r="F66" s="7"/>
      <c r="G66" s="7"/>
      <c r="H66" s="7"/>
    </row>
    <row r="67" spans="1:12" s="5" customFormat="1" ht="40.15" customHeight="1" thickBot="1" x14ac:dyDescent="0.45">
      <c r="A67" s="352" t="s">
        <v>44</v>
      </c>
      <c r="B67" s="353"/>
      <c r="C67" s="353" t="s">
        <v>136</v>
      </c>
      <c r="D67" s="353"/>
      <c r="E67" s="353" t="s">
        <v>135</v>
      </c>
      <c r="F67" s="353"/>
      <c r="G67" s="353" t="s">
        <v>231</v>
      </c>
      <c r="H67" s="353"/>
      <c r="I67" s="353" t="s">
        <v>137</v>
      </c>
      <c r="J67" s="353"/>
      <c r="K67" s="353" t="s">
        <v>138</v>
      </c>
      <c r="L67" s="364"/>
    </row>
    <row r="68" spans="1:12" s="5" customFormat="1" ht="40.15" customHeight="1" thickTop="1" x14ac:dyDescent="0.4">
      <c r="A68" s="365"/>
      <c r="B68" s="366"/>
      <c r="C68" s="518"/>
      <c r="D68" s="518"/>
      <c r="E68" s="368"/>
      <c r="F68" s="368"/>
      <c r="G68" s="519" t="str">
        <f>IF(C68="","",C68*E68)</f>
        <v/>
      </c>
      <c r="H68" s="519"/>
      <c r="I68" s="368"/>
      <c r="J68" s="368"/>
      <c r="K68" s="445" t="str">
        <f>IF(I68="","",C68*I68)</f>
        <v/>
      </c>
      <c r="L68" s="446"/>
    </row>
    <row r="69" spans="1:12" s="5" customFormat="1" ht="40.15" customHeight="1" x14ac:dyDescent="0.4">
      <c r="A69" s="385"/>
      <c r="B69" s="386"/>
      <c r="C69" s="521"/>
      <c r="D69" s="521"/>
      <c r="E69" s="378"/>
      <c r="F69" s="378"/>
      <c r="G69" s="434" t="str">
        <f>IF(C69="","",C69*E69)</f>
        <v/>
      </c>
      <c r="H69" s="434"/>
      <c r="I69" s="378"/>
      <c r="J69" s="378"/>
      <c r="K69" s="434" t="str">
        <f>IF(I69="","",C69*I69)</f>
        <v/>
      </c>
      <c r="L69" s="435"/>
    </row>
    <row r="70" spans="1:12" s="5" customFormat="1" ht="40.15" customHeight="1" thickBot="1" x14ac:dyDescent="0.45">
      <c r="A70" s="372"/>
      <c r="B70" s="373"/>
      <c r="C70" s="513"/>
      <c r="D70" s="513"/>
      <c r="E70" s="375"/>
      <c r="F70" s="375"/>
      <c r="G70" s="413" t="str">
        <f>IF(C70="","",C70*E70)</f>
        <v/>
      </c>
      <c r="H70" s="413"/>
      <c r="I70" s="375"/>
      <c r="J70" s="375"/>
      <c r="K70" s="413" t="str">
        <f>IF(I70="","",C70*I70)</f>
        <v/>
      </c>
      <c r="L70" s="414"/>
    </row>
    <row r="71" spans="1:12" s="5" customFormat="1" ht="40.15" customHeight="1" thickTop="1" thickBot="1" x14ac:dyDescent="0.45">
      <c r="A71" s="381" t="s">
        <v>45</v>
      </c>
      <c r="B71" s="382"/>
      <c r="C71" s="427">
        <f>SUM(C68:C70)</f>
        <v>0</v>
      </c>
      <c r="D71" s="427"/>
      <c r="E71" s="361" t="s">
        <v>98</v>
      </c>
      <c r="F71" s="361"/>
      <c r="G71" s="427">
        <f>SUM(G68:G70)</f>
        <v>0</v>
      </c>
      <c r="H71" s="427"/>
      <c r="I71" s="361" t="s">
        <v>98</v>
      </c>
      <c r="J71" s="361"/>
      <c r="K71" s="427">
        <f>SUM(K68:K70)</f>
        <v>0</v>
      </c>
      <c r="L71" s="428"/>
    </row>
    <row r="72" spans="1:12" ht="29.45" customHeight="1" x14ac:dyDescent="0.4">
      <c r="A72" s="7"/>
      <c r="B72" s="7"/>
      <c r="C72" s="167"/>
      <c r="D72" s="167"/>
      <c r="E72" s="7"/>
      <c r="F72" s="7"/>
      <c r="G72" s="167"/>
      <c r="H72" s="167"/>
      <c r="K72" s="313"/>
      <c r="L72" s="313"/>
    </row>
    <row r="73" spans="1:12" ht="40.15" customHeight="1" x14ac:dyDescent="0.4">
      <c r="A73" s="7" t="s">
        <v>330</v>
      </c>
      <c r="B73" s="7"/>
      <c r="C73" s="167"/>
      <c r="D73" s="167"/>
      <c r="E73" s="7"/>
      <c r="F73" s="7"/>
      <c r="G73" s="167"/>
      <c r="H73" s="167"/>
      <c r="K73" s="313"/>
      <c r="L73" s="313"/>
    </row>
    <row r="74" spans="1:12" ht="40.15" customHeight="1" x14ac:dyDescent="0.4">
      <c r="A74" s="7" t="s">
        <v>157</v>
      </c>
      <c r="B74" s="7"/>
      <c r="C74" s="167"/>
      <c r="D74" s="167"/>
      <c r="E74" s="7"/>
      <c r="F74" s="7"/>
      <c r="G74" s="167"/>
      <c r="H74" s="167"/>
      <c r="K74" s="313"/>
      <c r="L74" s="313"/>
    </row>
    <row r="75" spans="1:12" ht="29.45" customHeight="1" thickBot="1" x14ac:dyDescent="0.45">
      <c r="A75" s="7"/>
      <c r="B75" s="7"/>
      <c r="C75" s="167"/>
      <c r="D75" s="167"/>
      <c r="E75" s="7"/>
      <c r="F75" s="7"/>
      <c r="G75" s="167"/>
      <c r="H75" s="167"/>
      <c r="K75" s="313"/>
      <c r="L75" s="313"/>
    </row>
    <row r="76" spans="1:12" s="5" customFormat="1" ht="40.15" customHeight="1" thickBot="1" x14ac:dyDescent="0.45">
      <c r="A76" s="352" t="s">
        <v>44</v>
      </c>
      <c r="B76" s="353"/>
      <c r="C76" s="516" t="s">
        <v>136</v>
      </c>
      <c r="D76" s="516"/>
      <c r="E76" s="353" t="s">
        <v>135</v>
      </c>
      <c r="F76" s="353"/>
      <c r="G76" s="516" t="s">
        <v>231</v>
      </c>
      <c r="H76" s="516"/>
      <c r="I76" s="353" t="s">
        <v>137</v>
      </c>
      <c r="J76" s="353"/>
      <c r="K76" s="516" t="s">
        <v>138</v>
      </c>
      <c r="L76" s="517"/>
    </row>
    <row r="77" spans="1:12" s="5" customFormat="1" ht="40.15" customHeight="1" thickTop="1" x14ac:dyDescent="0.4">
      <c r="A77" s="365"/>
      <c r="B77" s="366"/>
      <c r="C77" s="518"/>
      <c r="D77" s="518"/>
      <c r="E77" s="368"/>
      <c r="F77" s="368"/>
      <c r="G77" s="519" t="str">
        <f>IF(C77="","",C77*E77)</f>
        <v/>
      </c>
      <c r="H77" s="519"/>
      <c r="I77" s="368"/>
      <c r="J77" s="368"/>
      <c r="K77" s="445" t="str">
        <f>IF(I77="","",C77*I77)</f>
        <v/>
      </c>
      <c r="L77" s="446"/>
    </row>
    <row r="78" spans="1:12" s="5" customFormat="1" ht="40.15" customHeight="1" x14ac:dyDescent="0.4">
      <c r="A78" s="385"/>
      <c r="B78" s="386"/>
      <c r="C78" s="521"/>
      <c r="D78" s="521"/>
      <c r="E78" s="378"/>
      <c r="F78" s="378"/>
      <c r="G78" s="434" t="str">
        <f>IF(C78="","",C78*E78)</f>
        <v/>
      </c>
      <c r="H78" s="434"/>
      <c r="I78" s="378"/>
      <c r="J78" s="378"/>
      <c r="K78" s="434" t="str">
        <f>IF(I78="","",C78*I78)</f>
        <v/>
      </c>
      <c r="L78" s="435"/>
    </row>
    <row r="79" spans="1:12" s="5" customFormat="1" ht="40.15" customHeight="1" thickBot="1" x14ac:dyDescent="0.45">
      <c r="A79" s="372"/>
      <c r="B79" s="373"/>
      <c r="C79" s="513"/>
      <c r="D79" s="513"/>
      <c r="E79" s="375"/>
      <c r="F79" s="375"/>
      <c r="G79" s="413" t="str">
        <f>IF(C79="","",C79*E79)</f>
        <v/>
      </c>
      <c r="H79" s="413"/>
      <c r="I79" s="375"/>
      <c r="J79" s="375"/>
      <c r="K79" s="413" t="str">
        <f>IF(I79="","",C79*I79)</f>
        <v/>
      </c>
      <c r="L79" s="414"/>
    </row>
    <row r="80" spans="1:12" s="5" customFormat="1" ht="40.15" customHeight="1" thickTop="1" thickBot="1" x14ac:dyDescent="0.45">
      <c r="A80" s="381" t="s">
        <v>45</v>
      </c>
      <c r="B80" s="382"/>
      <c r="C80" s="427">
        <f>SUM(C77:C79)</f>
        <v>0</v>
      </c>
      <c r="D80" s="427"/>
      <c r="E80" s="361" t="s">
        <v>98</v>
      </c>
      <c r="F80" s="361"/>
      <c r="G80" s="427">
        <f>SUM(G77:G79)</f>
        <v>0</v>
      </c>
      <c r="H80" s="427"/>
      <c r="I80" s="361" t="s">
        <v>98</v>
      </c>
      <c r="J80" s="361"/>
      <c r="K80" s="427">
        <f>SUM(K77:K79)</f>
        <v>0</v>
      </c>
      <c r="L80" s="428"/>
    </row>
    <row r="81" spans="1:12" ht="29.45" customHeight="1" x14ac:dyDescent="0.4">
      <c r="A81" s="7"/>
      <c r="B81" s="7"/>
      <c r="C81" s="167"/>
      <c r="D81" s="167"/>
      <c r="E81" s="7"/>
      <c r="F81" s="7"/>
      <c r="G81" s="167"/>
      <c r="H81" s="167"/>
    </row>
    <row r="82" spans="1:12" ht="40.15" customHeight="1" x14ac:dyDescent="0.4">
      <c r="A82" s="7" t="s">
        <v>264</v>
      </c>
      <c r="B82" s="7"/>
      <c r="C82" s="167"/>
      <c r="D82" s="167"/>
      <c r="E82" s="7"/>
      <c r="F82" s="7"/>
      <c r="G82" s="167"/>
      <c r="H82" s="167"/>
    </row>
    <row r="83" spans="1:12" ht="40.15" customHeight="1" x14ac:dyDescent="0.4">
      <c r="A83" s="7" t="s">
        <v>158</v>
      </c>
      <c r="B83" s="7"/>
      <c r="C83" s="167"/>
      <c r="D83" s="167"/>
      <c r="E83" s="7"/>
      <c r="F83" s="7"/>
      <c r="G83" s="167"/>
      <c r="H83" s="167"/>
    </row>
    <row r="84" spans="1:12" ht="29.45" customHeight="1" thickBot="1" x14ac:dyDescent="0.45">
      <c r="A84" s="7"/>
      <c r="B84" s="7"/>
      <c r="C84" s="167"/>
      <c r="D84" s="167"/>
      <c r="E84" s="7"/>
      <c r="F84" s="7"/>
      <c r="G84" s="167"/>
      <c r="H84" s="167"/>
    </row>
    <row r="85" spans="1:12" s="5" customFormat="1" ht="40.15" customHeight="1" thickBot="1" x14ac:dyDescent="0.45">
      <c r="A85" s="352" t="s">
        <v>44</v>
      </c>
      <c r="B85" s="353"/>
      <c r="C85" s="516" t="s">
        <v>136</v>
      </c>
      <c r="D85" s="516"/>
      <c r="E85" s="353" t="s">
        <v>139</v>
      </c>
      <c r="F85" s="353"/>
      <c r="G85" s="516" t="s">
        <v>115</v>
      </c>
      <c r="H85" s="517"/>
      <c r="I85" s="7"/>
    </row>
    <row r="86" spans="1:12" s="5" customFormat="1" ht="40.15" customHeight="1" thickTop="1" x14ac:dyDescent="0.4">
      <c r="A86" s="365"/>
      <c r="B86" s="366"/>
      <c r="C86" s="518"/>
      <c r="D86" s="518"/>
      <c r="E86" s="368"/>
      <c r="F86" s="368"/>
      <c r="G86" s="519" t="str">
        <f>IF(C86="","",C86*E86)</f>
        <v/>
      </c>
      <c r="H86" s="520"/>
      <c r="I86" s="7"/>
    </row>
    <row r="87" spans="1:12" s="5" customFormat="1" ht="40.15" customHeight="1" x14ac:dyDescent="0.4">
      <c r="A87" s="385"/>
      <c r="B87" s="386"/>
      <c r="C87" s="521"/>
      <c r="D87" s="521"/>
      <c r="E87" s="378"/>
      <c r="F87" s="378"/>
      <c r="G87" s="522" t="str">
        <f>IF(C87="","",C87*E87)</f>
        <v/>
      </c>
      <c r="H87" s="523"/>
      <c r="I87" s="7"/>
    </row>
    <row r="88" spans="1:12" s="5" customFormat="1" ht="40.15" customHeight="1" thickBot="1" x14ac:dyDescent="0.45">
      <c r="A88" s="372"/>
      <c r="B88" s="373"/>
      <c r="C88" s="513"/>
      <c r="D88" s="513"/>
      <c r="E88" s="375"/>
      <c r="F88" s="375"/>
      <c r="G88" s="514" t="str">
        <f>IF(C88="","",C88*E88)</f>
        <v/>
      </c>
      <c r="H88" s="515"/>
      <c r="I88" s="7"/>
    </row>
    <row r="89" spans="1:12" s="5" customFormat="1" ht="40.15" customHeight="1" thickTop="1" thickBot="1" x14ac:dyDescent="0.45">
      <c r="A89" s="381" t="s">
        <v>45</v>
      </c>
      <c r="B89" s="382"/>
      <c r="C89" s="427">
        <f>SUM(C86:C88)</f>
        <v>0</v>
      </c>
      <c r="D89" s="427"/>
      <c r="E89" s="361" t="s">
        <v>98</v>
      </c>
      <c r="F89" s="361"/>
      <c r="G89" s="427">
        <f>SUM(G86:G88)</f>
        <v>0</v>
      </c>
      <c r="H89" s="428"/>
      <c r="I89" s="7"/>
    </row>
    <row r="90" spans="1:12" ht="29.45" customHeight="1" x14ac:dyDescent="0.4">
      <c r="A90" s="7"/>
      <c r="B90" s="7"/>
      <c r="C90" s="167"/>
      <c r="D90" s="167"/>
      <c r="E90" s="7"/>
      <c r="F90" s="7"/>
      <c r="G90" s="7"/>
      <c r="H90" s="7"/>
    </row>
    <row r="91" spans="1:12" ht="40.15" customHeight="1" x14ac:dyDescent="0.4">
      <c r="A91" s="7" t="s">
        <v>352</v>
      </c>
      <c r="B91" s="7"/>
      <c r="C91" s="167"/>
      <c r="D91" s="167"/>
      <c r="E91" s="7"/>
      <c r="F91" s="7"/>
      <c r="G91" s="7"/>
      <c r="H91" s="7"/>
    </row>
    <row r="92" spans="1:12" ht="40.15" customHeight="1" x14ac:dyDescent="0.4">
      <c r="A92" s="7" t="s">
        <v>345</v>
      </c>
      <c r="B92" s="7"/>
      <c r="C92" s="167"/>
      <c r="D92" s="167"/>
      <c r="E92" s="7"/>
      <c r="F92" s="7"/>
      <c r="G92" s="7"/>
      <c r="H92" s="7"/>
    </row>
    <row r="93" spans="1:12" ht="40.15" customHeight="1" x14ac:dyDescent="0.4">
      <c r="A93" s="69" t="s">
        <v>159</v>
      </c>
      <c r="B93" s="61"/>
      <c r="C93" s="168"/>
      <c r="D93" s="168"/>
      <c r="E93" s="61"/>
      <c r="F93" s="61"/>
      <c r="G93" s="61"/>
      <c r="H93" s="61"/>
      <c r="I93" s="61"/>
      <c r="J93" s="61"/>
      <c r="K93" s="61"/>
      <c r="L93" s="61"/>
    </row>
    <row r="94" spans="1:12" ht="29.45" customHeight="1" thickBot="1" x14ac:dyDescent="0.45">
      <c r="A94" s="7"/>
      <c r="B94" s="7"/>
      <c r="C94" s="167"/>
      <c r="D94" s="167"/>
      <c r="E94" s="7"/>
      <c r="F94" s="7"/>
      <c r="G94" s="7"/>
      <c r="H94" s="7"/>
    </row>
    <row r="95" spans="1:12" ht="40.15" customHeight="1" thickBot="1" x14ac:dyDescent="0.45">
      <c r="A95" s="352" t="s">
        <v>44</v>
      </c>
      <c r="B95" s="353"/>
      <c r="C95" s="516" t="s">
        <v>134</v>
      </c>
      <c r="D95" s="516"/>
      <c r="E95" s="353" t="s">
        <v>124</v>
      </c>
      <c r="F95" s="353"/>
      <c r="G95" s="353" t="s">
        <v>232</v>
      </c>
      <c r="H95" s="353"/>
      <c r="I95" s="396" t="s">
        <v>132</v>
      </c>
      <c r="J95" s="396"/>
      <c r="K95" s="353" t="s">
        <v>138</v>
      </c>
      <c r="L95" s="364"/>
    </row>
    <row r="96" spans="1:12" ht="40.15" customHeight="1" thickTop="1" x14ac:dyDescent="0.4">
      <c r="A96" s="365"/>
      <c r="B96" s="366"/>
      <c r="C96" s="518"/>
      <c r="D96" s="518"/>
      <c r="E96" s="394"/>
      <c r="F96" s="394"/>
      <c r="G96" s="519" t="str">
        <f>IF(C96="","",C96*E96)</f>
        <v/>
      </c>
      <c r="H96" s="519"/>
      <c r="I96" s="394"/>
      <c r="J96" s="394"/>
      <c r="K96" s="519" t="str">
        <f>IF(C96="","",C96*I96)</f>
        <v/>
      </c>
      <c r="L96" s="520"/>
    </row>
    <row r="97" spans="1:12" ht="40.15" customHeight="1" x14ac:dyDescent="0.4">
      <c r="A97" s="385"/>
      <c r="B97" s="386"/>
      <c r="C97" s="521"/>
      <c r="D97" s="521"/>
      <c r="E97" s="388"/>
      <c r="F97" s="388"/>
      <c r="G97" s="522" t="str">
        <f>IF(C97="","",C97*E97)</f>
        <v/>
      </c>
      <c r="H97" s="522"/>
      <c r="I97" s="388"/>
      <c r="J97" s="388"/>
      <c r="K97" s="522" t="str">
        <f>IF(C97="","",C97*I97)</f>
        <v/>
      </c>
      <c r="L97" s="523"/>
    </row>
    <row r="98" spans="1:12" ht="40.15" customHeight="1" thickBot="1" x14ac:dyDescent="0.45">
      <c r="A98" s="372"/>
      <c r="B98" s="373"/>
      <c r="C98" s="513"/>
      <c r="D98" s="513"/>
      <c r="E98" s="391"/>
      <c r="F98" s="391"/>
      <c r="G98" s="514" t="str">
        <f>IF(C98="","",C98*E98)</f>
        <v/>
      </c>
      <c r="H98" s="514"/>
      <c r="I98" s="391"/>
      <c r="J98" s="391"/>
      <c r="K98" s="514" t="str">
        <f>IF(C98="","",C98*I98)</f>
        <v/>
      </c>
      <c r="L98" s="515"/>
    </row>
    <row r="99" spans="1:12" ht="40.15" customHeight="1" thickTop="1" thickBot="1" x14ac:dyDescent="0.45">
      <c r="A99" s="381" t="s">
        <v>45</v>
      </c>
      <c r="B99" s="382"/>
      <c r="C99" s="427">
        <f>SUM(C96:C98)</f>
        <v>0</v>
      </c>
      <c r="D99" s="427"/>
      <c r="E99" s="361" t="s">
        <v>98</v>
      </c>
      <c r="F99" s="361"/>
      <c r="G99" s="427">
        <f>SUM(G96:G98)</f>
        <v>0</v>
      </c>
      <c r="H99" s="427"/>
      <c r="I99" s="361" t="s">
        <v>98</v>
      </c>
      <c r="J99" s="361"/>
      <c r="K99" s="427">
        <f>SUM(K96:K98)</f>
        <v>0</v>
      </c>
      <c r="L99" s="428"/>
    </row>
    <row r="100" spans="1:12" ht="29.45" customHeight="1" x14ac:dyDescent="0.4">
      <c r="A100" s="28"/>
      <c r="B100" s="7"/>
      <c r="C100" s="167"/>
      <c r="D100" s="167"/>
      <c r="E100" s="7"/>
      <c r="F100" s="7"/>
      <c r="G100" s="167"/>
      <c r="H100" s="167"/>
    </row>
    <row r="101" spans="1:12" ht="29.45" customHeight="1" x14ac:dyDescent="0.4">
      <c r="A101" s="312"/>
      <c r="B101" s="7"/>
      <c r="C101" s="167"/>
      <c r="D101" s="167"/>
      <c r="E101" s="7"/>
      <c r="F101" s="7"/>
      <c r="G101" s="167"/>
      <c r="H101" s="167"/>
    </row>
    <row r="102" spans="1:12" ht="40.15" customHeight="1" x14ac:dyDescent="0.4">
      <c r="A102" s="7" t="s">
        <v>346</v>
      </c>
      <c r="B102" s="7"/>
      <c r="C102" s="167"/>
      <c r="D102" s="167"/>
      <c r="E102" s="7"/>
      <c r="F102" s="7"/>
      <c r="G102" s="167"/>
      <c r="H102" s="167"/>
    </row>
    <row r="103" spans="1:12" ht="40.15" customHeight="1" x14ac:dyDescent="0.4">
      <c r="A103" s="7" t="s">
        <v>396</v>
      </c>
      <c r="B103" s="61"/>
      <c r="C103" s="168"/>
      <c r="D103" s="168"/>
      <c r="E103" s="61"/>
      <c r="F103" s="61"/>
      <c r="G103" s="168"/>
      <c r="H103" s="168"/>
    </row>
    <row r="104" spans="1:12" ht="29.45" customHeight="1" thickBot="1" x14ac:dyDescent="0.45">
      <c r="A104" s="7"/>
      <c r="B104" s="7"/>
      <c r="C104" s="167"/>
      <c r="D104" s="167"/>
      <c r="E104" s="7"/>
      <c r="F104" s="7"/>
      <c r="G104" s="167"/>
      <c r="H104" s="167"/>
    </row>
    <row r="105" spans="1:12" ht="40.15" customHeight="1" thickBot="1" x14ac:dyDescent="0.45">
      <c r="A105" s="352" t="s">
        <v>44</v>
      </c>
      <c r="B105" s="353"/>
      <c r="C105" s="516" t="s">
        <v>134</v>
      </c>
      <c r="D105" s="516"/>
      <c r="E105" s="353" t="s">
        <v>133</v>
      </c>
      <c r="F105" s="353"/>
      <c r="G105" s="516" t="s">
        <v>115</v>
      </c>
      <c r="H105" s="517"/>
      <c r="I105" s="7"/>
    </row>
    <row r="106" spans="1:12" ht="40.15" customHeight="1" thickTop="1" x14ac:dyDescent="0.4">
      <c r="A106" s="365"/>
      <c r="B106" s="366"/>
      <c r="C106" s="518"/>
      <c r="D106" s="518"/>
      <c r="E106" s="394"/>
      <c r="F106" s="394"/>
      <c r="G106" s="519" t="str">
        <f>IF(C106="","",C106*E106)</f>
        <v/>
      </c>
      <c r="H106" s="520"/>
      <c r="I106" s="7"/>
    </row>
    <row r="107" spans="1:12" ht="40.15" customHeight="1" x14ac:dyDescent="0.4">
      <c r="A107" s="385"/>
      <c r="B107" s="386"/>
      <c r="C107" s="521"/>
      <c r="D107" s="521"/>
      <c r="E107" s="388"/>
      <c r="F107" s="388"/>
      <c r="G107" s="522" t="str">
        <f>IF(C107="","",C107*E107)</f>
        <v/>
      </c>
      <c r="H107" s="523"/>
      <c r="I107" s="7"/>
    </row>
    <row r="108" spans="1:12" ht="40.15" customHeight="1" thickBot="1" x14ac:dyDescent="0.45">
      <c r="A108" s="372"/>
      <c r="B108" s="373"/>
      <c r="C108" s="513"/>
      <c r="D108" s="513"/>
      <c r="E108" s="391"/>
      <c r="F108" s="391"/>
      <c r="G108" s="514" t="str">
        <f>IF(C108="","",C108*E108)</f>
        <v/>
      </c>
      <c r="H108" s="515"/>
      <c r="I108" s="7"/>
    </row>
    <row r="109" spans="1:12" ht="40.15" customHeight="1" thickTop="1" thickBot="1" x14ac:dyDescent="0.45">
      <c r="A109" s="381" t="s">
        <v>45</v>
      </c>
      <c r="B109" s="382"/>
      <c r="C109" s="427">
        <f>SUM(C106:C108)</f>
        <v>0</v>
      </c>
      <c r="D109" s="427"/>
      <c r="E109" s="361" t="s">
        <v>98</v>
      </c>
      <c r="F109" s="361"/>
      <c r="G109" s="427">
        <f>SUM(G106:G108)</f>
        <v>0</v>
      </c>
      <c r="H109" s="428"/>
      <c r="I109" s="7"/>
    </row>
  </sheetData>
  <mergeCells count="321">
    <mergeCell ref="K25:L25"/>
    <mergeCell ref="K24:L24"/>
    <mergeCell ref="G24:H24"/>
    <mergeCell ref="A44:B44"/>
    <mergeCell ref="A43:B43"/>
    <mergeCell ref="A42:B42"/>
    <mergeCell ref="J5:L5"/>
    <mergeCell ref="A31:B31"/>
    <mergeCell ref="A30:B30"/>
    <mergeCell ref="A29:B29"/>
    <mergeCell ref="A36:B36"/>
    <mergeCell ref="A35:B35"/>
    <mergeCell ref="A34:B34"/>
    <mergeCell ref="A33:B33"/>
    <mergeCell ref="A32:B32"/>
    <mergeCell ref="K19:L19"/>
    <mergeCell ref="I18:J18"/>
    <mergeCell ref="I19:J19"/>
    <mergeCell ref="K23:L23"/>
    <mergeCell ref="K22:L22"/>
    <mergeCell ref="K18:L18"/>
    <mergeCell ref="K30:L30"/>
    <mergeCell ref="K21:L21"/>
    <mergeCell ref="K20:L20"/>
    <mergeCell ref="K28:L28"/>
    <mergeCell ref="K27:L27"/>
    <mergeCell ref="K26:L26"/>
    <mergeCell ref="A51:B51"/>
    <mergeCell ref="A50:B50"/>
    <mergeCell ref="A49:B49"/>
    <mergeCell ref="A48:B48"/>
    <mergeCell ref="A47:B47"/>
    <mergeCell ref="A46:B46"/>
    <mergeCell ref="A17:B17"/>
    <mergeCell ref="A28:B28"/>
    <mergeCell ref="A27:B27"/>
    <mergeCell ref="A26:B26"/>
    <mergeCell ref="A25:B25"/>
    <mergeCell ref="A24:B24"/>
    <mergeCell ref="A23:B23"/>
    <mergeCell ref="A22:B22"/>
    <mergeCell ref="A21:B21"/>
    <mergeCell ref="A20:B20"/>
    <mergeCell ref="A19:B19"/>
    <mergeCell ref="A18:B18"/>
    <mergeCell ref="A41:B41"/>
    <mergeCell ref="A40:B40"/>
    <mergeCell ref="A39:B39"/>
    <mergeCell ref="A38:B38"/>
    <mergeCell ref="A37:B37"/>
    <mergeCell ref="A45:B45"/>
    <mergeCell ref="I38:J38"/>
    <mergeCell ref="I41:J41"/>
    <mergeCell ref="I40:J40"/>
    <mergeCell ref="I39:J39"/>
    <mergeCell ref="I25:J25"/>
    <mergeCell ref="I24:J24"/>
    <mergeCell ref="I23:J23"/>
    <mergeCell ref="I22:J22"/>
    <mergeCell ref="I21:J21"/>
    <mergeCell ref="I29:J29"/>
    <mergeCell ref="I28:J28"/>
    <mergeCell ref="I27:J27"/>
    <mergeCell ref="I26:J26"/>
    <mergeCell ref="I37:J37"/>
    <mergeCell ref="I36:J36"/>
    <mergeCell ref="I32:J32"/>
    <mergeCell ref="I31:J31"/>
    <mergeCell ref="I30:J30"/>
    <mergeCell ref="K53:L53"/>
    <mergeCell ref="K52:L52"/>
    <mergeCell ref="K51:L51"/>
    <mergeCell ref="K50:L50"/>
    <mergeCell ref="K49:L49"/>
    <mergeCell ref="K48:L48"/>
    <mergeCell ref="K47:L47"/>
    <mergeCell ref="K46:L46"/>
    <mergeCell ref="K45:L45"/>
    <mergeCell ref="K43:L43"/>
    <mergeCell ref="K42:L42"/>
    <mergeCell ref="K41:L41"/>
    <mergeCell ref="K40:L40"/>
    <mergeCell ref="K39:L39"/>
    <mergeCell ref="K33:L33"/>
    <mergeCell ref="K32:L32"/>
    <mergeCell ref="K31:L31"/>
    <mergeCell ref="K35:L35"/>
    <mergeCell ref="K34:L34"/>
    <mergeCell ref="K38:L38"/>
    <mergeCell ref="K37:L37"/>
    <mergeCell ref="K36:L36"/>
    <mergeCell ref="G35:H35"/>
    <mergeCell ref="K68:L68"/>
    <mergeCell ref="G19:H19"/>
    <mergeCell ref="K29:L29"/>
    <mergeCell ref="G85:H85"/>
    <mergeCell ref="E89:F89"/>
    <mergeCell ref="E88:F88"/>
    <mergeCell ref="E87:F87"/>
    <mergeCell ref="E86:F86"/>
    <mergeCell ref="E85:F85"/>
    <mergeCell ref="G68:H68"/>
    <mergeCell ref="G69:H69"/>
    <mergeCell ref="G70:H70"/>
    <mergeCell ref="G88:H88"/>
    <mergeCell ref="G87:H87"/>
    <mergeCell ref="G86:H86"/>
    <mergeCell ref="G79:H79"/>
    <mergeCell ref="G78:H78"/>
    <mergeCell ref="E78:F78"/>
    <mergeCell ref="E79:F79"/>
    <mergeCell ref="E68:F68"/>
    <mergeCell ref="I69:J69"/>
    <mergeCell ref="I68:J68"/>
    <mergeCell ref="K44:L44"/>
    <mergeCell ref="C17:D17"/>
    <mergeCell ref="I70:J70"/>
    <mergeCell ref="G76:H76"/>
    <mergeCell ref="K69:L69"/>
    <mergeCell ref="K70:L70"/>
    <mergeCell ref="A2:L3"/>
    <mergeCell ref="G17:H17"/>
    <mergeCell ref="I17:J17"/>
    <mergeCell ref="K17:L17"/>
    <mergeCell ref="G18:H18"/>
    <mergeCell ref="G53:H53"/>
    <mergeCell ref="G52:H52"/>
    <mergeCell ref="G51:H51"/>
    <mergeCell ref="G50:H50"/>
    <mergeCell ref="G49:H49"/>
    <mergeCell ref="G48:H48"/>
    <mergeCell ref="G47:H47"/>
    <mergeCell ref="G46:H46"/>
    <mergeCell ref="G26:H26"/>
    <mergeCell ref="G25:H25"/>
    <mergeCell ref="G34:H34"/>
    <mergeCell ref="J4:L4"/>
    <mergeCell ref="G37:H37"/>
    <mergeCell ref="G36:H36"/>
    <mergeCell ref="A67:B67"/>
    <mergeCell ref="A68:B68"/>
    <mergeCell ref="G57:H57"/>
    <mergeCell ref="G45:H45"/>
    <mergeCell ref="G44:H44"/>
    <mergeCell ref="E53:F53"/>
    <mergeCell ref="I53:J53"/>
    <mergeCell ref="I52:J52"/>
    <mergeCell ref="I51:J51"/>
    <mergeCell ref="I50:J50"/>
    <mergeCell ref="I49:J49"/>
    <mergeCell ref="I48:J48"/>
    <mergeCell ref="I47:J47"/>
    <mergeCell ref="I46:J46"/>
    <mergeCell ref="I45:J45"/>
    <mergeCell ref="I44:J44"/>
    <mergeCell ref="C53:D53"/>
    <mergeCell ref="A53:B53"/>
    <mergeCell ref="A52:B52"/>
    <mergeCell ref="A54:B54"/>
    <mergeCell ref="C54:D54"/>
    <mergeCell ref="E54:F54"/>
    <mergeCell ref="G54:H54"/>
    <mergeCell ref="I54:J54"/>
    <mergeCell ref="G40:H40"/>
    <mergeCell ref="I34:J34"/>
    <mergeCell ref="I33:J33"/>
    <mergeCell ref="G33:H33"/>
    <mergeCell ref="G32:H32"/>
    <mergeCell ref="G31:H31"/>
    <mergeCell ref="G30:H30"/>
    <mergeCell ref="E17:F17"/>
    <mergeCell ref="G43:H43"/>
    <mergeCell ref="G42:H42"/>
    <mergeCell ref="G41:H41"/>
    <mergeCell ref="I42:J42"/>
    <mergeCell ref="I43:J43"/>
    <mergeCell ref="G39:H39"/>
    <mergeCell ref="G38:H38"/>
    <mergeCell ref="I35:J35"/>
    <mergeCell ref="G20:H20"/>
    <mergeCell ref="G29:H29"/>
    <mergeCell ref="G28:H28"/>
    <mergeCell ref="I20:J20"/>
    <mergeCell ref="G27:H27"/>
    <mergeCell ref="G23:H23"/>
    <mergeCell ref="G22:H22"/>
    <mergeCell ref="G21:H21"/>
    <mergeCell ref="C77:D77"/>
    <mergeCell ref="C89:D89"/>
    <mergeCell ref="C88:D88"/>
    <mergeCell ref="C78:D78"/>
    <mergeCell ref="C79:D79"/>
    <mergeCell ref="K57:L57"/>
    <mergeCell ref="K58:L58"/>
    <mergeCell ref="K59:L59"/>
    <mergeCell ref="K60:L60"/>
    <mergeCell ref="K67:L67"/>
    <mergeCell ref="G58:H58"/>
    <mergeCell ref="G59:H59"/>
    <mergeCell ref="G60:H60"/>
    <mergeCell ref="I57:J57"/>
    <mergeCell ref="I58:J58"/>
    <mergeCell ref="I59:J59"/>
    <mergeCell ref="I60:J60"/>
    <mergeCell ref="I67:J67"/>
    <mergeCell ref="G67:H67"/>
    <mergeCell ref="C58:D58"/>
    <mergeCell ref="C59:D59"/>
    <mergeCell ref="C60:D60"/>
    <mergeCell ref="E57:F57"/>
    <mergeCell ref="E58:F58"/>
    <mergeCell ref="A76:B76"/>
    <mergeCell ref="A88:B88"/>
    <mergeCell ref="A89:B89"/>
    <mergeCell ref="A85:B85"/>
    <mergeCell ref="C76:D76"/>
    <mergeCell ref="E76:F76"/>
    <mergeCell ref="E77:F77"/>
    <mergeCell ref="E67:F67"/>
    <mergeCell ref="A69:B69"/>
    <mergeCell ref="A70:B70"/>
    <mergeCell ref="C67:D67"/>
    <mergeCell ref="C68:D68"/>
    <mergeCell ref="C69:D69"/>
    <mergeCell ref="C70:D70"/>
    <mergeCell ref="E70:F70"/>
    <mergeCell ref="E69:F69"/>
    <mergeCell ref="A71:B71"/>
    <mergeCell ref="C71:D71"/>
    <mergeCell ref="E71:F71"/>
    <mergeCell ref="C87:D87"/>
    <mergeCell ref="C86:D86"/>
    <mergeCell ref="C85:D85"/>
    <mergeCell ref="A77:B77"/>
    <mergeCell ref="A78:B78"/>
    <mergeCell ref="K54:L54"/>
    <mergeCell ref="A61:B61"/>
    <mergeCell ref="C61:D61"/>
    <mergeCell ref="E61:F61"/>
    <mergeCell ref="G61:H61"/>
    <mergeCell ref="I61:J61"/>
    <mergeCell ref="K61:L61"/>
    <mergeCell ref="A57:B57"/>
    <mergeCell ref="E59:F59"/>
    <mergeCell ref="E60:F60"/>
    <mergeCell ref="C57:D57"/>
    <mergeCell ref="A58:B58"/>
    <mergeCell ref="A59:B59"/>
    <mergeCell ref="A60:B60"/>
    <mergeCell ref="G71:H71"/>
    <mergeCell ref="I71:J71"/>
    <mergeCell ref="K71:L71"/>
    <mergeCell ref="I76:J76"/>
    <mergeCell ref="K76:L76"/>
    <mergeCell ref="I77:J77"/>
    <mergeCell ref="K77:L77"/>
    <mergeCell ref="I78:J78"/>
    <mergeCell ref="K78:L78"/>
    <mergeCell ref="G77:H77"/>
    <mergeCell ref="I79:J79"/>
    <mergeCell ref="K79:L79"/>
    <mergeCell ref="A80:B80"/>
    <mergeCell ref="C80:D80"/>
    <mergeCell ref="E80:F80"/>
    <mergeCell ref="G80:H80"/>
    <mergeCell ref="I80:J80"/>
    <mergeCell ref="K80:L80"/>
    <mergeCell ref="I95:J95"/>
    <mergeCell ref="K95:L95"/>
    <mergeCell ref="A95:B95"/>
    <mergeCell ref="A79:B79"/>
    <mergeCell ref="A86:B86"/>
    <mergeCell ref="A87:B87"/>
    <mergeCell ref="C95:D95"/>
    <mergeCell ref="G95:H95"/>
    <mergeCell ref="G89:H89"/>
    <mergeCell ref="E95:F95"/>
    <mergeCell ref="K96:L96"/>
    <mergeCell ref="I97:J97"/>
    <mergeCell ref="K97:L97"/>
    <mergeCell ref="I98:J98"/>
    <mergeCell ref="K98:L98"/>
    <mergeCell ref="A99:B99"/>
    <mergeCell ref="C99:D99"/>
    <mergeCell ref="E99:F99"/>
    <mergeCell ref="G99:H99"/>
    <mergeCell ref="I99:J99"/>
    <mergeCell ref="K99:L99"/>
    <mergeCell ref="A98:B98"/>
    <mergeCell ref="A96:B96"/>
    <mergeCell ref="A97:B97"/>
    <mergeCell ref="E97:F97"/>
    <mergeCell ref="E98:F98"/>
    <mergeCell ref="C98:D98"/>
    <mergeCell ref="C97:D97"/>
    <mergeCell ref="C96:D96"/>
    <mergeCell ref="G98:H98"/>
    <mergeCell ref="G97:H97"/>
    <mergeCell ref="G96:H96"/>
    <mergeCell ref="E96:F96"/>
    <mergeCell ref="I96:J96"/>
    <mergeCell ref="A108:B108"/>
    <mergeCell ref="C108:D108"/>
    <mergeCell ref="E108:F108"/>
    <mergeCell ref="G108:H108"/>
    <mergeCell ref="A109:B109"/>
    <mergeCell ref="C109:D109"/>
    <mergeCell ref="E109:F109"/>
    <mergeCell ref="G109:H109"/>
    <mergeCell ref="A105:B105"/>
    <mergeCell ref="C105:D105"/>
    <mergeCell ref="E105:F105"/>
    <mergeCell ref="G105:H105"/>
    <mergeCell ref="A106:B106"/>
    <mergeCell ref="C106:D106"/>
    <mergeCell ref="E106:F106"/>
    <mergeCell ref="G106:H106"/>
    <mergeCell ref="A107:B107"/>
    <mergeCell ref="C107:D107"/>
    <mergeCell ref="E107:F107"/>
    <mergeCell ref="G107:H107"/>
  </mergeCells>
  <phoneticPr fontId="2"/>
  <pageMargins left="0.78740157480314965" right="0.78740157480314965" top="0.39370078740157483" bottom="0.39370078740157483" header="0.51181102362204722" footer="0.51181102362204722"/>
  <pageSetup paperSize="9" scale="31" fitToHeight="0" orientation="portrait" cellComments="asDisplayed" r:id="rId1"/>
  <headerFooter alignWithMargins="0"/>
  <rowBreaks count="1" manualBreakCount="1">
    <brk id="6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E491E-5571-4561-AE80-7CAED91CE322}">
  <sheetPr>
    <pageSetUpPr fitToPage="1"/>
  </sheetPr>
  <dimension ref="A1:L109"/>
  <sheetViews>
    <sheetView view="pageBreakPreview" zoomScale="70" zoomScaleNormal="100" zoomScaleSheetLayoutView="70" workbookViewId="0">
      <selection activeCell="G16" sqref="G16"/>
    </sheetView>
  </sheetViews>
  <sheetFormatPr defaultColWidth="9" defaultRowHeight="13.5" x14ac:dyDescent="0.4"/>
  <cols>
    <col min="1" max="2" width="20.625" style="1" customWidth="1"/>
    <col min="3" max="12" width="20" style="1" customWidth="1"/>
    <col min="13" max="16384" width="9" style="1"/>
  </cols>
  <sheetData>
    <row r="1" spans="1:12" ht="40.15" customHeight="1" thickBot="1" x14ac:dyDescent="0.45">
      <c r="A1" s="13"/>
      <c r="B1" s="13"/>
      <c r="C1" s="13"/>
      <c r="D1" s="13"/>
      <c r="E1" s="13"/>
      <c r="F1" s="13"/>
      <c r="G1" s="13"/>
      <c r="L1" s="11" t="s">
        <v>225</v>
      </c>
    </row>
    <row r="2" spans="1:12" ht="40.15" customHeight="1" thickTop="1" x14ac:dyDescent="0.4">
      <c r="A2" s="346" t="s">
        <v>279</v>
      </c>
      <c r="B2" s="347"/>
      <c r="C2" s="347"/>
      <c r="D2" s="347"/>
      <c r="E2" s="347"/>
      <c r="F2" s="347"/>
      <c r="G2" s="347"/>
      <c r="H2" s="347"/>
      <c r="I2" s="347"/>
      <c r="J2" s="347"/>
      <c r="K2" s="347"/>
      <c r="L2" s="436"/>
    </row>
    <row r="3" spans="1:12" ht="40.15" customHeight="1" thickBot="1" x14ac:dyDescent="0.45">
      <c r="A3" s="349"/>
      <c r="B3" s="350"/>
      <c r="C3" s="350"/>
      <c r="D3" s="350"/>
      <c r="E3" s="350"/>
      <c r="F3" s="350"/>
      <c r="G3" s="350"/>
      <c r="H3" s="350"/>
      <c r="I3" s="350"/>
      <c r="J3" s="350"/>
      <c r="K3" s="350"/>
      <c r="L3" s="437"/>
    </row>
    <row r="4" spans="1:12" ht="40.15" customHeight="1" thickTop="1" x14ac:dyDescent="0.4">
      <c r="A4" s="7"/>
      <c r="B4" s="7"/>
      <c r="C4" s="7"/>
      <c r="D4" s="7"/>
      <c r="I4" s="8" t="s">
        <v>175</v>
      </c>
      <c r="J4" s="438" t="str">
        <f>IF(表紙!F5="","",表紙!F5)</f>
        <v/>
      </c>
      <c r="K4" s="438"/>
      <c r="L4" s="438"/>
    </row>
    <row r="5" spans="1:12" ht="40.15" customHeight="1" x14ac:dyDescent="0.4">
      <c r="A5" s="7"/>
      <c r="B5" s="7"/>
      <c r="C5" s="7"/>
      <c r="D5" s="7"/>
      <c r="I5" s="8" t="s">
        <v>126</v>
      </c>
      <c r="J5" s="438" t="str">
        <f>IF(表紙!F6="","",表紙!F6)</f>
        <v/>
      </c>
      <c r="K5" s="438"/>
      <c r="L5" s="438"/>
    </row>
    <row r="6" spans="1:12" ht="29.45" customHeight="1" x14ac:dyDescent="0.4">
      <c r="A6" s="7"/>
      <c r="B6" s="7"/>
      <c r="C6" s="7"/>
      <c r="D6" s="7"/>
      <c r="E6" s="7"/>
      <c r="F6" s="7"/>
      <c r="G6" s="7"/>
      <c r="H6" s="7"/>
    </row>
    <row r="7" spans="1:12" ht="40.15" customHeight="1" x14ac:dyDescent="0.4">
      <c r="A7" s="7" t="s">
        <v>92</v>
      </c>
      <c r="B7" s="7"/>
      <c r="C7" s="7"/>
      <c r="D7" s="7"/>
      <c r="E7" s="7"/>
      <c r="F7" s="7"/>
      <c r="G7" s="7"/>
      <c r="H7" s="7"/>
    </row>
    <row r="8" spans="1:12" ht="40.15" customHeight="1" x14ac:dyDescent="0.4">
      <c r="A8" s="7" t="s">
        <v>93</v>
      </c>
      <c r="B8" s="7"/>
      <c r="C8" s="7"/>
      <c r="D8" s="7"/>
      <c r="E8" s="7"/>
      <c r="F8" s="7"/>
      <c r="G8" s="7"/>
      <c r="H8" s="7"/>
    </row>
    <row r="9" spans="1:12" ht="40.15" customHeight="1" x14ac:dyDescent="0.4">
      <c r="A9" s="7" t="s">
        <v>262</v>
      </c>
      <c r="B9" s="7"/>
      <c r="C9" s="7"/>
      <c r="D9" s="7"/>
      <c r="E9" s="7"/>
      <c r="F9" s="7"/>
      <c r="G9" s="7"/>
      <c r="H9" s="7"/>
    </row>
    <row r="10" spans="1:12" ht="40.15" customHeight="1" x14ac:dyDescent="0.4">
      <c r="A10" s="7" t="s">
        <v>155</v>
      </c>
      <c r="B10" s="7"/>
      <c r="C10" s="7"/>
      <c r="D10" s="7"/>
      <c r="E10" s="7"/>
      <c r="F10" s="7"/>
      <c r="G10" s="7"/>
      <c r="H10" s="7"/>
    </row>
    <row r="11" spans="1:12" ht="29.45" customHeight="1" x14ac:dyDescent="0.4">
      <c r="A11" s="7"/>
      <c r="B11" s="7"/>
      <c r="C11" s="7"/>
      <c r="D11" s="7"/>
      <c r="E11" s="7"/>
      <c r="F11" s="7"/>
      <c r="G11" s="7"/>
      <c r="H11" s="7"/>
    </row>
    <row r="12" spans="1:12" ht="40.15" customHeight="1" x14ac:dyDescent="0.2">
      <c r="A12" s="7" t="s">
        <v>263</v>
      </c>
      <c r="B12" s="70"/>
      <c r="C12" s="70"/>
      <c r="D12" s="70"/>
      <c r="E12" s="70"/>
      <c r="F12" s="70"/>
      <c r="G12" s="7"/>
      <c r="H12" s="7"/>
    </row>
    <row r="13" spans="1:12" ht="40.15" customHeight="1" x14ac:dyDescent="0.4">
      <c r="A13" s="7" t="s">
        <v>179</v>
      </c>
      <c r="B13" s="7"/>
      <c r="C13" s="7"/>
      <c r="D13" s="7"/>
      <c r="E13" s="7"/>
      <c r="F13" s="7"/>
      <c r="G13" s="7"/>
      <c r="H13" s="7"/>
    </row>
    <row r="14" spans="1:12" ht="40.15" customHeight="1" x14ac:dyDescent="0.4">
      <c r="A14" s="27" t="s">
        <v>180</v>
      </c>
      <c r="B14" s="33"/>
      <c r="C14" s="33"/>
      <c r="D14" s="33"/>
      <c r="E14" s="33"/>
      <c r="F14" s="33"/>
      <c r="G14" s="33"/>
      <c r="H14" s="33"/>
    </row>
    <row r="15" spans="1:12" ht="29.45" customHeight="1" x14ac:dyDescent="0.4">
      <c r="A15" s="7"/>
      <c r="B15" s="7"/>
      <c r="C15" s="7"/>
      <c r="D15" s="7"/>
      <c r="E15" s="7"/>
      <c r="F15" s="7"/>
      <c r="G15" s="7"/>
      <c r="H15" s="7"/>
    </row>
    <row r="16" spans="1:12" ht="40.15" customHeight="1" thickBot="1" x14ac:dyDescent="0.45">
      <c r="A16" s="7" t="s">
        <v>149</v>
      </c>
      <c r="B16" s="7"/>
      <c r="C16" s="7"/>
      <c r="D16" s="7"/>
      <c r="E16" s="7"/>
      <c r="F16" s="7"/>
      <c r="G16" s="7"/>
      <c r="H16" s="7"/>
    </row>
    <row r="17" spans="1:12" ht="40.15" customHeight="1" thickBot="1" x14ac:dyDescent="0.45">
      <c r="A17" s="439" t="s">
        <v>13</v>
      </c>
      <c r="B17" s="440"/>
      <c r="C17" s="340" t="s">
        <v>14</v>
      </c>
      <c r="D17" s="440"/>
      <c r="E17" s="353" t="s">
        <v>66</v>
      </c>
      <c r="F17" s="353"/>
      <c r="G17" s="353" t="s">
        <v>141</v>
      </c>
      <c r="H17" s="353"/>
      <c r="I17" s="353" t="s">
        <v>95</v>
      </c>
      <c r="J17" s="353"/>
      <c r="K17" s="353" t="s">
        <v>71</v>
      </c>
      <c r="L17" s="364"/>
    </row>
    <row r="18" spans="1:12" ht="40.15" customHeight="1" thickTop="1" x14ac:dyDescent="0.4">
      <c r="A18" s="441" t="s">
        <v>61</v>
      </c>
      <c r="B18" s="442"/>
      <c r="C18" s="127"/>
      <c r="D18" s="54" t="s">
        <v>15</v>
      </c>
      <c r="E18" s="316">
        <v>28.7</v>
      </c>
      <c r="F18" s="54" t="s">
        <v>68</v>
      </c>
      <c r="G18" s="443">
        <f>IF(C18=0,0,C18*E18)</f>
        <v>0</v>
      </c>
      <c r="H18" s="443"/>
      <c r="I18" s="444">
        <v>2.46E-2</v>
      </c>
      <c r="J18" s="444"/>
      <c r="K18" s="445">
        <f t="shared" ref="K18:K52" si="0">(I18*G18)*44/12</f>
        <v>0</v>
      </c>
      <c r="L18" s="446"/>
    </row>
    <row r="19" spans="1:12" ht="40.15" customHeight="1" x14ac:dyDescent="0.4">
      <c r="A19" s="429" t="s">
        <v>16</v>
      </c>
      <c r="B19" s="430"/>
      <c r="C19" s="127"/>
      <c r="D19" s="53" t="s">
        <v>15</v>
      </c>
      <c r="E19" s="317">
        <v>28.9</v>
      </c>
      <c r="F19" s="53" t="s">
        <v>68</v>
      </c>
      <c r="G19" s="431">
        <f t="shared" ref="G19:G52" si="1">IF(C19=0,0,C19*E19)</f>
        <v>0</v>
      </c>
      <c r="H19" s="432"/>
      <c r="I19" s="433">
        <v>2.4500000000000001E-2</v>
      </c>
      <c r="J19" s="433"/>
      <c r="K19" s="434">
        <f t="shared" si="0"/>
        <v>0</v>
      </c>
      <c r="L19" s="435"/>
    </row>
    <row r="20" spans="1:12" ht="40.15" customHeight="1" x14ac:dyDescent="0.4">
      <c r="A20" s="429" t="s">
        <v>17</v>
      </c>
      <c r="B20" s="430"/>
      <c r="C20" s="127"/>
      <c r="D20" s="53" t="s">
        <v>15</v>
      </c>
      <c r="E20" s="317">
        <v>28.3</v>
      </c>
      <c r="F20" s="53" t="s">
        <v>68</v>
      </c>
      <c r="G20" s="431">
        <f t="shared" si="1"/>
        <v>0</v>
      </c>
      <c r="H20" s="432"/>
      <c r="I20" s="433">
        <v>2.5100000000000001E-2</v>
      </c>
      <c r="J20" s="433"/>
      <c r="K20" s="434">
        <f t="shared" si="0"/>
        <v>0</v>
      </c>
      <c r="L20" s="435"/>
    </row>
    <row r="21" spans="1:12" ht="40.15" customHeight="1" x14ac:dyDescent="0.4">
      <c r="A21" s="429" t="s">
        <v>62</v>
      </c>
      <c r="B21" s="430"/>
      <c r="C21" s="127"/>
      <c r="D21" s="53" t="s">
        <v>15</v>
      </c>
      <c r="E21" s="317">
        <v>26.1</v>
      </c>
      <c r="F21" s="53" t="s">
        <v>68</v>
      </c>
      <c r="G21" s="431">
        <f t="shared" si="1"/>
        <v>0</v>
      </c>
      <c r="H21" s="432"/>
      <c r="I21" s="433">
        <v>2.4299999999999999E-2</v>
      </c>
      <c r="J21" s="433"/>
      <c r="K21" s="434">
        <f t="shared" si="0"/>
        <v>0</v>
      </c>
      <c r="L21" s="435"/>
    </row>
    <row r="22" spans="1:12" ht="40.15" customHeight="1" x14ac:dyDescent="0.4">
      <c r="A22" s="429" t="s">
        <v>18</v>
      </c>
      <c r="B22" s="430"/>
      <c r="C22" s="127"/>
      <c r="D22" s="53" t="s">
        <v>15</v>
      </c>
      <c r="E22" s="317">
        <v>24.2</v>
      </c>
      <c r="F22" s="53" t="s">
        <v>68</v>
      </c>
      <c r="G22" s="431">
        <f t="shared" si="1"/>
        <v>0</v>
      </c>
      <c r="H22" s="432"/>
      <c r="I22" s="433">
        <v>2.4199999999999999E-2</v>
      </c>
      <c r="J22" s="433"/>
      <c r="K22" s="434">
        <f t="shared" si="0"/>
        <v>0</v>
      </c>
      <c r="L22" s="435"/>
    </row>
    <row r="23" spans="1:12" ht="40.15" customHeight="1" x14ac:dyDescent="0.4">
      <c r="A23" s="429" t="s">
        <v>63</v>
      </c>
      <c r="B23" s="430"/>
      <c r="C23" s="127"/>
      <c r="D23" s="53" t="s">
        <v>15</v>
      </c>
      <c r="E23" s="317">
        <v>27.8</v>
      </c>
      <c r="F23" s="53" t="s">
        <v>68</v>
      </c>
      <c r="G23" s="431">
        <f t="shared" si="1"/>
        <v>0</v>
      </c>
      <c r="H23" s="432"/>
      <c r="I23" s="433">
        <v>2.5899999999999999E-2</v>
      </c>
      <c r="J23" s="433"/>
      <c r="K23" s="434">
        <f t="shared" si="0"/>
        <v>0</v>
      </c>
      <c r="L23" s="435"/>
    </row>
    <row r="24" spans="1:12" ht="40.15" customHeight="1" x14ac:dyDescent="0.4">
      <c r="A24" s="429" t="s">
        <v>64</v>
      </c>
      <c r="B24" s="430"/>
      <c r="C24" s="127"/>
      <c r="D24" s="53" t="s">
        <v>19</v>
      </c>
      <c r="E24" s="317">
        <v>29</v>
      </c>
      <c r="F24" s="53" t="s">
        <v>68</v>
      </c>
      <c r="G24" s="431">
        <f t="shared" si="1"/>
        <v>0</v>
      </c>
      <c r="H24" s="432"/>
      <c r="I24" s="433">
        <v>2.9899999999999999E-2</v>
      </c>
      <c r="J24" s="433"/>
      <c r="K24" s="434">
        <f t="shared" si="0"/>
        <v>0</v>
      </c>
      <c r="L24" s="435"/>
    </row>
    <row r="25" spans="1:12" ht="40.15" customHeight="1" x14ac:dyDescent="0.4">
      <c r="A25" s="429" t="s">
        <v>60</v>
      </c>
      <c r="B25" s="430"/>
      <c r="C25" s="127"/>
      <c r="D25" s="53" t="s">
        <v>19</v>
      </c>
      <c r="E25" s="317">
        <v>34.1</v>
      </c>
      <c r="F25" s="53" t="s">
        <v>68</v>
      </c>
      <c r="G25" s="431">
        <f t="shared" si="1"/>
        <v>0</v>
      </c>
      <c r="H25" s="432"/>
      <c r="I25" s="433">
        <v>2.5399999999999999E-2</v>
      </c>
      <c r="J25" s="433"/>
      <c r="K25" s="434">
        <f t="shared" si="0"/>
        <v>0</v>
      </c>
      <c r="L25" s="435"/>
    </row>
    <row r="26" spans="1:12" ht="40.15" customHeight="1" x14ac:dyDescent="0.4">
      <c r="A26" s="429" t="s">
        <v>20</v>
      </c>
      <c r="B26" s="430"/>
      <c r="C26" s="127"/>
      <c r="D26" s="53" t="s">
        <v>19</v>
      </c>
      <c r="E26" s="317">
        <v>37.299999999999997</v>
      </c>
      <c r="F26" s="53" t="s">
        <v>68</v>
      </c>
      <c r="G26" s="431">
        <f t="shared" si="1"/>
        <v>0</v>
      </c>
      <c r="H26" s="432"/>
      <c r="I26" s="433">
        <v>2.0899999999999998E-2</v>
      </c>
      <c r="J26" s="433"/>
      <c r="K26" s="434">
        <f t="shared" si="0"/>
        <v>0</v>
      </c>
      <c r="L26" s="435"/>
    </row>
    <row r="27" spans="1:12" ht="40.15" customHeight="1" x14ac:dyDescent="0.4">
      <c r="A27" s="429" t="s">
        <v>21</v>
      </c>
      <c r="B27" s="430"/>
      <c r="C27" s="127"/>
      <c r="D27" s="53" t="s">
        <v>19</v>
      </c>
      <c r="E27" s="317">
        <v>40</v>
      </c>
      <c r="F27" s="53" t="s">
        <v>68</v>
      </c>
      <c r="G27" s="431">
        <f t="shared" si="1"/>
        <v>0</v>
      </c>
      <c r="H27" s="432"/>
      <c r="I27" s="433">
        <v>2.0400000000000001E-2</v>
      </c>
      <c r="J27" s="433"/>
      <c r="K27" s="434">
        <f t="shared" si="0"/>
        <v>0</v>
      </c>
      <c r="L27" s="435"/>
    </row>
    <row r="28" spans="1:12" ht="40.15" customHeight="1" x14ac:dyDescent="0.4">
      <c r="A28" s="429" t="s">
        <v>22</v>
      </c>
      <c r="B28" s="430"/>
      <c r="C28" s="127"/>
      <c r="D28" s="53" t="s">
        <v>70</v>
      </c>
      <c r="E28" s="317">
        <v>34.799999999999997</v>
      </c>
      <c r="F28" s="53" t="s">
        <v>69</v>
      </c>
      <c r="G28" s="431">
        <f t="shared" si="1"/>
        <v>0</v>
      </c>
      <c r="H28" s="432"/>
      <c r="I28" s="433">
        <v>1.83E-2</v>
      </c>
      <c r="J28" s="433"/>
      <c r="K28" s="434">
        <f t="shared" si="0"/>
        <v>0</v>
      </c>
      <c r="L28" s="435"/>
    </row>
    <row r="29" spans="1:12" ht="40.15" customHeight="1" x14ac:dyDescent="0.4">
      <c r="A29" s="429" t="s">
        <v>23</v>
      </c>
      <c r="B29" s="430"/>
      <c r="C29" s="127"/>
      <c r="D29" s="53" t="s">
        <v>70</v>
      </c>
      <c r="E29" s="317">
        <v>38.299999999999997</v>
      </c>
      <c r="F29" s="53" t="s">
        <v>69</v>
      </c>
      <c r="G29" s="431">
        <f t="shared" si="1"/>
        <v>0</v>
      </c>
      <c r="H29" s="432"/>
      <c r="I29" s="433">
        <v>1.9E-2</v>
      </c>
      <c r="J29" s="433"/>
      <c r="K29" s="434">
        <f t="shared" si="0"/>
        <v>0</v>
      </c>
      <c r="L29" s="435"/>
    </row>
    <row r="30" spans="1:12" ht="40.15" customHeight="1" x14ac:dyDescent="0.4">
      <c r="A30" s="429" t="s">
        <v>24</v>
      </c>
      <c r="B30" s="430"/>
      <c r="C30" s="127"/>
      <c r="D30" s="53" t="s">
        <v>70</v>
      </c>
      <c r="E30" s="317">
        <v>33.4</v>
      </c>
      <c r="F30" s="53" t="s">
        <v>69</v>
      </c>
      <c r="G30" s="431">
        <f t="shared" si="1"/>
        <v>0</v>
      </c>
      <c r="H30" s="432"/>
      <c r="I30" s="433">
        <v>1.8700000000000001E-2</v>
      </c>
      <c r="J30" s="433"/>
      <c r="K30" s="434">
        <f t="shared" si="0"/>
        <v>0</v>
      </c>
      <c r="L30" s="435"/>
    </row>
    <row r="31" spans="1:12" ht="40.15" customHeight="1" x14ac:dyDescent="0.4">
      <c r="A31" s="429" t="s">
        <v>25</v>
      </c>
      <c r="B31" s="430"/>
      <c r="C31" s="127"/>
      <c r="D31" s="53" t="s">
        <v>70</v>
      </c>
      <c r="E31" s="317">
        <v>33.299999999999997</v>
      </c>
      <c r="F31" s="53" t="s">
        <v>69</v>
      </c>
      <c r="G31" s="431">
        <f t="shared" si="1"/>
        <v>0</v>
      </c>
      <c r="H31" s="432"/>
      <c r="I31" s="433">
        <v>1.8599999999999998E-2</v>
      </c>
      <c r="J31" s="433"/>
      <c r="K31" s="434">
        <f t="shared" si="0"/>
        <v>0</v>
      </c>
      <c r="L31" s="435"/>
    </row>
    <row r="32" spans="1:12" ht="40.15" customHeight="1" x14ac:dyDescent="0.4">
      <c r="A32" s="429" t="s">
        <v>26</v>
      </c>
      <c r="B32" s="430"/>
      <c r="C32" s="127"/>
      <c r="D32" s="53" t="s">
        <v>70</v>
      </c>
      <c r="E32" s="317">
        <v>36.299999999999997</v>
      </c>
      <c r="F32" s="53" t="s">
        <v>69</v>
      </c>
      <c r="G32" s="431">
        <f t="shared" si="1"/>
        <v>0</v>
      </c>
      <c r="H32" s="432"/>
      <c r="I32" s="433">
        <v>1.8599999999999998E-2</v>
      </c>
      <c r="J32" s="433"/>
      <c r="K32" s="434">
        <f t="shared" si="0"/>
        <v>0</v>
      </c>
      <c r="L32" s="435"/>
    </row>
    <row r="33" spans="1:12" ht="40.15" customHeight="1" x14ac:dyDescent="0.4">
      <c r="A33" s="429" t="s">
        <v>27</v>
      </c>
      <c r="B33" s="430"/>
      <c r="C33" s="127"/>
      <c r="D33" s="53" t="s">
        <v>70</v>
      </c>
      <c r="E33" s="317">
        <v>36.5</v>
      </c>
      <c r="F33" s="53" t="s">
        <v>69</v>
      </c>
      <c r="G33" s="431">
        <f t="shared" si="1"/>
        <v>0</v>
      </c>
      <c r="H33" s="432"/>
      <c r="I33" s="433">
        <v>1.8700000000000001E-2</v>
      </c>
      <c r="J33" s="433"/>
      <c r="K33" s="434">
        <f t="shared" si="0"/>
        <v>0</v>
      </c>
      <c r="L33" s="435"/>
    </row>
    <row r="34" spans="1:12" ht="40.15" customHeight="1" x14ac:dyDescent="0.4">
      <c r="A34" s="429" t="s">
        <v>28</v>
      </c>
      <c r="B34" s="430"/>
      <c r="C34" s="127"/>
      <c r="D34" s="53" t="s">
        <v>70</v>
      </c>
      <c r="E34" s="317">
        <v>38</v>
      </c>
      <c r="F34" s="53" t="s">
        <v>69</v>
      </c>
      <c r="G34" s="431">
        <f t="shared" si="1"/>
        <v>0</v>
      </c>
      <c r="H34" s="432"/>
      <c r="I34" s="433">
        <v>1.8800000000000001E-2</v>
      </c>
      <c r="J34" s="433"/>
      <c r="K34" s="434">
        <f t="shared" si="0"/>
        <v>0</v>
      </c>
      <c r="L34" s="435"/>
    </row>
    <row r="35" spans="1:12" ht="40.15" customHeight="1" x14ac:dyDescent="0.4">
      <c r="A35" s="429" t="s">
        <v>105</v>
      </c>
      <c r="B35" s="430"/>
      <c r="C35" s="127"/>
      <c r="D35" s="53" t="s">
        <v>70</v>
      </c>
      <c r="E35" s="317">
        <v>38.9</v>
      </c>
      <c r="F35" s="53" t="s">
        <v>69</v>
      </c>
      <c r="G35" s="431">
        <f t="shared" si="1"/>
        <v>0</v>
      </c>
      <c r="H35" s="432"/>
      <c r="I35" s="433">
        <v>1.9300000000000001E-2</v>
      </c>
      <c r="J35" s="433"/>
      <c r="K35" s="434">
        <f t="shared" si="0"/>
        <v>0</v>
      </c>
      <c r="L35" s="435"/>
    </row>
    <row r="36" spans="1:12" ht="40.15" customHeight="1" x14ac:dyDescent="0.4">
      <c r="A36" s="429" t="s">
        <v>106</v>
      </c>
      <c r="B36" s="430"/>
      <c r="C36" s="127"/>
      <c r="D36" s="53" t="s">
        <v>70</v>
      </c>
      <c r="E36" s="317">
        <v>41.8</v>
      </c>
      <c r="F36" s="53" t="s">
        <v>69</v>
      </c>
      <c r="G36" s="431">
        <f t="shared" si="1"/>
        <v>0</v>
      </c>
      <c r="H36" s="432"/>
      <c r="I36" s="433">
        <v>2.0199999999999999E-2</v>
      </c>
      <c r="J36" s="433"/>
      <c r="K36" s="434">
        <f t="shared" si="0"/>
        <v>0</v>
      </c>
      <c r="L36" s="435"/>
    </row>
    <row r="37" spans="1:12" ht="40.15" customHeight="1" x14ac:dyDescent="0.4">
      <c r="A37" s="429" t="s">
        <v>65</v>
      </c>
      <c r="B37" s="430"/>
      <c r="C37" s="127"/>
      <c r="D37" s="53" t="s">
        <v>70</v>
      </c>
      <c r="E37" s="317">
        <v>40.200000000000003</v>
      </c>
      <c r="F37" s="53" t="s">
        <v>69</v>
      </c>
      <c r="G37" s="431">
        <f t="shared" si="1"/>
        <v>0</v>
      </c>
      <c r="H37" s="432"/>
      <c r="I37" s="433">
        <v>1.9900000000000001E-2</v>
      </c>
      <c r="J37" s="433"/>
      <c r="K37" s="434">
        <f t="shared" si="0"/>
        <v>0</v>
      </c>
      <c r="L37" s="435"/>
    </row>
    <row r="38" spans="1:12" ht="40.15" customHeight="1" x14ac:dyDescent="0.4">
      <c r="A38" s="429" t="s">
        <v>29</v>
      </c>
      <c r="B38" s="430"/>
      <c r="C38" s="127"/>
      <c r="D38" s="53" t="s">
        <v>15</v>
      </c>
      <c r="E38" s="317">
        <v>50.1</v>
      </c>
      <c r="F38" s="53" t="s">
        <v>68</v>
      </c>
      <c r="G38" s="431">
        <f t="shared" si="1"/>
        <v>0</v>
      </c>
      <c r="H38" s="432"/>
      <c r="I38" s="433">
        <v>1.6299999999999999E-2</v>
      </c>
      <c r="J38" s="433"/>
      <c r="K38" s="434">
        <f t="shared" si="0"/>
        <v>0</v>
      </c>
      <c r="L38" s="435"/>
    </row>
    <row r="39" spans="1:12" ht="40.15" customHeight="1" x14ac:dyDescent="0.4">
      <c r="A39" s="429" t="s">
        <v>30</v>
      </c>
      <c r="B39" s="430"/>
      <c r="C39" s="127"/>
      <c r="D39" s="53" t="s">
        <v>97</v>
      </c>
      <c r="E39" s="317">
        <v>46.1</v>
      </c>
      <c r="F39" s="53" t="s">
        <v>96</v>
      </c>
      <c r="G39" s="431">
        <f t="shared" si="1"/>
        <v>0</v>
      </c>
      <c r="H39" s="432"/>
      <c r="I39" s="433">
        <v>1.44E-2</v>
      </c>
      <c r="J39" s="433"/>
      <c r="K39" s="434">
        <f t="shared" si="0"/>
        <v>0</v>
      </c>
      <c r="L39" s="435"/>
    </row>
    <row r="40" spans="1:12" ht="40.15" customHeight="1" x14ac:dyDescent="0.4">
      <c r="A40" s="429" t="s">
        <v>31</v>
      </c>
      <c r="B40" s="430"/>
      <c r="C40" s="127"/>
      <c r="D40" s="53" t="s">
        <v>15</v>
      </c>
      <c r="E40" s="317">
        <v>54.7</v>
      </c>
      <c r="F40" s="53" t="s">
        <v>68</v>
      </c>
      <c r="G40" s="431">
        <f t="shared" si="1"/>
        <v>0</v>
      </c>
      <c r="H40" s="432"/>
      <c r="I40" s="433">
        <v>1.3899999999999999E-2</v>
      </c>
      <c r="J40" s="433"/>
      <c r="K40" s="434">
        <f t="shared" si="0"/>
        <v>0</v>
      </c>
      <c r="L40" s="435"/>
    </row>
    <row r="41" spans="1:12" ht="40.15" customHeight="1" x14ac:dyDescent="0.4">
      <c r="A41" s="429" t="s">
        <v>32</v>
      </c>
      <c r="B41" s="430"/>
      <c r="C41" s="127"/>
      <c r="D41" s="53" t="s">
        <v>97</v>
      </c>
      <c r="E41" s="317">
        <v>38.4</v>
      </c>
      <c r="F41" s="53" t="s">
        <v>96</v>
      </c>
      <c r="G41" s="431">
        <f>IF(C41=0,0,C41*E41)</f>
        <v>0</v>
      </c>
      <c r="H41" s="432"/>
      <c r="I41" s="433">
        <v>1.3899999999999999E-2</v>
      </c>
      <c r="J41" s="433"/>
      <c r="K41" s="434">
        <f>(I41*G41)*44/12</f>
        <v>0</v>
      </c>
      <c r="L41" s="435"/>
    </row>
    <row r="42" spans="1:12" ht="40.15" customHeight="1" x14ac:dyDescent="0.4">
      <c r="A42" s="429" t="s">
        <v>33</v>
      </c>
      <c r="B42" s="430"/>
      <c r="C42" s="127"/>
      <c r="D42" s="53" t="s">
        <v>97</v>
      </c>
      <c r="E42" s="317">
        <v>18.399999999999999</v>
      </c>
      <c r="F42" s="53" t="s">
        <v>96</v>
      </c>
      <c r="G42" s="431">
        <f t="shared" si="1"/>
        <v>0</v>
      </c>
      <c r="H42" s="432"/>
      <c r="I42" s="433">
        <v>1.09E-2</v>
      </c>
      <c r="J42" s="433"/>
      <c r="K42" s="434">
        <f t="shared" si="0"/>
        <v>0</v>
      </c>
      <c r="L42" s="435"/>
    </row>
    <row r="43" spans="1:12" ht="40.15" customHeight="1" x14ac:dyDescent="0.4">
      <c r="A43" s="429" t="s">
        <v>34</v>
      </c>
      <c r="B43" s="430"/>
      <c r="C43" s="127"/>
      <c r="D43" s="53" t="s">
        <v>97</v>
      </c>
      <c r="E43" s="317">
        <v>3.23</v>
      </c>
      <c r="F43" s="53" t="s">
        <v>96</v>
      </c>
      <c r="G43" s="431">
        <f t="shared" si="1"/>
        <v>0</v>
      </c>
      <c r="H43" s="432"/>
      <c r="I43" s="433">
        <v>2.64E-2</v>
      </c>
      <c r="J43" s="433"/>
      <c r="K43" s="434">
        <f t="shared" si="0"/>
        <v>0</v>
      </c>
      <c r="L43" s="435"/>
    </row>
    <row r="44" spans="1:12" ht="40.15" customHeight="1" x14ac:dyDescent="0.4">
      <c r="A44" s="429" t="s">
        <v>35</v>
      </c>
      <c r="B44" s="430"/>
      <c r="C44" s="127"/>
      <c r="D44" s="53" t="s">
        <v>97</v>
      </c>
      <c r="E44" s="317">
        <v>3.45</v>
      </c>
      <c r="F44" s="53" t="s">
        <v>96</v>
      </c>
      <c r="G44" s="431">
        <f t="shared" si="1"/>
        <v>0</v>
      </c>
      <c r="H44" s="432"/>
      <c r="I44" s="433">
        <v>2.64E-2</v>
      </c>
      <c r="J44" s="433"/>
      <c r="K44" s="434">
        <f t="shared" si="0"/>
        <v>0</v>
      </c>
      <c r="L44" s="435"/>
    </row>
    <row r="45" spans="1:12" ht="40.15" customHeight="1" x14ac:dyDescent="0.4">
      <c r="A45" s="429" t="s">
        <v>36</v>
      </c>
      <c r="B45" s="430"/>
      <c r="C45" s="127"/>
      <c r="D45" s="53" t="s">
        <v>97</v>
      </c>
      <c r="E45" s="317">
        <v>7.53</v>
      </c>
      <c r="F45" s="53" t="s">
        <v>96</v>
      </c>
      <c r="G45" s="431">
        <f t="shared" si="1"/>
        <v>0</v>
      </c>
      <c r="H45" s="432"/>
      <c r="I45" s="433">
        <v>4.2000000000000003E-2</v>
      </c>
      <c r="J45" s="433"/>
      <c r="K45" s="434">
        <f t="shared" si="0"/>
        <v>0</v>
      </c>
      <c r="L45" s="435"/>
    </row>
    <row r="46" spans="1:12" ht="40.15" customHeight="1" x14ac:dyDescent="0.4">
      <c r="A46" s="429" t="s">
        <v>37</v>
      </c>
      <c r="B46" s="430"/>
      <c r="C46" s="127"/>
      <c r="D46" s="53" t="s">
        <v>15</v>
      </c>
      <c r="E46" s="317">
        <v>18</v>
      </c>
      <c r="F46" s="53" t="s">
        <v>68</v>
      </c>
      <c r="G46" s="431">
        <f t="shared" si="1"/>
        <v>0</v>
      </c>
      <c r="H46" s="432"/>
      <c r="I46" s="433">
        <v>1.6199999999999999E-2</v>
      </c>
      <c r="J46" s="433"/>
      <c r="K46" s="434">
        <f t="shared" si="0"/>
        <v>0</v>
      </c>
      <c r="L46" s="435"/>
    </row>
    <row r="47" spans="1:12" ht="40.15" customHeight="1" x14ac:dyDescent="0.4">
      <c r="A47" s="429" t="s">
        <v>38</v>
      </c>
      <c r="B47" s="430"/>
      <c r="C47" s="127"/>
      <c r="D47" s="53" t="s">
        <v>15</v>
      </c>
      <c r="E47" s="317">
        <v>26.9</v>
      </c>
      <c r="F47" s="53" t="s">
        <v>68</v>
      </c>
      <c r="G47" s="431">
        <f t="shared" si="1"/>
        <v>0</v>
      </c>
      <c r="H47" s="432"/>
      <c r="I47" s="433">
        <v>1.66E-2</v>
      </c>
      <c r="J47" s="433"/>
      <c r="K47" s="434">
        <f t="shared" si="0"/>
        <v>0</v>
      </c>
      <c r="L47" s="435"/>
    </row>
    <row r="48" spans="1:12" ht="40.15" customHeight="1" x14ac:dyDescent="0.4">
      <c r="A48" s="429" t="s">
        <v>39</v>
      </c>
      <c r="B48" s="430"/>
      <c r="C48" s="127"/>
      <c r="D48" s="53" t="s">
        <v>15</v>
      </c>
      <c r="E48" s="317">
        <v>33.200000000000003</v>
      </c>
      <c r="F48" s="53" t="s">
        <v>67</v>
      </c>
      <c r="G48" s="431">
        <f t="shared" si="1"/>
        <v>0</v>
      </c>
      <c r="H48" s="432"/>
      <c r="I48" s="433">
        <v>1.35E-2</v>
      </c>
      <c r="J48" s="433"/>
      <c r="K48" s="434">
        <f t="shared" si="0"/>
        <v>0</v>
      </c>
      <c r="L48" s="435"/>
    </row>
    <row r="49" spans="1:12" ht="40.15" customHeight="1" x14ac:dyDescent="0.4">
      <c r="A49" s="429" t="s">
        <v>40</v>
      </c>
      <c r="B49" s="430"/>
      <c r="C49" s="127"/>
      <c r="D49" s="53" t="s">
        <v>15</v>
      </c>
      <c r="E49" s="317">
        <v>29.3</v>
      </c>
      <c r="F49" s="53" t="s">
        <v>67</v>
      </c>
      <c r="G49" s="431">
        <f t="shared" si="1"/>
        <v>0</v>
      </c>
      <c r="H49" s="432"/>
      <c r="I49" s="433">
        <v>2.5700000000000001E-2</v>
      </c>
      <c r="J49" s="433"/>
      <c r="K49" s="434">
        <f t="shared" si="0"/>
        <v>0</v>
      </c>
      <c r="L49" s="435"/>
    </row>
    <row r="50" spans="1:12" ht="40.15" customHeight="1" x14ac:dyDescent="0.4">
      <c r="A50" s="429" t="s">
        <v>104</v>
      </c>
      <c r="B50" s="430"/>
      <c r="C50" s="127"/>
      <c r="D50" s="53" t="s">
        <v>15</v>
      </c>
      <c r="E50" s="317">
        <v>29.3</v>
      </c>
      <c r="F50" s="53" t="s">
        <v>67</v>
      </c>
      <c r="G50" s="431">
        <f t="shared" si="1"/>
        <v>0</v>
      </c>
      <c r="H50" s="432"/>
      <c r="I50" s="433">
        <v>2.3900000000000001E-2</v>
      </c>
      <c r="J50" s="433"/>
      <c r="K50" s="434">
        <f t="shared" si="0"/>
        <v>0</v>
      </c>
      <c r="L50" s="435"/>
    </row>
    <row r="51" spans="1:12" ht="40.15" customHeight="1" x14ac:dyDescent="0.4">
      <c r="A51" s="429" t="s">
        <v>142</v>
      </c>
      <c r="B51" s="430"/>
      <c r="C51" s="127"/>
      <c r="D51" s="53" t="s">
        <v>70</v>
      </c>
      <c r="E51" s="317">
        <v>40.200000000000003</v>
      </c>
      <c r="F51" s="53" t="s">
        <v>69</v>
      </c>
      <c r="G51" s="431">
        <f t="shared" si="1"/>
        <v>0</v>
      </c>
      <c r="H51" s="432"/>
      <c r="I51" s="433">
        <v>1.7899999999999999E-2</v>
      </c>
      <c r="J51" s="433"/>
      <c r="K51" s="434">
        <f t="shared" si="0"/>
        <v>0</v>
      </c>
      <c r="L51" s="435"/>
    </row>
    <row r="52" spans="1:12" ht="40.15" customHeight="1" thickBot="1" x14ac:dyDescent="0.45">
      <c r="A52" s="408" t="s">
        <v>143</v>
      </c>
      <c r="B52" s="409"/>
      <c r="C52" s="128"/>
      <c r="D52" s="67" t="s">
        <v>70</v>
      </c>
      <c r="E52" s="318">
        <v>38</v>
      </c>
      <c r="F52" s="67" t="s">
        <v>69</v>
      </c>
      <c r="G52" s="410">
        <f t="shared" si="1"/>
        <v>0</v>
      </c>
      <c r="H52" s="411"/>
      <c r="I52" s="412">
        <v>1.8800000000000001E-2</v>
      </c>
      <c r="J52" s="412"/>
      <c r="K52" s="413">
        <f t="shared" si="0"/>
        <v>0</v>
      </c>
      <c r="L52" s="414"/>
    </row>
    <row r="53" spans="1:12" ht="40.15" customHeight="1" thickTop="1" x14ac:dyDescent="0.4">
      <c r="A53" s="415" t="s">
        <v>41</v>
      </c>
      <c r="B53" s="416"/>
      <c r="C53" s="417" t="s">
        <v>99</v>
      </c>
      <c r="D53" s="418"/>
      <c r="E53" s="419" t="s">
        <v>99</v>
      </c>
      <c r="F53" s="419"/>
      <c r="G53" s="419" t="s">
        <v>99</v>
      </c>
      <c r="H53" s="419"/>
      <c r="I53" s="419" t="s">
        <v>99</v>
      </c>
      <c r="J53" s="419"/>
      <c r="K53" s="420">
        <f>SUM(K18:K52)</f>
        <v>0</v>
      </c>
      <c r="L53" s="421"/>
    </row>
    <row r="54" spans="1:12" ht="40.15" customHeight="1" thickBot="1" x14ac:dyDescent="0.45">
      <c r="A54" s="422" t="s">
        <v>311</v>
      </c>
      <c r="B54" s="423"/>
      <c r="C54" s="424" t="s">
        <v>99</v>
      </c>
      <c r="D54" s="425"/>
      <c r="E54" s="426" t="s">
        <v>99</v>
      </c>
      <c r="F54" s="426"/>
      <c r="G54" s="426" t="s">
        <v>99</v>
      </c>
      <c r="H54" s="426"/>
      <c r="I54" s="426" t="s">
        <v>99</v>
      </c>
      <c r="J54" s="426"/>
      <c r="K54" s="427">
        <f>SUM(K18:K45)</f>
        <v>0</v>
      </c>
      <c r="L54" s="428"/>
    </row>
    <row r="55" spans="1:12" ht="29.45" customHeight="1" x14ac:dyDescent="0.4">
      <c r="A55" s="7"/>
      <c r="B55" s="7"/>
      <c r="C55" s="7"/>
      <c r="D55" s="7"/>
      <c r="E55" s="7"/>
      <c r="F55" s="7"/>
      <c r="G55" s="7"/>
      <c r="H55" s="7"/>
    </row>
    <row r="56" spans="1:12" ht="40.15" customHeight="1" thickBot="1" x14ac:dyDescent="0.45">
      <c r="A56" s="7" t="s">
        <v>150</v>
      </c>
      <c r="B56" s="31"/>
      <c r="C56" s="31"/>
      <c r="D56" s="31"/>
      <c r="E56" s="31"/>
      <c r="F56" s="31"/>
      <c r="G56" s="31"/>
      <c r="H56" s="32"/>
    </row>
    <row r="57" spans="1:12" ht="40.15" customHeight="1" thickBot="1" x14ac:dyDescent="0.45">
      <c r="A57" s="404" t="s">
        <v>42</v>
      </c>
      <c r="B57" s="405"/>
      <c r="C57" s="406" t="s">
        <v>131</v>
      </c>
      <c r="D57" s="406"/>
      <c r="E57" s="353" t="s">
        <v>249</v>
      </c>
      <c r="F57" s="353"/>
      <c r="G57" s="353" t="s">
        <v>231</v>
      </c>
      <c r="H57" s="353"/>
      <c r="I57" s="407" t="s">
        <v>140</v>
      </c>
      <c r="J57" s="407"/>
      <c r="K57" s="353" t="s">
        <v>138</v>
      </c>
      <c r="L57" s="364"/>
    </row>
    <row r="58" spans="1:12" ht="40.15" customHeight="1" thickTop="1" x14ac:dyDescent="0.4">
      <c r="A58" s="365"/>
      <c r="B58" s="366"/>
      <c r="C58" s="402"/>
      <c r="D58" s="402"/>
      <c r="E58" s="403"/>
      <c r="F58" s="403"/>
      <c r="G58" s="370" t="str">
        <f>IF(C58="","",C58*E58)</f>
        <v/>
      </c>
      <c r="H58" s="370"/>
      <c r="I58" s="403"/>
      <c r="J58" s="403"/>
      <c r="K58" s="370" t="str">
        <f>IF(C58="","",C58*I58)</f>
        <v/>
      </c>
      <c r="L58" s="371"/>
    </row>
    <row r="59" spans="1:12" ht="40.15" customHeight="1" x14ac:dyDescent="0.4">
      <c r="A59" s="385"/>
      <c r="B59" s="386"/>
      <c r="C59" s="400"/>
      <c r="D59" s="400"/>
      <c r="E59" s="401"/>
      <c r="F59" s="401"/>
      <c r="G59" s="379" t="str">
        <f>IF(C59="","",C59*E59)</f>
        <v/>
      </c>
      <c r="H59" s="379"/>
      <c r="I59" s="401"/>
      <c r="J59" s="401"/>
      <c r="K59" s="379" t="str">
        <f>IF(C59="","",C59*I59)</f>
        <v/>
      </c>
      <c r="L59" s="380"/>
    </row>
    <row r="60" spans="1:12" ht="40.15" customHeight="1" thickBot="1" x14ac:dyDescent="0.45">
      <c r="A60" s="372"/>
      <c r="B60" s="373"/>
      <c r="C60" s="398"/>
      <c r="D60" s="398"/>
      <c r="E60" s="399"/>
      <c r="F60" s="399"/>
      <c r="G60" s="376" t="str">
        <f>IF(C60="","",C60*E60)</f>
        <v/>
      </c>
      <c r="H60" s="376"/>
      <c r="I60" s="399"/>
      <c r="J60" s="399"/>
      <c r="K60" s="376" t="str">
        <f>IF(C60="","",C60*I60)</f>
        <v/>
      </c>
      <c r="L60" s="377"/>
    </row>
    <row r="61" spans="1:12" ht="40.15" customHeight="1" thickTop="1" thickBot="1" x14ac:dyDescent="0.45">
      <c r="A61" s="397" t="s">
        <v>43</v>
      </c>
      <c r="B61" s="361"/>
      <c r="C61" s="383">
        <f>SUM(C58:D60)</f>
        <v>0</v>
      </c>
      <c r="D61" s="383"/>
      <c r="E61" s="361" t="s">
        <v>98</v>
      </c>
      <c r="F61" s="361"/>
      <c r="G61" s="383">
        <f>SUM(G58:H60)</f>
        <v>0</v>
      </c>
      <c r="H61" s="383"/>
      <c r="I61" s="361" t="s">
        <v>98</v>
      </c>
      <c r="J61" s="361"/>
      <c r="K61" s="362">
        <f>SUM(K58:L60)</f>
        <v>0</v>
      </c>
      <c r="L61" s="363"/>
    </row>
    <row r="62" spans="1:12" ht="29.45" customHeight="1" x14ac:dyDescent="0.4">
      <c r="A62" s="7"/>
      <c r="B62" s="7"/>
      <c r="C62" s="7"/>
      <c r="D62" s="7"/>
      <c r="E62" s="7"/>
      <c r="F62" s="7"/>
      <c r="G62" s="7"/>
      <c r="H62" s="7"/>
    </row>
    <row r="63" spans="1:12" ht="40.15" customHeight="1" x14ac:dyDescent="0.4">
      <c r="A63" s="7" t="s">
        <v>94</v>
      </c>
      <c r="B63" s="7"/>
      <c r="C63" s="7"/>
      <c r="D63" s="7"/>
      <c r="E63" s="7"/>
      <c r="F63" s="7"/>
      <c r="G63" s="7"/>
      <c r="H63" s="7"/>
    </row>
    <row r="64" spans="1:12" ht="40.15" customHeight="1" x14ac:dyDescent="0.4">
      <c r="A64" s="7" t="s">
        <v>393</v>
      </c>
      <c r="B64" s="7"/>
      <c r="C64" s="7"/>
      <c r="D64" s="7"/>
      <c r="E64" s="7"/>
      <c r="F64" s="7"/>
      <c r="G64" s="7"/>
      <c r="H64" s="7"/>
    </row>
    <row r="65" spans="1:12" ht="40.15" customHeight="1" x14ac:dyDescent="0.4">
      <c r="A65" s="7" t="s">
        <v>157</v>
      </c>
      <c r="B65" s="7"/>
      <c r="C65" s="7"/>
      <c r="D65" s="7"/>
      <c r="E65" s="7"/>
      <c r="F65" s="7"/>
      <c r="G65" s="7"/>
      <c r="H65" s="7"/>
    </row>
    <row r="66" spans="1:12" ht="29.45" customHeight="1" thickBot="1" x14ac:dyDescent="0.45">
      <c r="A66" s="7"/>
      <c r="B66" s="7"/>
      <c r="C66" s="7"/>
      <c r="D66" s="7"/>
      <c r="E66" s="7"/>
      <c r="F66" s="7"/>
      <c r="G66" s="7"/>
      <c r="H66" s="7"/>
    </row>
    <row r="67" spans="1:12" s="5" customFormat="1" ht="40.15" customHeight="1" thickBot="1" x14ac:dyDescent="0.45">
      <c r="A67" s="352" t="s">
        <v>44</v>
      </c>
      <c r="B67" s="353"/>
      <c r="C67" s="353" t="s">
        <v>136</v>
      </c>
      <c r="D67" s="353"/>
      <c r="E67" s="353" t="s">
        <v>135</v>
      </c>
      <c r="F67" s="353"/>
      <c r="G67" s="353" t="s">
        <v>231</v>
      </c>
      <c r="H67" s="353"/>
      <c r="I67" s="353" t="s">
        <v>137</v>
      </c>
      <c r="J67" s="353"/>
      <c r="K67" s="353" t="s">
        <v>138</v>
      </c>
      <c r="L67" s="364"/>
    </row>
    <row r="68" spans="1:12" s="5" customFormat="1" ht="40.15" customHeight="1" thickTop="1" x14ac:dyDescent="0.4">
      <c r="A68" s="365"/>
      <c r="B68" s="366"/>
      <c r="C68" s="367"/>
      <c r="D68" s="367"/>
      <c r="E68" s="368"/>
      <c r="F68" s="368"/>
      <c r="G68" s="369" t="str">
        <f>IF(C68="","",C68*E68)</f>
        <v/>
      </c>
      <c r="H68" s="369"/>
      <c r="I68" s="368"/>
      <c r="J68" s="368"/>
      <c r="K68" s="370" t="str">
        <f>IF(I68="","",C68*I68)</f>
        <v/>
      </c>
      <c r="L68" s="371"/>
    </row>
    <row r="69" spans="1:12" s="5" customFormat="1" ht="40.15" customHeight="1" x14ac:dyDescent="0.4">
      <c r="A69" s="385"/>
      <c r="B69" s="386"/>
      <c r="C69" s="387"/>
      <c r="D69" s="387"/>
      <c r="E69" s="378"/>
      <c r="F69" s="378"/>
      <c r="G69" s="379" t="str">
        <f>IF(C69="","",C69*E69)</f>
        <v/>
      </c>
      <c r="H69" s="379"/>
      <c r="I69" s="378"/>
      <c r="J69" s="378"/>
      <c r="K69" s="379" t="str">
        <f>IF(I69="","",C69*I69)</f>
        <v/>
      </c>
      <c r="L69" s="380"/>
    </row>
    <row r="70" spans="1:12" s="5" customFormat="1" ht="40.15" customHeight="1" thickBot="1" x14ac:dyDescent="0.45">
      <c r="A70" s="372"/>
      <c r="B70" s="373"/>
      <c r="C70" s="374"/>
      <c r="D70" s="374"/>
      <c r="E70" s="375"/>
      <c r="F70" s="375"/>
      <c r="G70" s="376" t="str">
        <f>IF(C70="","",C70*E70)</f>
        <v/>
      </c>
      <c r="H70" s="376"/>
      <c r="I70" s="375"/>
      <c r="J70" s="375"/>
      <c r="K70" s="376" t="str">
        <f>IF(I70="","",C70*I70)</f>
        <v/>
      </c>
      <c r="L70" s="377"/>
    </row>
    <row r="71" spans="1:12" s="5" customFormat="1" ht="40.15" customHeight="1" thickTop="1" thickBot="1" x14ac:dyDescent="0.45">
      <c r="A71" s="381" t="s">
        <v>45</v>
      </c>
      <c r="B71" s="382"/>
      <c r="C71" s="383">
        <f>SUM(C68:D70)</f>
        <v>0</v>
      </c>
      <c r="D71" s="383"/>
      <c r="E71" s="361" t="s">
        <v>98</v>
      </c>
      <c r="F71" s="361"/>
      <c r="G71" s="383">
        <f>SUM(G68:H70)</f>
        <v>0</v>
      </c>
      <c r="H71" s="383"/>
      <c r="I71" s="361" t="s">
        <v>98</v>
      </c>
      <c r="J71" s="361"/>
      <c r="K71" s="362">
        <f>SUM(K68:L70)</f>
        <v>0</v>
      </c>
      <c r="L71" s="363"/>
    </row>
    <row r="72" spans="1:12" ht="29.45" customHeight="1" x14ac:dyDescent="0.4">
      <c r="A72" s="7"/>
      <c r="B72" s="7"/>
      <c r="C72" s="7"/>
      <c r="D72" s="7"/>
      <c r="E72" s="7"/>
      <c r="F72" s="7"/>
      <c r="G72" s="7"/>
      <c r="H72" s="7"/>
      <c r="K72" s="311"/>
      <c r="L72" s="311"/>
    </row>
    <row r="73" spans="1:12" ht="40.15" customHeight="1" x14ac:dyDescent="0.4">
      <c r="A73" s="7" t="s">
        <v>394</v>
      </c>
      <c r="B73" s="7"/>
      <c r="C73" s="7"/>
      <c r="D73" s="7"/>
      <c r="E73" s="7"/>
      <c r="F73" s="7"/>
      <c r="G73" s="7"/>
      <c r="H73" s="7"/>
    </row>
    <row r="74" spans="1:12" ht="40.15" customHeight="1" x14ac:dyDescent="0.4">
      <c r="A74" s="7" t="s">
        <v>157</v>
      </c>
      <c r="B74" s="7"/>
      <c r="C74" s="7"/>
      <c r="D74" s="7"/>
      <c r="E74" s="7"/>
      <c r="F74" s="7"/>
      <c r="G74" s="7"/>
      <c r="H74" s="7"/>
    </row>
    <row r="75" spans="1:12" ht="29.45" customHeight="1" thickBot="1" x14ac:dyDescent="0.45">
      <c r="A75" s="7"/>
      <c r="B75" s="7"/>
      <c r="C75" s="7"/>
      <c r="D75" s="7"/>
      <c r="E75" s="7"/>
      <c r="F75" s="7"/>
      <c r="G75" s="7"/>
      <c r="H75" s="7"/>
    </row>
    <row r="76" spans="1:12" s="5" customFormat="1" ht="40.15" customHeight="1" thickBot="1" x14ac:dyDescent="0.45">
      <c r="A76" s="352" t="s">
        <v>44</v>
      </c>
      <c r="B76" s="353"/>
      <c r="C76" s="353" t="s">
        <v>136</v>
      </c>
      <c r="D76" s="353"/>
      <c r="E76" s="353" t="s">
        <v>135</v>
      </c>
      <c r="F76" s="353"/>
      <c r="G76" s="353" t="s">
        <v>231</v>
      </c>
      <c r="H76" s="353"/>
      <c r="I76" s="353" t="s">
        <v>137</v>
      </c>
      <c r="J76" s="353"/>
      <c r="K76" s="353" t="s">
        <v>138</v>
      </c>
      <c r="L76" s="364"/>
    </row>
    <row r="77" spans="1:12" s="5" customFormat="1" ht="40.15" customHeight="1" thickTop="1" x14ac:dyDescent="0.4">
      <c r="A77" s="365"/>
      <c r="B77" s="366"/>
      <c r="C77" s="367"/>
      <c r="D77" s="367"/>
      <c r="E77" s="368"/>
      <c r="F77" s="368"/>
      <c r="G77" s="369" t="str">
        <f>IF(C77="","",C77*E77)</f>
        <v/>
      </c>
      <c r="H77" s="369"/>
      <c r="I77" s="368"/>
      <c r="J77" s="368"/>
      <c r="K77" s="370" t="str">
        <f>IF(I77="","",C77*I77)</f>
        <v/>
      </c>
      <c r="L77" s="371"/>
    </row>
    <row r="78" spans="1:12" s="5" customFormat="1" ht="40.15" customHeight="1" x14ac:dyDescent="0.4">
      <c r="A78" s="385"/>
      <c r="B78" s="386"/>
      <c r="C78" s="387"/>
      <c r="D78" s="387"/>
      <c r="E78" s="378"/>
      <c r="F78" s="378"/>
      <c r="G78" s="379" t="str">
        <f>IF(C78="","",C78*E78)</f>
        <v/>
      </c>
      <c r="H78" s="379"/>
      <c r="I78" s="378"/>
      <c r="J78" s="378"/>
      <c r="K78" s="379" t="str">
        <f>IF(I78="","",C78*I78)</f>
        <v/>
      </c>
      <c r="L78" s="380"/>
    </row>
    <row r="79" spans="1:12" s="5" customFormat="1" ht="40.15" customHeight="1" thickBot="1" x14ac:dyDescent="0.45">
      <c r="A79" s="372"/>
      <c r="B79" s="373"/>
      <c r="C79" s="374"/>
      <c r="D79" s="374"/>
      <c r="E79" s="375"/>
      <c r="F79" s="375"/>
      <c r="G79" s="376" t="str">
        <f>IF(C79="","",C79*E79)</f>
        <v/>
      </c>
      <c r="H79" s="376"/>
      <c r="I79" s="375"/>
      <c r="J79" s="375"/>
      <c r="K79" s="376" t="str">
        <f>IF(I79="","",C79*I79)</f>
        <v/>
      </c>
      <c r="L79" s="377"/>
    </row>
    <row r="80" spans="1:12" s="5" customFormat="1" ht="40.15" customHeight="1" thickTop="1" thickBot="1" x14ac:dyDescent="0.45">
      <c r="A80" s="381" t="s">
        <v>45</v>
      </c>
      <c r="B80" s="382"/>
      <c r="C80" s="383">
        <f>SUM(C77:D79)</f>
        <v>0</v>
      </c>
      <c r="D80" s="383"/>
      <c r="E80" s="361" t="s">
        <v>98</v>
      </c>
      <c r="F80" s="361"/>
      <c r="G80" s="383">
        <f>SUM(G77:H79)</f>
        <v>0</v>
      </c>
      <c r="H80" s="383"/>
      <c r="I80" s="361" t="s">
        <v>98</v>
      </c>
      <c r="J80" s="361"/>
      <c r="K80" s="362">
        <f>SUM(K77:L79)</f>
        <v>0</v>
      </c>
      <c r="L80" s="363"/>
    </row>
    <row r="81" spans="1:12" ht="29.45" customHeight="1" x14ac:dyDescent="0.4">
      <c r="A81" s="7"/>
      <c r="B81" s="7"/>
      <c r="C81" s="7"/>
      <c r="D81" s="7"/>
      <c r="E81" s="7"/>
      <c r="F81" s="7"/>
      <c r="G81" s="7"/>
      <c r="H81" s="7"/>
    </row>
    <row r="82" spans="1:12" ht="40.15" customHeight="1" x14ac:dyDescent="0.4">
      <c r="A82" s="7" t="s">
        <v>264</v>
      </c>
      <c r="B82" s="7"/>
      <c r="C82" s="7"/>
      <c r="D82" s="7"/>
      <c r="E82" s="7"/>
      <c r="F82" s="7"/>
      <c r="G82" s="7"/>
      <c r="H82" s="7"/>
    </row>
    <row r="83" spans="1:12" ht="40.15" customHeight="1" x14ac:dyDescent="0.4">
      <c r="A83" s="7" t="s">
        <v>158</v>
      </c>
      <c r="B83" s="7"/>
      <c r="C83" s="7"/>
      <c r="D83" s="7"/>
      <c r="E83" s="7"/>
      <c r="F83" s="7"/>
      <c r="G83" s="7"/>
      <c r="H83" s="7"/>
    </row>
    <row r="84" spans="1:12" ht="29.45" customHeight="1" thickBot="1" x14ac:dyDescent="0.45">
      <c r="A84" s="7"/>
      <c r="B84" s="7"/>
      <c r="C84" s="7"/>
      <c r="D84" s="7"/>
      <c r="E84" s="7"/>
      <c r="F84" s="7"/>
      <c r="G84" s="7"/>
      <c r="H84" s="7"/>
    </row>
    <row r="85" spans="1:12" s="5" customFormat="1" ht="40.15" customHeight="1" thickBot="1" x14ac:dyDescent="0.45">
      <c r="A85" s="352" t="s">
        <v>44</v>
      </c>
      <c r="B85" s="353"/>
      <c r="C85" s="353" t="s">
        <v>136</v>
      </c>
      <c r="D85" s="353"/>
      <c r="E85" s="353" t="s">
        <v>139</v>
      </c>
      <c r="F85" s="353"/>
      <c r="G85" s="353" t="s">
        <v>115</v>
      </c>
      <c r="H85" s="364"/>
      <c r="I85" s="7"/>
    </row>
    <row r="86" spans="1:12" s="5" customFormat="1" ht="40.15" customHeight="1" thickTop="1" x14ac:dyDescent="0.4">
      <c r="A86" s="365"/>
      <c r="B86" s="366"/>
      <c r="C86" s="367"/>
      <c r="D86" s="367"/>
      <c r="E86" s="368"/>
      <c r="F86" s="368"/>
      <c r="G86" s="369" t="str">
        <f>IF(C86="","",C86*E86)</f>
        <v/>
      </c>
      <c r="H86" s="395"/>
      <c r="I86" s="7"/>
    </row>
    <row r="87" spans="1:12" s="5" customFormat="1" ht="40.15" customHeight="1" x14ac:dyDescent="0.4">
      <c r="A87" s="385"/>
      <c r="B87" s="386"/>
      <c r="C87" s="387"/>
      <c r="D87" s="387"/>
      <c r="E87" s="378"/>
      <c r="F87" s="378"/>
      <c r="G87" s="389" t="str">
        <f>IF(C87="","",C87*E87)</f>
        <v/>
      </c>
      <c r="H87" s="390"/>
      <c r="I87" s="7"/>
    </row>
    <row r="88" spans="1:12" s="5" customFormat="1" ht="40.15" customHeight="1" thickBot="1" x14ac:dyDescent="0.45">
      <c r="A88" s="372"/>
      <c r="B88" s="373"/>
      <c r="C88" s="374"/>
      <c r="D88" s="374"/>
      <c r="E88" s="375"/>
      <c r="F88" s="375"/>
      <c r="G88" s="392" t="str">
        <f>IF(C88="","",C88*E88)</f>
        <v/>
      </c>
      <c r="H88" s="393"/>
      <c r="I88" s="7"/>
    </row>
    <row r="89" spans="1:12" s="5" customFormat="1" ht="40.15" customHeight="1" thickTop="1" thickBot="1" x14ac:dyDescent="0.45">
      <c r="A89" s="381" t="s">
        <v>45</v>
      </c>
      <c r="B89" s="382"/>
      <c r="C89" s="383">
        <f>SUM(C86:D88)</f>
        <v>0</v>
      </c>
      <c r="D89" s="383"/>
      <c r="E89" s="361" t="s">
        <v>410</v>
      </c>
      <c r="F89" s="361"/>
      <c r="G89" s="383">
        <f>SUM(G86:H88)</f>
        <v>0</v>
      </c>
      <c r="H89" s="384"/>
      <c r="I89" s="7"/>
    </row>
    <row r="90" spans="1:12" ht="29.45" customHeight="1" x14ac:dyDescent="0.4">
      <c r="A90" s="7"/>
      <c r="B90" s="7"/>
      <c r="C90" s="7"/>
      <c r="D90" s="7"/>
      <c r="E90" s="7"/>
      <c r="F90" s="7"/>
      <c r="G90" s="121"/>
      <c r="H90" s="121"/>
    </row>
    <row r="91" spans="1:12" ht="40.15" customHeight="1" x14ac:dyDescent="0.4">
      <c r="A91" s="7" t="s">
        <v>352</v>
      </c>
      <c r="B91" s="7"/>
      <c r="C91" s="7"/>
      <c r="D91" s="7"/>
      <c r="E91" s="7"/>
      <c r="F91" s="7"/>
      <c r="G91" s="7"/>
      <c r="H91" s="7"/>
    </row>
    <row r="92" spans="1:12" ht="40.15" customHeight="1" x14ac:dyDescent="0.4">
      <c r="A92" s="7" t="s">
        <v>345</v>
      </c>
      <c r="B92" s="7"/>
      <c r="C92" s="7"/>
      <c r="D92" s="7"/>
      <c r="E92" s="7"/>
      <c r="F92" s="7"/>
      <c r="G92" s="7"/>
      <c r="H92" s="7"/>
    </row>
    <row r="93" spans="1:12" ht="40.15" customHeight="1" x14ac:dyDescent="0.4">
      <c r="A93" s="69" t="s">
        <v>159</v>
      </c>
      <c r="B93" s="61"/>
      <c r="C93" s="61"/>
      <c r="D93" s="61"/>
      <c r="E93" s="61"/>
      <c r="F93" s="61"/>
      <c r="G93" s="61"/>
      <c r="H93" s="61"/>
      <c r="I93" s="61"/>
      <c r="J93" s="61"/>
      <c r="K93" s="61"/>
      <c r="L93" s="61"/>
    </row>
    <row r="94" spans="1:12" ht="29.45" customHeight="1" thickBot="1" x14ac:dyDescent="0.45">
      <c r="A94" s="7"/>
      <c r="B94" s="7"/>
      <c r="C94" s="7"/>
      <c r="D94" s="7"/>
      <c r="E94" s="7"/>
      <c r="F94" s="7"/>
      <c r="G94" s="7"/>
      <c r="H94" s="7"/>
    </row>
    <row r="95" spans="1:12" ht="40.15" customHeight="1" thickBot="1" x14ac:dyDescent="0.45">
      <c r="A95" s="352" t="s">
        <v>44</v>
      </c>
      <c r="B95" s="353"/>
      <c r="C95" s="353" t="s">
        <v>134</v>
      </c>
      <c r="D95" s="353"/>
      <c r="E95" s="353" t="s">
        <v>124</v>
      </c>
      <c r="F95" s="353"/>
      <c r="G95" s="353" t="s">
        <v>232</v>
      </c>
      <c r="H95" s="353"/>
      <c r="I95" s="396" t="s">
        <v>132</v>
      </c>
      <c r="J95" s="396"/>
      <c r="K95" s="353" t="s">
        <v>138</v>
      </c>
      <c r="L95" s="364"/>
    </row>
    <row r="96" spans="1:12" ht="40.15" customHeight="1" thickTop="1" x14ac:dyDescent="0.4">
      <c r="A96" s="365"/>
      <c r="B96" s="366"/>
      <c r="C96" s="367"/>
      <c r="D96" s="367"/>
      <c r="E96" s="394"/>
      <c r="F96" s="394"/>
      <c r="G96" s="369" t="str">
        <f>IF(C96="","",C96*E96)</f>
        <v/>
      </c>
      <c r="H96" s="369"/>
      <c r="I96" s="394"/>
      <c r="J96" s="394"/>
      <c r="K96" s="369" t="str">
        <f>IF(C96="","",C96*I96)</f>
        <v/>
      </c>
      <c r="L96" s="395"/>
    </row>
    <row r="97" spans="1:12" ht="40.15" customHeight="1" x14ac:dyDescent="0.4">
      <c r="A97" s="385"/>
      <c r="B97" s="386"/>
      <c r="C97" s="387"/>
      <c r="D97" s="387"/>
      <c r="E97" s="388"/>
      <c r="F97" s="388"/>
      <c r="G97" s="389" t="str">
        <f>IF(C97="","",C97*E97)</f>
        <v/>
      </c>
      <c r="H97" s="389"/>
      <c r="I97" s="388"/>
      <c r="J97" s="388"/>
      <c r="K97" s="389" t="str">
        <f>IF(C97="","",C97*I97)</f>
        <v/>
      </c>
      <c r="L97" s="390"/>
    </row>
    <row r="98" spans="1:12" ht="40.15" customHeight="1" thickBot="1" x14ac:dyDescent="0.45">
      <c r="A98" s="372"/>
      <c r="B98" s="373"/>
      <c r="C98" s="374"/>
      <c r="D98" s="374"/>
      <c r="E98" s="391"/>
      <c r="F98" s="391"/>
      <c r="G98" s="392" t="str">
        <f>IF(C98="","",C98*E98)</f>
        <v/>
      </c>
      <c r="H98" s="392"/>
      <c r="I98" s="391"/>
      <c r="J98" s="391"/>
      <c r="K98" s="392" t="str">
        <f>IF(C98="","",C98*I98)</f>
        <v/>
      </c>
      <c r="L98" s="393"/>
    </row>
    <row r="99" spans="1:12" ht="40.15" customHeight="1" thickTop="1" thickBot="1" x14ac:dyDescent="0.45">
      <c r="A99" s="381" t="s">
        <v>45</v>
      </c>
      <c r="B99" s="382"/>
      <c r="C99" s="383">
        <f>SUM(C96:D98)</f>
        <v>0</v>
      </c>
      <c r="D99" s="383"/>
      <c r="E99" s="361" t="s">
        <v>98</v>
      </c>
      <c r="F99" s="361"/>
      <c r="G99" s="383">
        <f>SUM(G96:H98)</f>
        <v>0</v>
      </c>
      <c r="H99" s="383"/>
      <c r="I99" s="361" t="s">
        <v>98</v>
      </c>
      <c r="J99" s="361"/>
      <c r="K99" s="362">
        <f>SUM(K96:L98)</f>
        <v>0</v>
      </c>
      <c r="L99" s="363"/>
    </row>
    <row r="100" spans="1:12" ht="29.45" customHeight="1" x14ac:dyDescent="0.4">
      <c r="A100" s="28"/>
      <c r="B100" s="7"/>
      <c r="C100" s="7"/>
      <c r="D100" s="7"/>
      <c r="E100" s="7"/>
      <c r="F100" s="7"/>
      <c r="G100" s="7"/>
      <c r="H100" s="7"/>
    </row>
    <row r="101" spans="1:12" ht="29.45" customHeight="1" x14ac:dyDescent="0.4">
      <c r="A101" s="312"/>
      <c r="B101" s="7"/>
      <c r="C101" s="7"/>
      <c r="D101" s="7"/>
      <c r="E101" s="7"/>
      <c r="F101" s="7"/>
      <c r="G101" s="7"/>
      <c r="H101" s="7"/>
    </row>
    <row r="102" spans="1:12" ht="40.15" customHeight="1" x14ac:dyDescent="0.4">
      <c r="A102" s="7" t="s">
        <v>346</v>
      </c>
      <c r="B102" s="7"/>
      <c r="C102" s="7"/>
      <c r="D102" s="7"/>
      <c r="E102" s="7"/>
      <c r="F102" s="7"/>
      <c r="G102" s="7"/>
      <c r="H102" s="7"/>
    </row>
    <row r="103" spans="1:12" ht="40.15" customHeight="1" x14ac:dyDescent="0.4">
      <c r="A103" s="7" t="s">
        <v>396</v>
      </c>
      <c r="B103" s="61"/>
      <c r="C103" s="61"/>
      <c r="D103" s="61"/>
      <c r="E103" s="61"/>
      <c r="F103" s="61"/>
      <c r="G103" s="61"/>
      <c r="H103" s="61"/>
    </row>
    <row r="104" spans="1:12" ht="29.45" customHeight="1" thickBot="1" x14ac:dyDescent="0.45">
      <c r="A104" s="7"/>
      <c r="B104" s="7"/>
      <c r="C104" s="7"/>
      <c r="D104" s="7"/>
      <c r="E104" s="7"/>
      <c r="F104" s="7"/>
      <c r="G104" s="7"/>
      <c r="H104" s="7"/>
    </row>
    <row r="105" spans="1:12" ht="40.15" customHeight="1" thickBot="1" x14ac:dyDescent="0.45">
      <c r="A105" s="352" t="s">
        <v>44</v>
      </c>
      <c r="B105" s="353"/>
      <c r="C105" s="353" t="s">
        <v>134</v>
      </c>
      <c r="D105" s="353"/>
      <c r="E105" s="353" t="s">
        <v>133</v>
      </c>
      <c r="F105" s="353"/>
      <c r="G105" s="353" t="s">
        <v>115</v>
      </c>
      <c r="H105" s="364"/>
      <c r="I105" s="7"/>
    </row>
    <row r="106" spans="1:12" ht="40.15" customHeight="1" thickTop="1" x14ac:dyDescent="0.4">
      <c r="A106" s="365"/>
      <c r="B106" s="366"/>
      <c r="C106" s="367"/>
      <c r="D106" s="367"/>
      <c r="E106" s="394"/>
      <c r="F106" s="394"/>
      <c r="G106" s="369" t="str">
        <f>IF(C106="","",C106*E106)</f>
        <v/>
      </c>
      <c r="H106" s="395"/>
      <c r="I106" s="7"/>
    </row>
    <row r="107" spans="1:12" ht="40.15" customHeight="1" x14ac:dyDescent="0.4">
      <c r="A107" s="385"/>
      <c r="B107" s="386"/>
      <c r="C107" s="387"/>
      <c r="D107" s="387"/>
      <c r="E107" s="388"/>
      <c r="F107" s="388"/>
      <c r="G107" s="389" t="str">
        <f>IF(C107="","",C107*E107)</f>
        <v/>
      </c>
      <c r="H107" s="390"/>
      <c r="I107" s="7"/>
    </row>
    <row r="108" spans="1:12" ht="40.15" customHeight="1" thickBot="1" x14ac:dyDescent="0.45">
      <c r="A108" s="372"/>
      <c r="B108" s="373"/>
      <c r="C108" s="374"/>
      <c r="D108" s="374"/>
      <c r="E108" s="391"/>
      <c r="F108" s="391"/>
      <c r="G108" s="392" t="str">
        <f>IF(C108="","",C108*E108)</f>
        <v/>
      </c>
      <c r="H108" s="393"/>
      <c r="I108" s="7"/>
    </row>
    <row r="109" spans="1:12" ht="40.15" customHeight="1" thickTop="1" thickBot="1" x14ac:dyDescent="0.45">
      <c r="A109" s="381" t="s">
        <v>45</v>
      </c>
      <c r="B109" s="382"/>
      <c r="C109" s="383">
        <f>SUM(C106:D108)</f>
        <v>0</v>
      </c>
      <c r="D109" s="383"/>
      <c r="E109" s="361" t="s">
        <v>410</v>
      </c>
      <c r="F109" s="361"/>
      <c r="G109" s="383">
        <f>SUM(G106:H108)</f>
        <v>0</v>
      </c>
      <c r="H109" s="384"/>
      <c r="I109" s="7"/>
    </row>
  </sheetData>
  <mergeCells count="321">
    <mergeCell ref="K19:L19"/>
    <mergeCell ref="A23:B23"/>
    <mergeCell ref="G23:H23"/>
    <mergeCell ref="I23:J23"/>
    <mergeCell ref="K23:L23"/>
    <mergeCell ref="A18:B18"/>
    <mergeCell ref="G18:H18"/>
    <mergeCell ref="I18:J18"/>
    <mergeCell ref="K18:L18"/>
    <mergeCell ref="A2:L3"/>
    <mergeCell ref="J4:L4"/>
    <mergeCell ref="A17:B17"/>
    <mergeCell ref="C17:D17"/>
    <mergeCell ref="E17:F17"/>
    <mergeCell ref="G17:H17"/>
    <mergeCell ref="I17:J17"/>
    <mergeCell ref="K17:L17"/>
    <mergeCell ref="A22:B22"/>
    <mergeCell ref="G22:H22"/>
    <mergeCell ref="I22:J22"/>
    <mergeCell ref="K22:L22"/>
    <mergeCell ref="A20:B20"/>
    <mergeCell ref="G20:H20"/>
    <mergeCell ref="I20:J20"/>
    <mergeCell ref="K20:L20"/>
    <mergeCell ref="A21:B21"/>
    <mergeCell ref="G21:H21"/>
    <mergeCell ref="I21:J21"/>
    <mergeCell ref="K21:L21"/>
    <mergeCell ref="J5:L5"/>
    <mergeCell ref="A19:B19"/>
    <mergeCell ref="G19:H19"/>
    <mergeCell ref="I19:J19"/>
    <mergeCell ref="I27:J27"/>
    <mergeCell ref="K27:L27"/>
    <mergeCell ref="A24:B24"/>
    <mergeCell ref="G24:H24"/>
    <mergeCell ref="I24:J24"/>
    <mergeCell ref="K24:L24"/>
    <mergeCell ref="A25:B25"/>
    <mergeCell ref="G25:H25"/>
    <mergeCell ref="I25:J25"/>
    <mergeCell ref="K25:L25"/>
    <mergeCell ref="A27:B27"/>
    <mergeCell ref="G27:H27"/>
    <mergeCell ref="A26:B26"/>
    <mergeCell ref="G26:H26"/>
    <mergeCell ref="I26:J26"/>
    <mergeCell ref="K26:L26"/>
    <mergeCell ref="A30:B30"/>
    <mergeCell ref="G30:H30"/>
    <mergeCell ref="I30:J30"/>
    <mergeCell ref="K30:L30"/>
    <mergeCell ref="A31:B31"/>
    <mergeCell ref="G31:H31"/>
    <mergeCell ref="I31:J31"/>
    <mergeCell ref="K31:L31"/>
    <mergeCell ref="A28:B28"/>
    <mergeCell ref="G28:H28"/>
    <mergeCell ref="I28:J28"/>
    <mergeCell ref="K28:L28"/>
    <mergeCell ref="A29:B29"/>
    <mergeCell ref="G29:H29"/>
    <mergeCell ref="I29:J29"/>
    <mergeCell ref="K29:L29"/>
    <mergeCell ref="A34:B34"/>
    <mergeCell ref="G34:H34"/>
    <mergeCell ref="I34:J34"/>
    <mergeCell ref="K34:L34"/>
    <mergeCell ref="A35:B35"/>
    <mergeCell ref="G35:H35"/>
    <mergeCell ref="I35:J35"/>
    <mergeCell ref="K35:L35"/>
    <mergeCell ref="A32:B32"/>
    <mergeCell ref="G32:H32"/>
    <mergeCell ref="I32:J32"/>
    <mergeCell ref="K32:L32"/>
    <mergeCell ref="A33:B33"/>
    <mergeCell ref="G33:H33"/>
    <mergeCell ref="I33:J33"/>
    <mergeCell ref="K33:L33"/>
    <mergeCell ref="A38:B38"/>
    <mergeCell ref="G38:H38"/>
    <mergeCell ref="I38:J38"/>
    <mergeCell ref="K38:L38"/>
    <mergeCell ref="A39:B39"/>
    <mergeCell ref="G39:H39"/>
    <mergeCell ref="I39:J39"/>
    <mergeCell ref="K39:L39"/>
    <mergeCell ref="A36:B36"/>
    <mergeCell ref="G36:H36"/>
    <mergeCell ref="I36:J36"/>
    <mergeCell ref="K36:L36"/>
    <mergeCell ref="A37:B37"/>
    <mergeCell ref="G37:H37"/>
    <mergeCell ref="I37:J37"/>
    <mergeCell ref="K37:L37"/>
    <mergeCell ref="A42:B42"/>
    <mergeCell ref="G42:H42"/>
    <mergeCell ref="I42:J42"/>
    <mergeCell ref="K42:L42"/>
    <mergeCell ref="A43:B43"/>
    <mergeCell ref="G43:H43"/>
    <mergeCell ref="I43:J43"/>
    <mergeCell ref="K43:L43"/>
    <mergeCell ref="A40:B40"/>
    <mergeCell ref="G40:H40"/>
    <mergeCell ref="I40:J40"/>
    <mergeCell ref="K40:L40"/>
    <mergeCell ref="A41:B41"/>
    <mergeCell ref="G41:H41"/>
    <mergeCell ref="I41:J41"/>
    <mergeCell ref="K41:L41"/>
    <mergeCell ref="A46:B46"/>
    <mergeCell ref="G46:H46"/>
    <mergeCell ref="I46:J46"/>
    <mergeCell ref="K46:L46"/>
    <mergeCell ref="A47:B47"/>
    <mergeCell ref="G47:H47"/>
    <mergeCell ref="I47:J47"/>
    <mergeCell ref="K47:L47"/>
    <mergeCell ref="A44:B44"/>
    <mergeCell ref="G44:H44"/>
    <mergeCell ref="I44:J44"/>
    <mergeCell ref="K44:L44"/>
    <mergeCell ref="A45:B45"/>
    <mergeCell ref="G45:H45"/>
    <mergeCell ref="I45:J45"/>
    <mergeCell ref="K45:L45"/>
    <mergeCell ref="A50:B50"/>
    <mergeCell ref="G50:H50"/>
    <mergeCell ref="I50:J50"/>
    <mergeCell ref="K50:L50"/>
    <mergeCell ref="A51:B51"/>
    <mergeCell ref="G51:H51"/>
    <mergeCell ref="I51:J51"/>
    <mergeCell ref="K51:L51"/>
    <mergeCell ref="A48:B48"/>
    <mergeCell ref="G48:H48"/>
    <mergeCell ref="I48:J48"/>
    <mergeCell ref="K48:L48"/>
    <mergeCell ref="A49:B49"/>
    <mergeCell ref="G49:H49"/>
    <mergeCell ref="I49:J49"/>
    <mergeCell ref="K49:L49"/>
    <mergeCell ref="A57:B57"/>
    <mergeCell ref="C57:D57"/>
    <mergeCell ref="E57:F57"/>
    <mergeCell ref="G57:H57"/>
    <mergeCell ref="I57:J57"/>
    <mergeCell ref="K57:L57"/>
    <mergeCell ref="A52:B52"/>
    <mergeCell ref="G52:H52"/>
    <mergeCell ref="I52:J52"/>
    <mergeCell ref="K52:L52"/>
    <mergeCell ref="A53:B53"/>
    <mergeCell ref="C53:D53"/>
    <mergeCell ref="E53:F53"/>
    <mergeCell ref="G53:H53"/>
    <mergeCell ref="I53:J53"/>
    <mergeCell ref="K53:L53"/>
    <mergeCell ref="A54:B54"/>
    <mergeCell ref="C54:D54"/>
    <mergeCell ref="E54:F54"/>
    <mergeCell ref="G54:H54"/>
    <mergeCell ref="I54:J54"/>
    <mergeCell ref="K54:L54"/>
    <mergeCell ref="A59:B59"/>
    <mergeCell ref="C59:D59"/>
    <mergeCell ref="E59:F59"/>
    <mergeCell ref="G59:H59"/>
    <mergeCell ref="I59:J59"/>
    <mergeCell ref="K59:L59"/>
    <mergeCell ref="A58:B58"/>
    <mergeCell ref="C58:D58"/>
    <mergeCell ref="E58:F58"/>
    <mergeCell ref="G58:H58"/>
    <mergeCell ref="I58:J58"/>
    <mergeCell ref="K58:L58"/>
    <mergeCell ref="A61:B61"/>
    <mergeCell ref="C61:D61"/>
    <mergeCell ref="E61:F61"/>
    <mergeCell ref="G61:H61"/>
    <mergeCell ref="I61:J61"/>
    <mergeCell ref="K61:L61"/>
    <mergeCell ref="A60:B60"/>
    <mergeCell ref="C60:D60"/>
    <mergeCell ref="E60:F60"/>
    <mergeCell ref="G60:H60"/>
    <mergeCell ref="I60:J60"/>
    <mergeCell ref="K60:L60"/>
    <mergeCell ref="A68:B68"/>
    <mergeCell ref="C68:D68"/>
    <mergeCell ref="E68:F68"/>
    <mergeCell ref="G68:H68"/>
    <mergeCell ref="I68:J68"/>
    <mergeCell ref="K68:L68"/>
    <mergeCell ref="A67:B67"/>
    <mergeCell ref="C67:D67"/>
    <mergeCell ref="E67:F67"/>
    <mergeCell ref="G67:H67"/>
    <mergeCell ref="I67:J67"/>
    <mergeCell ref="K67:L67"/>
    <mergeCell ref="I71:J71"/>
    <mergeCell ref="K71:L71"/>
    <mergeCell ref="A70:B70"/>
    <mergeCell ref="C70:D70"/>
    <mergeCell ref="E70:F70"/>
    <mergeCell ref="G70:H70"/>
    <mergeCell ref="I70:J70"/>
    <mergeCell ref="K70:L70"/>
    <mergeCell ref="A69:B69"/>
    <mergeCell ref="C69:D69"/>
    <mergeCell ref="E69:F69"/>
    <mergeCell ref="G69:H69"/>
    <mergeCell ref="I69:J69"/>
    <mergeCell ref="K69:L69"/>
    <mergeCell ref="A85:B85"/>
    <mergeCell ref="C85:D85"/>
    <mergeCell ref="E85:F85"/>
    <mergeCell ref="G85:H85"/>
    <mergeCell ref="A86:B86"/>
    <mergeCell ref="C86:D86"/>
    <mergeCell ref="E86:F86"/>
    <mergeCell ref="G86:H86"/>
    <mergeCell ref="A71:B71"/>
    <mergeCell ref="C71:D71"/>
    <mergeCell ref="E71:F71"/>
    <mergeCell ref="G71:H71"/>
    <mergeCell ref="A78:B78"/>
    <mergeCell ref="C78:D78"/>
    <mergeCell ref="E78:F78"/>
    <mergeCell ref="G78:H78"/>
    <mergeCell ref="A76:B76"/>
    <mergeCell ref="C76:D76"/>
    <mergeCell ref="E76:F76"/>
    <mergeCell ref="G76:H76"/>
    <mergeCell ref="I95:J95"/>
    <mergeCell ref="K95:L95"/>
    <mergeCell ref="A96:B96"/>
    <mergeCell ref="C96:D96"/>
    <mergeCell ref="E96:F96"/>
    <mergeCell ref="G96:H96"/>
    <mergeCell ref="I96:J96"/>
    <mergeCell ref="K96:L96"/>
    <mergeCell ref="A89:B89"/>
    <mergeCell ref="C89:D89"/>
    <mergeCell ref="E89:F89"/>
    <mergeCell ref="G89:H89"/>
    <mergeCell ref="A95:B95"/>
    <mergeCell ref="C95:D95"/>
    <mergeCell ref="E95:F95"/>
    <mergeCell ref="G95:H95"/>
    <mergeCell ref="I99:J99"/>
    <mergeCell ref="K99:L99"/>
    <mergeCell ref="A98:B98"/>
    <mergeCell ref="C98:D98"/>
    <mergeCell ref="E98:F98"/>
    <mergeCell ref="G98:H98"/>
    <mergeCell ref="I98:J98"/>
    <mergeCell ref="K98:L98"/>
    <mergeCell ref="A97:B97"/>
    <mergeCell ref="C97:D97"/>
    <mergeCell ref="E97:F97"/>
    <mergeCell ref="G97:H97"/>
    <mergeCell ref="I97:J97"/>
    <mergeCell ref="K97:L97"/>
    <mergeCell ref="A105:B105"/>
    <mergeCell ref="C105:D105"/>
    <mergeCell ref="E105:F105"/>
    <mergeCell ref="G105:H105"/>
    <mergeCell ref="A106:B106"/>
    <mergeCell ref="C106:D106"/>
    <mergeCell ref="A80:B80"/>
    <mergeCell ref="C80:D80"/>
    <mergeCell ref="E80:F80"/>
    <mergeCell ref="G80:H80"/>
    <mergeCell ref="E106:F106"/>
    <mergeCell ref="G106:H106"/>
    <mergeCell ref="A99:B99"/>
    <mergeCell ref="C99:D99"/>
    <mergeCell ref="E99:F99"/>
    <mergeCell ref="G99:H99"/>
    <mergeCell ref="A87:B87"/>
    <mergeCell ref="C87:D87"/>
    <mergeCell ref="E87:F87"/>
    <mergeCell ref="G87:H87"/>
    <mergeCell ref="A88:B88"/>
    <mergeCell ref="C88:D88"/>
    <mergeCell ref="E88:F88"/>
    <mergeCell ref="G88:H88"/>
    <mergeCell ref="A109:B109"/>
    <mergeCell ref="C109:D109"/>
    <mergeCell ref="E109:F109"/>
    <mergeCell ref="G109:H109"/>
    <mergeCell ref="A107:B107"/>
    <mergeCell ref="C107:D107"/>
    <mergeCell ref="E107:F107"/>
    <mergeCell ref="G107:H107"/>
    <mergeCell ref="A108:B108"/>
    <mergeCell ref="C108:D108"/>
    <mergeCell ref="E108:F108"/>
    <mergeCell ref="G108:H108"/>
    <mergeCell ref="I80:J80"/>
    <mergeCell ref="K80:L80"/>
    <mergeCell ref="I76:J76"/>
    <mergeCell ref="K76:L76"/>
    <mergeCell ref="A77:B77"/>
    <mergeCell ref="C77:D77"/>
    <mergeCell ref="E77:F77"/>
    <mergeCell ref="G77:H77"/>
    <mergeCell ref="I77:J77"/>
    <mergeCell ref="K77:L77"/>
    <mergeCell ref="A79:B79"/>
    <mergeCell ref="C79:D79"/>
    <mergeCell ref="E79:F79"/>
    <mergeCell ref="G79:H79"/>
    <mergeCell ref="I79:J79"/>
    <mergeCell ref="K79:L79"/>
    <mergeCell ref="I78:J78"/>
    <mergeCell ref="K78:L78"/>
  </mergeCells>
  <phoneticPr fontId="2"/>
  <pageMargins left="0.78740157480314965" right="0.78740157480314965" top="0.39370078740157483" bottom="0.39370078740157483" header="0.51181102362204722" footer="0.51181102362204722"/>
  <pageSetup paperSize="9" scale="32" fitToHeight="0" orientation="portrait" cellComments="asDisplayed" r:id="rId1"/>
  <headerFooter alignWithMargins="0"/>
  <rowBreaks count="1" manualBreakCount="1">
    <brk id="62" max="1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4B6FE-3975-4682-BDEC-23B0082C0221}">
  <sheetPr>
    <pageSetUpPr fitToPage="1"/>
  </sheetPr>
  <dimension ref="A1:L109"/>
  <sheetViews>
    <sheetView view="pageBreakPreview" zoomScale="70" zoomScaleNormal="100" zoomScaleSheetLayoutView="70" workbookViewId="0">
      <selection activeCell="I4" sqref="I4:I5"/>
    </sheetView>
  </sheetViews>
  <sheetFormatPr defaultColWidth="9" defaultRowHeight="13.5" x14ac:dyDescent="0.4"/>
  <cols>
    <col min="1" max="12" width="20.625" style="1" customWidth="1"/>
    <col min="13" max="16384" width="9" style="1"/>
  </cols>
  <sheetData>
    <row r="1" spans="1:12" ht="40.15" customHeight="1" thickBot="1" x14ac:dyDescent="0.45">
      <c r="A1" s="13"/>
      <c r="B1" s="13"/>
      <c r="C1" s="13"/>
      <c r="D1" s="13"/>
      <c r="E1" s="13"/>
      <c r="F1" s="13"/>
      <c r="G1" s="13"/>
      <c r="L1" s="11" t="s">
        <v>206</v>
      </c>
    </row>
    <row r="2" spans="1:12" ht="40.15" customHeight="1" thickTop="1" x14ac:dyDescent="0.4">
      <c r="A2" s="346" t="s">
        <v>354</v>
      </c>
      <c r="B2" s="347"/>
      <c r="C2" s="347"/>
      <c r="D2" s="347"/>
      <c r="E2" s="347"/>
      <c r="F2" s="347"/>
      <c r="G2" s="347"/>
      <c r="H2" s="347"/>
      <c r="I2" s="347"/>
      <c r="J2" s="347"/>
      <c r="K2" s="347"/>
      <c r="L2" s="436"/>
    </row>
    <row r="3" spans="1:12" ht="40.15" customHeight="1" thickBot="1" x14ac:dyDescent="0.45">
      <c r="A3" s="349"/>
      <c r="B3" s="350"/>
      <c r="C3" s="350"/>
      <c r="D3" s="350"/>
      <c r="E3" s="350"/>
      <c r="F3" s="350"/>
      <c r="G3" s="350"/>
      <c r="H3" s="350"/>
      <c r="I3" s="350"/>
      <c r="J3" s="350"/>
      <c r="K3" s="350"/>
      <c r="L3" s="437"/>
    </row>
    <row r="4" spans="1:12" ht="40.15" customHeight="1" thickTop="1" x14ac:dyDescent="0.4">
      <c r="A4" s="7"/>
      <c r="B4" s="7"/>
      <c r="C4" s="7"/>
      <c r="D4" s="7"/>
      <c r="I4" s="8" t="s">
        <v>175</v>
      </c>
      <c r="J4" s="438" t="str">
        <f>IF('表紙 （冷熱温熱）'!E5="","",'表紙 （冷熱温熱）'!E5)</f>
        <v/>
      </c>
      <c r="K4" s="438"/>
      <c r="L4" s="438"/>
    </row>
    <row r="5" spans="1:12" ht="40.15" customHeight="1" x14ac:dyDescent="0.4">
      <c r="A5" s="7"/>
      <c r="B5" s="7"/>
      <c r="C5" s="7"/>
      <c r="D5" s="7"/>
      <c r="I5" s="8" t="s">
        <v>126</v>
      </c>
      <c r="J5" s="438" t="str">
        <f>IF('表紙 （冷熱温熱）'!E6="","",'表紙 （冷熱温熱）'!E6)</f>
        <v/>
      </c>
      <c r="K5" s="438"/>
      <c r="L5" s="438"/>
    </row>
    <row r="6" spans="1:12" ht="40.15" customHeight="1" x14ac:dyDescent="0.4">
      <c r="A6" s="7"/>
      <c r="B6" s="7"/>
      <c r="C6" s="7"/>
      <c r="D6" s="7"/>
      <c r="E6" s="7"/>
      <c r="F6" s="7"/>
      <c r="G6" s="7"/>
      <c r="H6" s="7"/>
    </row>
    <row r="7" spans="1:12" ht="40.15" customHeight="1" x14ac:dyDescent="0.4">
      <c r="A7" s="7" t="s">
        <v>92</v>
      </c>
      <c r="B7" s="7"/>
      <c r="C7" s="7"/>
      <c r="D7" s="7"/>
      <c r="E7" s="7"/>
      <c r="F7" s="7"/>
      <c r="G7" s="7"/>
      <c r="H7" s="7"/>
    </row>
    <row r="8" spans="1:12" ht="40.15" customHeight="1" x14ac:dyDescent="0.4">
      <c r="A8" s="7" t="s">
        <v>93</v>
      </c>
      <c r="B8" s="7"/>
      <c r="C8" s="7"/>
      <c r="D8" s="7"/>
      <c r="E8" s="7"/>
      <c r="F8" s="7"/>
      <c r="G8" s="7"/>
      <c r="H8" s="7"/>
    </row>
    <row r="9" spans="1:12" ht="40.15" customHeight="1" x14ac:dyDescent="0.4">
      <c r="A9" s="7" t="s">
        <v>262</v>
      </c>
      <c r="B9" s="7"/>
      <c r="C9" s="7"/>
      <c r="D9" s="7"/>
      <c r="E9" s="7"/>
      <c r="F9" s="7"/>
      <c r="G9" s="7"/>
      <c r="H9" s="7"/>
    </row>
    <row r="10" spans="1:12" ht="40.15" customHeight="1" x14ac:dyDescent="0.4">
      <c r="A10" s="7" t="s">
        <v>155</v>
      </c>
      <c r="B10" s="7"/>
      <c r="C10" s="7"/>
      <c r="D10" s="7"/>
      <c r="E10" s="7"/>
      <c r="F10" s="7"/>
      <c r="G10" s="7"/>
      <c r="H10" s="7"/>
    </row>
    <row r="11" spans="1:12" ht="29.45" customHeight="1" x14ac:dyDescent="0.4">
      <c r="A11" s="7"/>
      <c r="B11" s="7"/>
      <c r="C11" s="7"/>
      <c r="D11" s="7"/>
      <c r="E11" s="7"/>
      <c r="F11" s="7"/>
      <c r="G11" s="7"/>
      <c r="H11" s="7"/>
    </row>
    <row r="12" spans="1:12" ht="40.15" customHeight="1" x14ac:dyDescent="0.2">
      <c r="A12" s="7" t="s">
        <v>263</v>
      </c>
      <c r="B12" s="70"/>
      <c r="C12" s="70"/>
      <c r="D12" s="70"/>
      <c r="E12" s="70"/>
      <c r="F12" s="70"/>
      <c r="G12" s="7"/>
      <c r="H12" s="7"/>
    </row>
    <row r="13" spans="1:12" ht="40.15" customHeight="1" x14ac:dyDescent="0.4">
      <c r="A13" s="7" t="s">
        <v>179</v>
      </c>
      <c r="B13" s="7"/>
      <c r="C13" s="7"/>
      <c r="D13" s="7"/>
      <c r="E13" s="7"/>
      <c r="F13" s="7"/>
      <c r="G13" s="7"/>
      <c r="H13" s="7"/>
    </row>
    <row r="14" spans="1:12" ht="40.15" customHeight="1" x14ac:dyDescent="0.4">
      <c r="A14" s="27" t="s">
        <v>180</v>
      </c>
      <c r="B14" s="33"/>
      <c r="C14" s="33"/>
      <c r="D14" s="33"/>
      <c r="E14" s="33"/>
      <c r="F14" s="33"/>
      <c r="G14" s="33"/>
      <c r="H14" s="33"/>
    </row>
    <row r="15" spans="1:12" ht="29.45" customHeight="1" x14ac:dyDescent="0.4">
      <c r="A15" s="7"/>
      <c r="B15" s="7"/>
      <c r="C15" s="7"/>
      <c r="D15" s="7"/>
      <c r="E15" s="7"/>
      <c r="F15" s="7"/>
      <c r="G15" s="7"/>
      <c r="H15" s="7"/>
    </row>
    <row r="16" spans="1:12" ht="40.15" customHeight="1" thickBot="1" x14ac:dyDescent="0.45">
      <c r="A16" s="7" t="s">
        <v>149</v>
      </c>
      <c r="B16" s="7"/>
      <c r="C16" s="7"/>
      <c r="D16" s="7"/>
      <c r="E16" s="7"/>
      <c r="F16" s="7"/>
      <c r="G16" s="7"/>
      <c r="H16" s="7"/>
    </row>
    <row r="17" spans="1:12" ht="40.15" customHeight="1" thickBot="1" x14ac:dyDescent="0.45">
      <c r="A17" s="439" t="s">
        <v>13</v>
      </c>
      <c r="B17" s="440"/>
      <c r="C17" s="340" t="s">
        <v>14</v>
      </c>
      <c r="D17" s="440"/>
      <c r="E17" s="353" t="s">
        <v>66</v>
      </c>
      <c r="F17" s="353"/>
      <c r="G17" s="353" t="s">
        <v>141</v>
      </c>
      <c r="H17" s="353"/>
      <c r="I17" s="353" t="s">
        <v>95</v>
      </c>
      <c r="J17" s="353"/>
      <c r="K17" s="353" t="s">
        <v>71</v>
      </c>
      <c r="L17" s="364"/>
    </row>
    <row r="18" spans="1:12" ht="40.15" customHeight="1" thickTop="1" x14ac:dyDescent="0.4">
      <c r="A18" s="441" t="s">
        <v>61</v>
      </c>
      <c r="B18" s="442"/>
      <c r="C18" s="129"/>
      <c r="D18" s="54" t="s">
        <v>15</v>
      </c>
      <c r="E18" s="316">
        <v>28.7</v>
      </c>
      <c r="F18" s="54" t="s">
        <v>68</v>
      </c>
      <c r="G18" s="443">
        <f>IF(C18=0,0,C18*E18)</f>
        <v>0</v>
      </c>
      <c r="H18" s="443"/>
      <c r="I18" s="444">
        <v>2.46E-2</v>
      </c>
      <c r="J18" s="444"/>
      <c r="K18" s="370">
        <f t="shared" ref="K18:K52" si="0">(I18*G18)*44/12</f>
        <v>0</v>
      </c>
      <c r="L18" s="371"/>
    </row>
    <row r="19" spans="1:12" ht="40.15" customHeight="1" x14ac:dyDescent="0.4">
      <c r="A19" s="429" t="s">
        <v>16</v>
      </c>
      <c r="B19" s="430"/>
      <c r="C19" s="127"/>
      <c r="D19" s="53" t="s">
        <v>15</v>
      </c>
      <c r="E19" s="317">
        <v>28.9</v>
      </c>
      <c r="F19" s="53" t="s">
        <v>68</v>
      </c>
      <c r="G19" s="431">
        <f t="shared" ref="G19:G52" si="1">IF(C19=0,0,C19*E19)</f>
        <v>0</v>
      </c>
      <c r="H19" s="432"/>
      <c r="I19" s="433">
        <v>2.4500000000000001E-2</v>
      </c>
      <c r="J19" s="433"/>
      <c r="K19" s="379">
        <f t="shared" si="0"/>
        <v>0</v>
      </c>
      <c r="L19" s="380"/>
    </row>
    <row r="20" spans="1:12" ht="40.15" customHeight="1" x14ac:dyDescent="0.4">
      <c r="A20" s="429" t="s">
        <v>17</v>
      </c>
      <c r="B20" s="430"/>
      <c r="C20" s="127"/>
      <c r="D20" s="53" t="s">
        <v>15</v>
      </c>
      <c r="E20" s="317">
        <v>28.3</v>
      </c>
      <c r="F20" s="53" t="s">
        <v>68</v>
      </c>
      <c r="G20" s="431">
        <f t="shared" si="1"/>
        <v>0</v>
      </c>
      <c r="H20" s="432"/>
      <c r="I20" s="433">
        <v>2.5100000000000001E-2</v>
      </c>
      <c r="J20" s="433"/>
      <c r="K20" s="379">
        <f t="shared" si="0"/>
        <v>0</v>
      </c>
      <c r="L20" s="380"/>
    </row>
    <row r="21" spans="1:12" ht="40.15" customHeight="1" x14ac:dyDescent="0.4">
      <c r="A21" s="429" t="s">
        <v>62</v>
      </c>
      <c r="B21" s="430"/>
      <c r="C21" s="127"/>
      <c r="D21" s="53" t="s">
        <v>15</v>
      </c>
      <c r="E21" s="317">
        <v>26.1</v>
      </c>
      <c r="F21" s="53" t="s">
        <v>68</v>
      </c>
      <c r="G21" s="431">
        <f t="shared" si="1"/>
        <v>0</v>
      </c>
      <c r="H21" s="432"/>
      <c r="I21" s="433">
        <v>2.4299999999999999E-2</v>
      </c>
      <c r="J21" s="433"/>
      <c r="K21" s="379">
        <f t="shared" si="0"/>
        <v>0</v>
      </c>
      <c r="L21" s="380"/>
    </row>
    <row r="22" spans="1:12" ht="40.15" customHeight="1" x14ac:dyDescent="0.4">
      <c r="A22" s="429" t="s">
        <v>18</v>
      </c>
      <c r="B22" s="430"/>
      <c r="C22" s="127"/>
      <c r="D22" s="53" t="s">
        <v>15</v>
      </c>
      <c r="E22" s="317">
        <v>24.2</v>
      </c>
      <c r="F22" s="53" t="s">
        <v>68</v>
      </c>
      <c r="G22" s="431">
        <f t="shared" si="1"/>
        <v>0</v>
      </c>
      <c r="H22" s="432"/>
      <c r="I22" s="433">
        <v>2.4199999999999999E-2</v>
      </c>
      <c r="J22" s="433"/>
      <c r="K22" s="379">
        <f t="shared" si="0"/>
        <v>0</v>
      </c>
      <c r="L22" s="380"/>
    </row>
    <row r="23" spans="1:12" ht="40.15" customHeight="1" x14ac:dyDescent="0.4">
      <c r="A23" s="429" t="s">
        <v>63</v>
      </c>
      <c r="B23" s="430"/>
      <c r="C23" s="127"/>
      <c r="D23" s="53" t="s">
        <v>15</v>
      </c>
      <c r="E23" s="317">
        <v>27.8</v>
      </c>
      <c r="F23" s="53" t="s">
        <v>68</v>
      </c>
      <c r="G23" s="431">
        <f t="shared" si="1"/>
        <v>0</v>
      </c>
      <c r="H23" s="432"/>
      <c r="I23" s="433">
        <v>2.5899999999999999E-2</v>
      </c>
      <c r="J23" s="433"/>
      <c r="K23" s="379">
        <f t="shared" si="0"/>
        <v>0</v>
      </c>
      <c r="L23" s="380"/>
    </row>
    <row r="24" spans="1:12" ht="40.15" customHeight="1" x14ac:dyDescent="0.4">
      <c r="A24" s="429" t="s">
        <v>64</v>
      </c>
      <c r="B24" s="430"/>
      <c r="C24" s="127"/>
      <c r="D24" s="53" t="s">
        <v>19</v>
      </c>
      <c r="E24" s="317">
        <v>29</v>
      </c>
      <c r="F24" s="53" t="s">
        <v>68</v>
      </c>
      <c r="G24" s="431">
        <f t="shared" si="1"/>
        <v>0</v>
      </c>
      <c r="H24" s="432"/>
      <c r="I24" s="433">
        <v>2.9899999999999999E-2</v>
      </c>
      <c r="J24" s="433"/>
      <c r="K24" s="379">
        <f t="shared" si="0"/>
        <v>0</v>
      </c>
      <c r="L24" s="380"/>
    </row>
    <row r="25" spans="1:12" ht="40.15" customHeight="1" x14ac:dyDescent="0.4">
      <c r="A25" s="429" t="s">
        <v>60</v>
      </c>
      <c r="B25" s="430"/>
      <c r="C25" s="127"/>
      <c r="D25" s="53" t="s">
        <v>19</v>
      </c>
      <c r="E25" s="317">
        <v>34.1</v>
      </c>
      <c r="F25" s="53" t="s">
        <v>68</v>
      </c>
      <c r="G25" s="431">
        <f t="shared" si="1"/>
        <v>0</v>
      </c>
      <c r="H25" s="432"/>
      <c r="I25" s="433">
        <v>2.5399999999999999E-2</v>
      </c>
      <c r="J25" s="433"/>
      <c r="K25" s="379">
        <f t="shared" si="0"/>
        <v>0</v>
      </c>
      <c r="L25" s="380"/>
    </row>
    <row r="26" spans="1:12" ht="40.15" customHeight="1" x14ac:dyDescent="0.4">
      <c r="A26" s="429" t="s">
        <v>20</v>
      </c>
      <c r="B26" s="430"/>
      <c r="C26" s="127"/>
      <c r="D26" s="53" t="s">
        <v>19</v>
      </c>
      <c r="E26" s="317">
        <v>37.299999999999997</v>
      </c>
      <c r="F26" s="53" t="s">
        <v>68</v>
      </c>
      <c r="G26" s="431">
        <f t="shared" si="1"/>
        <v>0</v>
      </c>
      <c r="H26" s="432"/>
      <c r="I26" s="433">
        <v>2.0899999999999998E-2</v>
      </c>
      <c r="J26" s="433"/>
      <c r="K26" s="379">
        <f t="shared" si="0"/>
        <v>0</v>
      </c>
      <c r="L26" s="380"/>
    </row>
    <row r="27" spans="1:12" ht="40.15" customHeight="1" x14ac:dyDescent="0.4">
      <c r="A27" s="429" t="s">
        <v>21</v>
      </c>
      <c r="B27" s="430"/>
      <c r="C27" s="127"/>
      <c r="D27" s="53" t="s">
        <v>19</v>
      </c>
      <c r="E27" s="317">
        <v>40</v>
      </c>
      <c r="F27" s="53" t="s">
        <v>68</v>
      </c>
      <c r="G27" s="431">
        <f t="shared" si="1"/>
        <v>0</v>
      </c>
      <c r="H27" s="432"/>
      <c r="I27" s="433">
        <v>2.0400000000000001E-2</v>
      </c>
      <c r="J27" s="433"/>
      <c r="K27" s="379">
        <f t="shared" si="0"/>
        <v>0</v>
      </c>
      <c r="L27" s="380"/>
    </row>
    <row r="28" spans="1:12" ht="40.15" customHeight="1" x14ac:dyDescent="0.4">
      <c r="A28" s="429" t="s">
        <v>22</v>
      </c>
      <c r="B28" s="430"/>
      <c r="C28" s="127"/>
      <c r="D28" s="53" t="s">
        <v>70</v>
      </c>
      <c r="E28" s="317">
        <v>34.799999999999997</v>
      </c>
      <c r="F28" s="53" t="s">
        <v>69</v>
      </c>
      <c r="G28" s="431">
        <f t="shared" si="1"/>
        <v>0</v>
      </c>
      <c r="H28" s="432"/>
      <c r="I28" s="433">
        <v>1.83E-2</v>
      </c>
      <c r="J28" s="433"/>
      <c r="K28" s="379">
        <f t="shared" si="0"/>
        <v>0</v>
      </c>
      <c r="L28" s="380"/>
    </row>
    <row r="29" spans="1:12" ht="40.15" customHeight="1" x14ac:dyDescent="0.4">
      <c r="A29" s="429" t="s">
        <v>23</v>
      </c>
      <c r="B29" s="430"/>
      <c r="C29" s="127"/>
      <c r="D29" s="53" t="s">
        <v>70</v>
      </c>
      <c r="E29" s="317">
        <v>38.299999999999997</v>
      </c>
      <c r="F29" s="53" t="s">
        <v>69</v>
      </c>
      <c r="G29" s="431">
        <f t="shared" si="1"/>
        <v>0</v>
      </c>
      <c r="H29" s="432"/>
      <c r="I29" s="433">
        <v>1.9E-2</v>
      </c>
      <c r="J29" s="433"/>
      <c r="K29" s="379">
        <f t="shared" si="0"/>
        <v>0</v>
      </c>
      <c r="L29" s="380"/>
    </row>
    <row r="30" spans="1:12" ht="40.15" customHeight="1" x14ac:dyDescent="0.4">
      <c r="A30" s="429" t="s">
        <v>24</v>
      </c>
      <c r="B30" s="430"/>
      <c r="C30" s="127"/>
      <c r="D30" s="53" t="s">
        <v>70</v>
      </c>
      <c r="E30" s="317">
        <v>33.4</v>
      </c>
      <c r="F30" s="53" t="s">
        <v>69</v>
      </c>
      <c r="G30" s="431">
        <f t="shared" si="1"/>
        <v>0</v>
      </c>
      <c r="H30" s="432"/>
      <c r="I30" s="433">
        <v>1.8700000000000001E-2</v>
      </c>
      <c r="J30" s="433"/>
      <c r="K30" s="379">
        <f t="shared" si="0"/>
        <v>0</v>
      </c>
      <c r="L30" s="380"/>
    </row>
    <row r="31" spans="1:12" ht="40.15" customHeight="1" x14ac:dyDescent="0.4">
      <c r="A31" s="429" t="s">
        <v>25</v>
      </c>
      <c r="B31" s="430"/>
      <c r="C31" s="127"/>
      <c r="D31" s="53" t="s">
        <v>70</v>
      </c>
      <c r="E31" s="317">
        <v>33.299999999999997</v>
      </c>
      <c r="F31" s="53" t="s">
        <v>69</v>
      </c>
      <c r="G31" s="431">
        <f t="shared" si="1"/>
        <v>0</v>
      </c>
      <c r="H31" s="432"/>
      <c r="I31" s="433">
        <v>1.8599999999999998E-2</v>
      </c>
      <c r="J31" s="433"/>
      <c r="K31" s="379">
        <f t="shared" si="0"/>
        <v>0</v>
      </c>
      <c r="L31" s="380"/>
    </row>
    <row r="32" spans="1:12" ht="40.15" customHeight="1" x14ac:dyDescent="0.4">
      <c r="A32" s="429" t="s">
        <v>26</v>
      </c>
      <c r="B32" s="430"/>
      <c r="C32" s="127"/>
      <c r="D32" s="53" t="s">
        <v>70</v>
      </c>
      <c r="E32" s="317">
        <v>36.299999999999997</v>
      </c>
      <c r="F32" s="53" t="s">
        <v>69</v>
      </c>
      <c r="G32" s="431">
        <f t="shared" si="1"/>
        <v>0</v>
      </c>
      <c r="H32" s="432"/>
      <c r="I32" s="433">
        <v>1.8599999999999998E-2</v>
      </c>
      <c r="J32" s="433"/>
      <c r="K32" s="379">
        <f t="shared" si="0"/>
        <v>0</v>
      </c>
      <c r="L32" s="380"/>
    </row>
    <row r="33" spans="1:12" ht="40.15" customHeight="1" x14ac:dyDescent="0.4">
      <c r="A33" s="429" t="s">
        <v>27</v>
      </c>
      <c r="B33" s="430"/>
      <c r="C33" s="127"/>
      <c r="D33" s="53" t="s">
        <v>70</v>
      </c>
      <c r="E33" s="317">
        <v>36.5</v>
      </c>
      <c r="F33" s="53" t="s">
        <v>69</v>
      </c>
      <c r="G33" s="431">
        <f t="shared" si="1"/>
        <v>0</v>
      </c>
      <c r="H33" s="432"/>
      <c r="I33" s="433">
        <v>1.8700000000000001E-2</v>
      </c>
      <c r="J33" s="433"/>
      <c r="K33" s="379">
        <f t="shared" si="0"/>
        <v>0</v>
      </c>
      <c r="L33" s="380"/>
    </row>
    <row r="34" spans="1:12" ht="40.15" customHeight="1" x14ac:dyDescent="0.4">
      <c r="A34" s="429" t="s">
        <v>28</v>
      </c>
      <c r="B34" s="430"/>
      <c r="C34" s="127"/>
      <c r="D34" s="53" t="s">
        <v>70</v>
      </c>
      <c r="E34" s="317">
        <v>38</v>
      </c>
      <c r="F34" s="53" t="s">
        <v>69</v>
      </c>
      <c r="G34" s="431">
        <f t="shared" si="1"/>
        <v>0</v>
      </c>
      <c r="H34" s="432"/>
      <c r="I34" s="433">
        <v>1.8800000000000001E-2</v>
      </c>
      <c r="J34" s="433"/>
      <c r="K34" s="379">
        <f t="shared" si="0"/>
        <v>0</v>
      </c>
      <c r="L34" s="380"/>
    </row>
    <row r="35" spans="1:12" ht="40.15" customHeight="1" x14ac:dyDescent="0.4">
      <c r="A35" s="429" t="s">
        <v>105</v>
      </c>
      <c r="B35" s="430"/>
      <c r="C35" s="127"/>
      <c r="D35" s="53" t="s">
        <v>70</v>
      </c>
      <c r="E35" s="317">
        <v>38.9</v>
      </c>
      <c r="F35" s="53" t="s">
        <v>69</v>
      </c>
      <c r="G35" s="431">
        <f t="shared" si="1"/>
        <v>0</v>
      </c>
      <c r="H35" s="432"/>
      <c r="I35" s="433">
        <v>1.9300000000000001E-2</v>
      </c>
      <c r="J35" s="433"/>
      <c r="K35" s="379">
        <f t="shared" si="0"/>
        <v>0</v>
      </c>
      <c r="L35" s="380"/>
    </row>
    <row r="36" spans="1:12" ht="40.15" customHeight="1" x14ac:dyDescent="0.4">
      <c r="A36" s="429" t="s">
        <v>106</v>
      </c>
      <c r="B36" s="430"/>
      <c r="C36" s="127"/>
      <c r="D36" s="53" t="s">
        <v>70</v>
      </c>
      <c r="E36" s="317">
        <v>41.8</v>
      </c>
      <c r="F36" s="53" t="s">
        <v>69</v>
      </c>
      <c r="G36" s="431">
        <f t="shared" si="1"/>
        <v>0</v>
      </c>
      <c r="H36" s="432"/>
      <c r="I36" s="433">
        <v>2.0199999999999999E-2</v>
      </c>
      <c r="J36" s="433"/>
      <c r="K36" s="379">
        <f t="shared" si="0"/>
        <v>0</v>
      </c>
      <c r="L36" s="380"/>
    </row>
    <row r="37" spans="1:12" ht="40.15" customHeight="1" x14ac:dyDescent="0.4">
      <c r="A37" s="429" t="s">
        <v>65</v>
      </c>
      <c r="B37" s="430"/>
      <c r="C37" s="127"/>
      <c r="D37" s="53" t="s">
        <v>70</v>
      </c>
      <c r="E37" s="317">
        <v>40.200000000000003</v>
      </c>
      <c r="F37" s="53" t="s">
        <v>69</v>
      </c>
      <c r="G37" s="431">
        <f t="shared" si="1"/>
        <v>0</v>
      </c>
      <c r="H37" s="432"/>
      <c r="I37" s="433">
        <v>1.9900000000000001E-2</v>
      </c>
      <c r="J37" s="433"/>
      <c r="K37" s="379">
        <f t="shared" si="0"/>
        <v>0</v>
      </c>
      <c r="L37" s="380"/>
    </row>
    <row r="38" spans="1:12" ht="40.15" customHeight="1" x14ac:dyDescent="0.4">
      <c r="A38" s="429" t="s">
        <v>29</v>
      </c>
      <c r="B38" s="430"/>
      <c r="C38" s="127"/>
      <c r="D38" s="53" t="s">
        <v>15</v>
      </c>
      <c r="E38" s="317">
        <v>50.1</v>
      </c>
      <c r="F38" s="53" t="s">
        <v>68</v>
      </c>
      <c r="G38" s="431">
        <f t="shared" si="1"/>
        <v>0</v>
      </c>
      <c r="H38" s="432"/>
      <c r="I38" s="433">
        <v>1.6299999999999999E-2</v>
      </c>
      <c r="J38" s="433"/>
      <c r="K38" s="379">
        <f t="shared" si="0"/>
        <v>0</v>
      </c>
      <c r="L38" s="380"/>
    </row>
    <row r="39" spans="1:12" ht="40.15" customHeight="1" x14ac:dyDescent="0.4">
      <c r="A39" s="429" t="s">
        <v>30</v>
      </c>
      <c r="B39" s="430"/>
      <c r="C39" s="127"/>
      <c r="D39" s="53" t="s">
        <v>97</v>
      </c>
      <c r="E39" s="317">
        <v>46.1</v>
      </c>
      <c r="F39" s="53" t="s">
        <v>96</v>
      </c>
      <c r="G39" s="431">
        <f t="shared" si="1"/>
        <v>0</v>
      </c>
      <c r="H39" s="432"/>
      <c r="I39" s="433">
        <v>1.44E-2</v>
      </c>
      <c r="J39" s="433"/>
      <c r="K39" s="379">
        <f t="shared" si="0"/>
        <v>0</v>
      </c>
      <c r="L39" s="380"/>
    </row>
    <row r="40" spans="1:12" ht="40.15" customHeight="1" x14ac:dyDescent="0.4">
      <c r="A40" s="429" t="s">
        <v>31</v>
      </c>
      <c r="B40" s="430"/>
      <c r="C40" s="127"/>
      <c r="D40" s="53" t="s">
        <v>15</v>
      </c>
      <c r="E40" s="317">
        <v>54.7</v>
      </c>
      <c r="F40" s="53" t="s">
        <v>68</v>
      </c>
      <c r="G40" s="431">
        <f t="shared" si="1"/>
        <v>0</v>
      </c>
      <c r="H40" s="432"/>
      <c r="I40" s="433">
        <v>1.3899999999999999E-2</v>
      </c>
      <c r="J40" s="433"/>
      <c r="K40" s="379">
        <f t="shared" si="0"/>
        <v>0</v>
      </c>
      <c r="L40" s="380"/>
    </row>
    <row r="41" spans="1:12" ht="40.15" customHeight="1" x14ac:dyDescent="0.4">
      <c r="A41" s="429" t="s">
        <v>32</v>
      </c>
      <c r="B41" s="430"/>
      <c r="C41" s="127"/>
      <c r="D41" s="53" t="s">
        <v>97</v>
      </c>
      <c r="E41" s="317">
        <v>38.4</v>
      </c>
      <c r="F41" s="53" t="s">
        <v>96</v>
      </c>
      <c r="G41" s="431">
        <f>IF(C41=0,0,C41*E41)</f>
        <v>0</v>
      </c>
      <c r="H41" s="432"/>
      <c r="I41" s="433">
        <v>1.3899999999999999E-2</v>
      </c>
      <c r="J41" s="433"/>
      <c r="K41" s="379">
        <f>(I41*G41)*44/12</f>
        <v>0</v>
      </c>
      <c r="L41" s="380"/>
    </row>
    <row r="42" spans="1:12" ht="40.15" customHeight="1" x14ac:dyDescent="0.4">
      <c r="A42" s="429" t="s">
        <v>33</v>
      </c>
      <c r="B42" s="430"/>
      <c r="C42" s="127"/>
      <c r="D42" s="53" t="s">
        <v>97</v>
      </c>
      <c r="E42" s="317">
        <v>18.399999999999999</v>
      </c>
      <c r="F42" s="53" t="s">
        <v>96</v>
      </c>
      <c r="G42" s="431">
        <f t="shared" si="1"/>
        <v>0</v>
      </c>
      <c r="H42" s="432"/>
      <c r="I42" s="433">
        <v>1.09E-2</v>
      </c>
      <c r="J42" s="433"/>
      <c r="K42" s="379">
        <f t="shared" si="0"/>
        <v>0</v>
      </c>
      <c r="L42" s="380"/>
    </row>
    <row r="43" spans="1:12" ht="40.15" customHeight="1" x14ac:dyDescent="0.4">
      <c r="A43" s="429" t="s">
        <v>34</v>
      </c>
      <c r="B43" s="430"/>
      <c r="C43" s="127"/>
      <c r="D43" s="53" t="s">
        <v>97</v>
      </c>
      <c r="E43" s="317">
        <v>3.23</v>
      </c>
      <c r="F43" s="53" t="s">
        <v>96</v>
      </c>
      <c r="G43" s="431">
        <f t="shared" si="1"/>
        <v>0</v>
      </c>
      <c r="H43" s="432"/>
      <c r="I43" s="433">
        <v>2.64E-2</v>
      </c>
      <c r="J43" s="433"/>
      <c r="K43" s="379">
        <f t="shared" si="0"/>
        <v>0</v>
      </c>
      <c r="L43" s="380"/>
    </row>
    <row r="44" spans="1:12" ht="40.15" customHeight="1" x14ac:dyDescent="0.4">
      <c r="A44" s="429" t="s">
        <v>35</v>
      </c>
      <c r="B44" s="430"/>
      <c r="C44" s="127"/>
      <c r="D44" s="53" t="s">
        <v>97</v>
      </c>
      <c r="E44" s="317">
        <v>3.45</v>
      </c>
      <c r="F44" s="53" t="s">
        <v>96</v>
      </c>
      <c r="G44" s="431">
        <f t="shared" si="1"/>
        <v>0</v>
      </c>
      <c r="H44" s="432"/>
      <c r="I44" s="433">
        <v>2.64E-2</v>
      </c>
      <c r="J44" s="433"/>
      <c r="K44" s="379">
        <f t="shared" si="0"/>
        <v>0</v>
      </c>
      <c r="L44" s="380"/>
    </row>
    <row r="45" spans="1:12" ht="40.15" customHeight="1" x14ac:dyDescent="0.4">
      <c r="A45" s="429" t="s">
        <v>36</v>
      </c>
      <c r="B45" s="430"/>
      <c r="C45" s="127"/>
      <c r="D45" s="53" t="s">
        <v>97</v>
      </c>
      <c r="E45" s="317">
        <v>7.53</v>
      </c>
      <c r="F45" s="53" t="s">
        <v>96</v>
      </c>
      <c r="G45" s="431">
        <f t="shared" si="1"/>
        <v>0</v>
      </c>
      <c r="H45" s="432"/>
      <c r="I45" s="433">
        <v>4.2000000000000003E-2</v>
      </c>
      <c r="J45" s="433"/>
      <c r="K45" s="379">
        <f t="shared" si="0"/>
        <v>0</v>
      </c>
      <c r="L45" s="380"/>
    </row>
    <row r="46" spans="1:12" ht="40.15" customHeight="1" x14ac:dyDescent="0.4">
      <c r="A46" s="429" t="s">
        <v>37</v>
      </c>
      <c r="B46" s="430"/>
      <c r="C46" s="127"/>
      <c r="D46" s="53" t="s">
        <v>15</v>
      </c>
      <c r="E46" s="317">
        <v>18</v>
      </c>
      <c r="F46" s="53" t="s">
        <v>68</v>
      </c>
      <c r="G46" s="431">
        <f t="shared" si="1"/>
        <v>0</v>
      </c>
      <c r="H46" s="432"/>
      <c r="I46" s="433">
        <v>1.6199999999999999E-2</v>
      </c>
      <c r="J46" s="433"/>
      <c r="K46" s="379">
        <f t="shared" si="0"/>
        <v>0</v>
      </c>
      <c r="L46" s="380"/>
    </row>
    <row r="47" spans="1:12" ht="40.15" customHeight="1" x14ac:dyDescent="0.4">
      <c r="A47" s="429" t="s">
        <v>38</v>
      </c>
      <c r="B47" s="430"/>
      <c r="C47" s="127"/>
      <c r="D47" s="53" t="s">
        <v>15</v>
      </c>
      <c r="E47" s="317">
        <v>26.9</v>
      </c>
      <c r="F47" s="53" t="s">
        <v>68</v>
      </c>
      <c r="G47" s="431">
        <f t="shared" si="1"/>
        <v>0</v>
      </c>
      <c r="H47" s="432"/>
      <c r="I47" s="433">
        <v>1.66E-2</v>
      </c>
      <c r="J47" s="433"/>
      <c r="K47" s="379">
        <f t="shared" si="0"/>
        <v>0</v>
      </c>
      <c r="L47" s="380"/>
    </row>
    <row r="48" spans="1:12" ht="40.15" customHeight="1" x14ac:dyDescent="0.4">
      <c r="A48" s="429" t="s">
        <v>39</v>
      </c>
      <c r="B48" s="430"/>
      <c r="C48" s="127"/>
      <c r="D48" s="53" t="s">
        <v>15</v>
      </c>
      <c r="E48" s="317">
        <v>33.200000000000003</v>
      </c>
      <c r="F48" s="53" t="s">
        <v>67</v>
      </c>
      <c r="G48" s="431">
        <f t="shared" si="1"/>
        <v>0</v>
      </c>
      <c r="H48" s="432"/>
      <c r="I48" s="433">
        <v>1.35E-2</v>
      </c>
      <c r="J48" s="433"/>
      <c r="K48" s="379">
        <f t="shared" si="0"/>
        <v>0</v>
      </c>
      <c r="L48" s="380"/>
    </row>
    <row r="49" spans="1:12" ht="40.15" customHeight="1" x14ac:dyDescent="0.4">
      <c r="A49" s="429" t="s">
        <v>40</v>
      </c>
      <c r="B49" s="430"/>
      <c r="C49" s="127"/>
      <c r="D49" s="53" t="s">
        <v>15</v>
      </c>
      <c r="E49" s="317">
        <v>29.3</v>
      </c>
      <c r="F49" s="53" t="s">
        <v>67</v>
      </c>
      <c r="G49" s="431">
        <f t="shared" si="1"/>
        <v>0</v>
      </c>
      <c r="H49" s="432"/>
      <c r="I49" s="433">
        <v>2.5700000000000001E-2</v>
      </c>
      <c r="J49" s="433"/>
      <c r="K49" s="379">
        <f t="shared" si="0"/>
        <v>0</v>
      </c>
      <c r="L49" s="380"/>
    </row>
    <row r="50" spans="1:12" ht="40.15" customHeight="1" x14ac:dyDescent="0.4">
      <c r="A50" s="429" t="s">
        <v>104</v>
      </c>
      <c r="B50" s="430"/>
      <c r="C50" s="127"/>
      <c r="D50" s="53" t="s">
        <v>15</v>
      </c>
      <c r="E50" s="317">
        <v>29.3</v>
      </c>
      <c r="F50" s="53" t="s">
        <v>67</v>
      </c>
      <c r="G50" s="431">
        <f t="shared" si="1"/>
        <v>0</v>
      </c>
      <c r="H50" s="432"/>
      <c r="I50" s="433">
        <v>2.3900000000000001E-2</v>
      </c>
      <c r="J50" s="433"/>
      <c r="K50" s="379">
        <f t="shared" si="0"/>
        <v>0</v>
      </c>
      <c r="L50" s="380"/>
    </row>
    <row r="51" spans="1:12" ht="40.15" customHeight="1" x14ac:dyDescent="0.4">
      <c r="A51" s="429" t="s">
        <v>142</v>
      </c>
      <c r="B51" s="430"/>
      <c r="C51" s="127"/>
      <c r="D51" s="53" t="s">
        <v>70</v>
      </c>
      <c r="E51" s="317">
        <v>40.200000000000003</v>
      </c>
      <c r="F51" s="53" t="s">
        <v>69</v>
      </c>
      <c r="G51" s="431">
        <f t="shared" si="1"/>
        <v>0</v>
      </c>
      <c r="H51" s="432"/>
      <c r="I51" s="433">
        <v>1.7899999999999999E-2</v>
      </c>
      <c r="J51" s="433"/>
      <c r="K51" s="379">
        <f t="shared" si="0"/>
        <v>0</v>
      </c>
      <c r="L51" s="380"/>
    </row>
    <row r="52" spans="1:12" ht="40.15" customHeight="1" thickBot="1" x14ac:dyDescent="0.45">
      <c r="A52" s="408" t="s">
        <v>143</v>
      </c>
      <c r="B52" s="409"/>
      <c r="C52" s="128"/>
      <c r="D52" s="67" t="s">
        <v>70</v>
      </c>
      <c r="E52" s="318">
        <v>38</v>
      </c>
      <c r="F52" s="67" t="s">
        <v>69</v>
      </c>
      <c r="G52" s="410">
        <f t="shared" si="1"/>
        <v>0</v>
      </c>
      <c r="H52" s="411"/>
      <c r="I52" s="412">
        <v>1.8800000000000001E-2</v>
      </c>
      <c r="J52" s="412"/>
      <c r="K52" s="376">
        <f t="shared" si="0"/>
        <v>0</v>
      </c>
      <c r="L52" s="377"/>
    </row>
    <row r="53" spans="1:12" ht="40.15" customHeight="1" thickTop="1" x14ac:dyDescent="0.4">
      <c r="A53" s="415" t="s">
        <v>41</v>
      </c>
      <c r="B53" s="416"/>
      <c r="C53" s="417" t="s">
        <v>99</v>
      </c>
      <c r="D53" s="418"/>
      <c r="E53" s="419" t="s">
        <v>99</v>
      </c>
      <c r="F53" s="419"/>
      <c r="G53" s="419" t="s">
        <v>99</v>
      </c>
      <c r="H53" s="419"/>
      <c r="I53" s="419" t="s">
        <v>99</v>
      </c>
      <c r="J53" s="419"/>
      <c r="K53" s="532">
        <f>SUM(K18:K52)</f>
        <v>0</v>
      </c>
      <c r="L53" s="533"/>
    </row>
    <row r="54" spans="1:12" ht="40.15" customHeight="1" thickBot="1" x14ac:dyDescent="0.45">
      <c r="A54" s="422" t="s">
        <v>311</v>
      </c>
      <c r="B54" s="423"/>
      <c r="C54" s="424" t="s">
        <v>99</v>
      </c>
      <c r="D54" s="425"/>
      <c r="E54" s="426" t="s">
        <v>99</v>
      </c>
      <c r="F54" s="426"/>
      <c r="G54" s="426" t="s">
        <v>99</v>
      </c>
      <c r="H54" s="426"/>
      <c r="I54" s="426" t="s">
        <v>99</v>
      </c>
      <c r="J54" s="426"/>
      <c r="K54" s="362">
        <f>SUM(K18:K45)</f>
        <v>0</v>
      </c>
      <c r="L54" s="363"/>
    </row>
    <row r="55" spans="1:12" ht="29.45" customHeight="1" x14ac:dyDescent="0.4">
      <c r="A55" s="7"/>
      <c r="B55" s="7"/>
      <c r="C55" s="7"/>
      <c r="D55" s="7"/>
      <c r="E55" s="7"/>
      <c r="F55" s="7"/>
      <c r="G55" s="7"/>
      <c r="H55" s="7"/>
    </row>
    <row r="56" spans="1:12" ht="40.15" customHeight="1" thickBot="1" x14ac:dyDescent="0.45">
      <c r="A56" s="7" t="s">
        <v>150</v>
      </c>
      <c r="B56" s="31"/>
      <c r="C56" s="31"/>
      <c r="D56" s="31"/>
      <c r="E56" s="31"/>
      <c r="F56" s="31"/>
      <c r="G56" s="31"/>
      <c r="H56" s="32"/>
    </row>
    <row r="57" spans="1:12" ht="40.15" customHeight="1" thickBot="1" x14ac:dyDescent="0.45">
      <c r="A57" s="404" t="s">
        <v>42</v>
      </c>
      <c r="B57" s="405"/>
      <c r="C57" s="406" t="s">
        <v>131</v>
      </c>
      <c r="D57" s="406"/>
      <c r="E57" s="353" t="s">
        <v>249</v>
      </c>
      <c r="F57" s="353"/>
      <c r="G57" s="353" t="s">
        <v>231</v>
      </c>
      <c r="H57" s="353"/>
      <c r="I57" s="407" t="s">
        <v>140</v>
      </c>
      <c r="J57" s="407"/>
      <c r="K57" s="353" t="s">
        <v>138</v>
      </c>
      <c r="L57" s="364"/>
    </row>
    <row r="58" spans="1:12" ht="40.15" customHeight="1" thickTop="1" x14ac:dyDescent="0.4">
      <c r="A58" s="365"/>
      <c r="B58" s="366"/>
      <c r="C58" s="402"/>
      <c r="D58" s="402"/>
      <c r="E58" s="403"/>
      <c r="F58" s="403"/>
      <c r="G58" s="445" t="str">
        <f>IF(C58="","",C58*E58)</f>
        <v/>
      </c>
      <c r="H58" s="445"/>
      <c r="I58" s="403"/>
      <c r="J58" s="403"/>
      <c r="K58" s="445" t="str">
        <f>IF(C58="","",C58*I58)</f>
        <v/>
      </c>
      <c r="L58" s="446"/>
    </row>
    <row r="59" spans="1:12" ht="40.15" customHeight="1" x14ac:dyDescent="0.4">
      <c r="A59" s="385"/>
      <c r="B59" s="386"/>
      <c r="C59" s="400"/>
      <c r="D59" s="400"/>
      <c r="E59" s="401"/>
      <c r="F59" s="401"/>
      <c r="G59" s="434" t="str">
        <f>IF(C59="","",C59*E59)</f>
        <v/>
      </c>
      <c r="H59" s="434"/>
      <c r="I59" s="401"/>
      <c r="J59" s="401"/>
      <c r="K59" s="434" t="str">
        <f>IF(C59="","",C59*I59)</f>
        <v/>
      </c>
      <c r="L59" s="435"/>
    </row>
    <row r="60" spans="1:12" ht="40.15" customHeight="1" thickBot="1" x14ac:dyDescent="0.45">
      <c r="A60" s="372"/>
      <c r="B60" s="373"/>
      <c r="C60" s="398"/>
      <c r="D60" s="398"/>
      <c r="E60" s="399"/>
      <c r="F60" s="399"/>
      <c r="G60" s="413" t="str">
        <f>IF(C60="","",C60*E60)</f>
        <v/>
      </c>
      <c r="H60" s="413"/>
      <c r="I60" s="399"/>
      <c r="J60" s="399"/>
      <c r="K60" s="413" t="str">
        <f>IF(C60="","",C60*I60)</f>
        <v/>
      </c>
      <c r="L60" s="414"/>
    </row>
    <row r="61" spans="1:12" ht="40.15" customHeight="1" thickTop="1" thickBot="1" x14ac:dyDescent="0.45">
      <c r="A61" s="397" t="s">
        <v>43</v>
      </c>
      <c r="B61" s="361"/>
      <c r="C61" s="427">
        <f>SUM(C58:C60)</f>
        <v>0</v>
      </c>
      <c r="D61" s="427"/>
      <c r="E61" s="361" t="s">
        <v>98</v>
      </c>
      <c r="F61" s="361"/>
      <c r="G61" s="427">
        <f>SUM(G58:G60)</f>
        <v>0</v>
      </c>
      <c r="H61" s="427"/>
      <c r="I61" s="361" t="s">
        <v>98</v>
      </c>
      <c r="J61" s="361"/>
      <c r="K61" s="427">
        <f>SUM(K58:K60)</f>
        <v>0</v>
      </c>
      <c r="L61" s="428"/>
    </row>
    <row r="62" spans="1:12" ht="29.45" customHeight="1" x14ac:dyDescent="0.4">
      <c r="A62" s="7"/>
      <c r="B62" s="7"/>
      <c r="C62" s="121"/>
      <c r="D62" s="121"/>
      <c r="E62" s="7"/>
      <c r="F62" s="7"/>
      <c r="G62" s="167"/>
      <c r="H62" s="167"/>
      <c r="K62" s="313"/>
      <c r="L62" s="313"/>
    </row>
    <row r="63" spans="1:12" ht="40.15" customHeight="1" x14ac:dyDescent="0.4">
      <c r="A63" s="7" t="s">
        <v>94</v>
      </c>
      <c r="B63" s="7"/>
      <c r="C63" s="121"/>
      <c r="D63" s="121"/>
      <c r="E63" s="7"/>
      <c r="F63" s="7"/>
      <c r="G63" s="167"/>
      <c r="H63" s="167"/>
      <c r="K63" s="313"/>
      <c r="L63" s="313"/>
    </row>
    <row r="64" spans="1:12" ht="40.15" customHeight="1" x14ac:dyDescent="0.4">
      <c r="A64" s="7" t="s">
        <v>329</v>
      </c>
      <c r="B64" s="7"/>
      <c r="C64" s="121"/>
      <c r="D64" s="121"/>
      <c r="E64" s="7"/>
      <c r="F64" s="7"/>
      <c r="G64" s="167"/>
      <c r="H64" s="167"/>
      <c r="K64" s="313"/>
      <c r="L64" s="313"/>
    </row>
    <row r="65" spans="1:12" ht="40.15" customHeight="1" x14ac:dyDescent="0.4">
      <c r="A65" s="7" t="s">
        <v>157</v>
      </c>
      <c r="B65" s="7"/>
      <c r="C65" s="121"/>
      <c r="D65" s="121"/>
      <c r="E65" s="7"/>
      <c r="F65" s="7"/>
      <c r="G65" s="167"/>
      <c r="H65" s="167"/>
      <c r="K65" s="313"/>
      <c r="L65" s="313"/>
    </row>
    <row r="66" spans="1:12" ht="29.45" customHeight="1" thickBot="1" x14ac:dyDescent="0.45">
      <c r="A66" s="7"/>
      <c r="B66" s="7"/>
      <c r="C66" s="121"/>
      <c r="D66" s="121"/>
      <c r="E66" s="7"/>
      <c r="F66" s="7"/>
      <c r="G66" s="167"/>
      <c r="H66" s="167"/>
      <c r="K66" s="313"/>
      <c r="L66" s="313"/>
    </row>
    <row r="67" spans="1:12" s="5" customFormat="1" ht="40.15" customHeight="1" thickBot="1" x14ac:dyDescent="0.45">
      <c r="A67" s="352" t="s">
        <v>44</v>
      </c>
      <c r="B67" s="353"/>
      <c r="C67" s="531" t="s">
        <v>136</v>
      </c>
      <c r="D67" s="531"/>
      <c r="E67" s="353" t="s">
        <v>135</v>
      </c>
      <c r="F67" s="353"/>
      <c r="G67" s="516" t="s">
        <v>231</v>
      </c>
      <c r="H67" s="516"/>
      <c r="I67" s="353" t="s">
        <v>137</v>
      </c>
      <c r="J67" s="353"/>
      <c r="K67" s="516" t="s">
        <v>138</v>
      </c>
      <c r="L67" s="517"/>
    </row>
    <row r="68" spans="1:12" s="5" customFormat="1" ht="40.15" customHeight="1" thickTop="1" x14ac:dyDescent="0.4">
      <c r="A68" s="365"/>
      <c r="B68" s="366"/>
      <c r="C68" s="367"/>
      <c r="D68" s="367"/>
      <c r="E68" s="368"/>
      <c r="F68" s="368"/>
      <c r="G68" s="519" t="str">
        <f>IF(C68="","",C68*E68)</f>
        <v/>
      </c>
      <c r="H68" s="519"/>
      <c r="I68" s="368"/>
      <c r="J68" s="368"/>
      <c r="K68" s="445" t="str">
        <f>IF(I68="","",C68*I68)</f>
        <v/>
      </c>
      <c r="L68" s="446"/>
    </row>
    <row r="69" spans="1:12" s="5" customFormat="1" ht="40.15" customHeight="1" x14ac:dyDescent="0.4">
      <c r="A69" s="385"/>
      <c r="B69" s="386"/>
      <c r="C69" s="387"/>
      <c r="D69" s="387"/>
      <c r="E69" s="378"/>
      <c r="F69" s="378"/>
      <c r="G69" s="434" t="str">
        <f>IF(C69="","",C69*E69)</f>
        <v/>
      </c>
      <c r="H69" s="434"/>
      <c r="I69" s="378"/>
      <c r="J69" s="378"/>
      <c r="K69" s="434" t="str">
        <f>IF(I69="","",C69*I69)</f>
        <v/>
      </c>
      <c r="L69" s="435"/>
    </row>
    <row r="70" spans="1:12" s="5" customFormat="1" ht="40.15" customHeight="1" thickBot="1" x14ac:dyDescent="0.45">
      <c r="A70" s="372"/>
      <c r="B70" s="373"/>
      <c r="C70" s="374"/>
      <c r="D70" s="374"/>
      <c r="E70" s="375"/>
      <c r="F70" s="375"/>
      <c r="G70" s="413" t="str">
        <f>IF(C70="","",C70*E70)</f>
        <v/>
      </c>
      <c r="H70" s="413"/>
      <c r="I70" s="375"/>
      <c r="J70" s="375"/>
      <c r="K70" s="413" t="str">
        <f>IF(I70="","",C70*I70)</f>
        <v/>
      </c>
      <c r="L70" s="414"/>
    </row>
    <row r="71" spans="1:12" s="5" customFormat="1" ht="40.15" customHeight="1" thickTop="1" thickBot="1" x14ac:dyDescent="0.45">
      <c r="A71" s="381" t="s">
        <v>45</v>
      </c>
      <c r="B71" s="382"/>
      <c r="C71" s="427">
        <f>SUM(C68:C70)</f>
        <v>0</v>
      </c>
      <c r="D71" s="427"/>
      <c r="E71" s="361" t="s">
        <v>98</v>
      </c>
      <c r="F71" s="361"/>
      <c r="G71" s="427">
        <f>SUM(G68:G70)</f>
        <v>0</v>
      </c>
      <c r="H71" s="427"/>
      <c r="I71" s="361" t="s">
        <v>98</v>
      </c>
      <c r="J71" s="361"/>
      <c r="K71" s="427">
        <f>SUM(K68:K70)</f>
        <v>0</v>
      </c>
      <c r="L71" s="428"/>
    </row>
    <row r="72" spans="1:12" ht="29.45" customHeight="1" x14ac:dyDescent="0.4">
      <c r="A72" s="7"/>
      <c r="B72" s="7"/>
      <c r="C72" s="121"/>
      <c r="D72" s="121"/>
      <c r="E72" s="7"/>
      <c r="F72" s="7"/>
      <c r="G72" s="167"/>
      <c r="H72" s="167"/>
      <c r="K72" s="313"/>
      <c r="L72" s="313"/>
    </row>
    <row r="73" spans="1:12" ht="40.15" customHeight="1" x14ac:dyDescent="0.4">
      <c r="A73" s="7" t="s">
        <v>330</v>
      </c>
      <c r="B73" s="7"/>
      <c r="C73" s="121"/>
      <c r="D73" s="121"/>
      <c r="E73" s="7"/>
      <c r="F73" s="7"/>
      <c r="G73" s="167"/>
      <c r="H73" s="167"/>
      <c r="K73" s="313"/>
      <c r="L73" s="313"/>
    </row>
    <row r="74" spans="1:12" ht="40.15" customHeight="1" x14ac:dyDescent="0.4">
      <c r="A74" s="7" t="s">
        <v>157</v>
      </c>
      <c r="B74" s="7"/>
      <c r="C74" s="121"/>
      <c r="D74" s="121"/>
      <c r="E74" s="7"/>
      <c r="F74" s="7"/>
      <c r="G74" s="167"/>
      <c r="H74" s="167"/>
      <c r="K74" s="313"/>
      <c r="L74" s="313"/>
    </row>
    <row r="75" spans="1:12" ht="29.45" customHeight="1" thickBot="1" x14ac:dyDescent="0.45">
      <c r="A75" s="7"/>
      <c r="B75" s="7"/>
      <c r="C75" s="121"/>
      <c r="D75" s="121"/>
      <c r="E75" s="7"/>
      <c r="F75" s="7"/>
      <c r="G75" s="167"/>
      <c r="H75" s="167"/>
      <c r="K75" s="313"/>
      <c r="L75" s="313"/>
    </row>
    <row r="76" spans="1:12" s="5" customFormat="1" ht="40.15" customHeight="1" thickBot="1" x14ac:dyDescent="0.45">
      <c r="A76" s="352" t="s">
        <v>44</v>
      </c>
      <c r="B76" s="353"/>
      <c r="C76" s="531" t="s">
        <v>136</v>
      </c>
      <c r="D76" s="531"/>
      <c r="E76" s="353" t="s">
        <v>135</v>
      </c>
      <c r="F76" s="353"/>
      <c r="G76" s="516" t="s">
        <v>231</v>
      </c>
      <c r="H76" s="516"/>
      <c r="I76" s="353" t="s">
        <v>137</v>
      </c>
      <c r="J76" s="353"/>
      <c r="K76" s="516" t="s">
        <v>138</v>
      </c>
      <c r="L76" s="517"/>
    </row>
    <row r="77" spans="1:12" s="5" customFormat="1" ht="40.15" customHeight="1" thickTop="1" x14ac:dyDescent="0.4">
      <c r="A77" s="365"/>
      <c r="B77" s="366"/>
      <c r="C77" s="367"/>
      <c r="D77" s="367"/>
      <c r="E77" s="368"/>
      <c r="F77" s="368"/>
      <c r="G77" s="519" t="str">
        <f>IF(C77="","",C77*E77)</f>
        <v/>
      </c>
      <c r="H77" s="519"/>
      <c r="I77" s="368"/>
      <c r="J77" s="368"/>
      <c r="K77" s="445" t="str">
        <f>IF(I77="","",C77*I77)</f>
        <v/>
      </c>
      <c r="L77" s="446"/>
    </row>
    <row r="78" spans="1:12" s="5" customFormat="1" ht="40.15" customHeight="1" x14ac:dyDescent="0.4">
      <c r="A78" s="385"/>
      <c r="B78" s="386"/>
      <c r="C78" s="387"/>
      <c r="D78" s="387"/>
      <c r="E78" s="378"/>
      <c r="F78" s="378"/>
      <c r="G78" s="434" t="str">
        <f>IF(C78="","",C78*E78)</f>
        <v/>
      </c>
      <c r="H78" s="434"/>
      <c r="I78" s="378"/>
      <c r="J78" s="378"/>
      <c r="K78" s="434" t="str">
        <f>IF(I78="","",C78*I78)</f>
        <v/>
      </c>
      <c r="L78" s="435"/>
    </row>
    <row r="79" spans="1:12" s="5" customFormat="1" ht="40.15" customHeight="1" thickBot="1" x14ac:dyDescent="0.45">
      <c r="A79" s="372"/>
      <c r="B79" s="373"/>
      <c r="C79" s="374"/>
      <c r="D79" s="374"/>
      <c r="E79" s="375"/>
      <c r="F79" s="375"/>
      <c r="G79" s="413" t="str">
        <f>IF(C79="","",C79*E79)</f>
        <v/>
      </c>
      <c r="H79" s="413"/>
      <c r="I79" s="375"/>
      <c r="J79" s="375"/>
      <c r="K79" s="413" t="str">
        <f>IF(I79="","",C79*I79)</f>
        <v/>
      </c>
      <c r="L79" s="414"/>
    </row>
    <row r="80" spans="1:12" s="5" customFormat="1" ht="40.15" customHeight="1" thickTop="1" thickBot="1" x14ac:dyDescent="0.45">
      <c r="A80" s="381" t="s">
        <v>45</v>
      </c>
      <c r="B80" s="382"/>
      <c r="C80" s="427">
        <f>SUM(C77:C79)</f>
        <v>0</v>
      </c>
      <c r="D80" s="427"/>
      <c r="E80" s="361" t="s">
        <v>98</v>
      </c>
      <c r="F80" s="361"/>
      <c r="G80" s="427">
        <f>SUM(G77:G79)</f>
        <v>0</v>
      </c>
      <c r="H80" s="427"/>
      <c r="I80" s="361" t="s">
        <v>98</v>
      </c>
      <c r="J80" s="361"/>
      <c r="K80" s="427">
        <f>SUM(K77:K79)</f>
        <v>0</v>
      </c>
      <c r="L80" s="428"/>
    </row>
    <row r="81" spans="1:12" ht="29.45" customHeight="1" x14ac:dyDescent="0.4">
      <c r="A81" s="7"/>
      <c r="B81" s="7"/>
      <c r="C81" s="121"/>
      <c r="D81" s="121"/>
      <c r="E81" s="7"/>
      <c r="F81" s="7"/>
      <c r="G81" s="167"/>
      <c r="H81" s="167"/>
      <c r="K81" s="313"/>
      <c r="L81" s="313"/>
    </row>
    <row r="82" spans="1:12" ht="40.15" customHeight="1" x14ac:dyDescent="0.4">
      <c r="A82" s="7" t="s">
        <v>264</v>
      </c>
      <c r="B82" s="7"/>
      <c r="C82" s="121"/>
      <c r="D82" s="121"/>
      <c r="E82" s="7"/>
      <c r="F82" s="7"/>
      <c r="G82" s="167"/>
      <c r="H82" s="167"/>
      <c r="K82" s="313"/>
      <c r="L82" s="313"/>
    </row>
    <row r="83" spans="1:12" ht="40.15" customHeight="1" x14ac:dyDescent="0.4">
      <c r="A83" s="7" t="s">
        <v>158</v>
      </c>
      <c r="B83" s="7"/>
      <c r="C83" s="121"/>
      <c r="D83" s="121"/>
      <c r="E83" s="7"/>
      <c r="F83" s="7"/>
      <c r="G83" s="167"/>
      <c r="H83" s="167"/>
      <c r="K83" s="313"/>
      <c r="L83" s="313"/>
    </row>
    <row r="84" spans="1:12" ht="29.45" customHeight="1" thickBot="1" x14ac:dyDescent="0.45">
      <c r="A84" s="7"/>
      <c r="B84" s="7"/>
      <c r="C84" s="121"/>
      <c r="D84" s="121"/>
      <c r="E84" s="7"/>
      <c r="F84" s="7"/>
      <c r="G84" s="167"/>
      <c r="H84" s="167"/>
      <c r="K84" s="313"/>
      <c r="L84" s="313"/>
    </row>
    <row r="85" spans="1:12" s="5" customFormat="1" ht="40.15" customHeight="1" thickBot="1" x14ac:dyDescent="0.45">
      <c r="A85" s="352" t="s">
        <v>44</v>
      </c>
      <c r="B85" s="353"/>
      <c r="C85" s="531" t="s">
        <v>136</v>
      </c>
      <c r="D85" s="531"/>
      <c r="E85" s="353" t="s">
        <v>139</v>
      </c>
      <c r="F85" s="353"/>
      <c r="G85" s="516" t="s">
        <v>115</v>
      </c>
      <c r="H85" s="517"/>
      <c r="I85" s="7"/>
      <c r="K85" s="170"/>
      <c r="L85" s="170"/>
    </row>
    <row r="86" spans="1:12" s="5" customFormat="1" ht="40.15" customHeight="1" thickTop="1" x14ac:dyDescent="0.4">
      <c r="A86" s="365"/>
      <c r="B86" s="366"/>
      <c r="C86" s="367"/>
      <c r="D86" s="367"/>
      <c r="E86" s="368"/>
      <c r="F86" s="368"/>
      <c r="G86" s="519" t="str">
        <f>IF(C86="","",C86*E86)</f>
        <v/>
      </c>
      <c r="H86" s="520"/>
      <c r="I86" s="7"/>
      <c r="K86" s="170"/>
      <c r="L86" s="170"/>
    </row>
    <row r="87" spans="1:12" s="5" customFormat="1" ht="40.15" customHeight="1" x14ac:dyDescent="0.4">
      <c r="A87" s="385"/>
      <c r="B87" s="386"/>
      <c r="C87" s="387"/>
      <c r="D87" s="387"/>
      <c r="E87" s="378"/>
      <c r="F87" s="378"/>
      <c r="G87" s="522" t="str">
        <f>IF(C87="","",C87*E87)</f>
        <v/>
      </c>
      <c r="H87" s="523"/>
      <c r="I87" s="7"/>
      <c r="K87" s="170"/>
      <c r="L87" s="170"/>
    </row>
    <row r="88" spans="1:12" s="5" customFormat="1" ht="40.15" customHeight="1" thickBot="1" x14ac:dyDescent="0.45">
      <c r="A88" s="372"/>
      <c r="B88" s="373"/>
      <c r="C88" s="374"/>
      <c r="D88" s="374"/>
      <c r="E88" s="375"/>
      <c r="F88" s="375"/>
      <c r="G88" s="514" t="str">
        <f>IF(C88="","",C88*E88)</f>
        <v/>
      </c>
      <c r="H88" s="515"/>
      <c r="I88" s="7"/>
      <c r="K88" s="170"/>
      <c r="L88" s="170"/>
    </row>
    <row r="89" spans="1:12" s="5" customFormat="1" ht="40.15" customHeight="1" thickTop="1" thickBot="1" x14ac:dyDescent="0.45">
      <c r="A89" s="381" t="s">
        <v>45</v>
      </c>
      <c r="B89" s="382"/>
      <c r="C89" s="427">
        <f>SUM(C86:C88)</f>
        <v>0</v>
      </c>
      <c r="D89" s="427"/>
      <c r="E89" s="361" t="s">
        <v>98</v>
      </c>
      <c r="F89" s="361"/>
      <c r="G89" s="427">
        <f>SUM(G86:G88)</f>
        <v>0</v>
      </c>
      <c r="H89" s="428"/>
      <c r="I89" s="7"/>
      <c r="K89" s="170"/>
      <c r="L89" s="170"/>
    </row>
    <row r="90" spans="1:12" ht="29.45" customHeight="1" x14ac:dyDescent="0.4">
      <c r="A90" s="7"/>
      <c r="B90" s="7"/>
      <c r="C90" s="121"/>
      <c r="D90" s="121"/>
      <c r="E90" s="7"/>
      <c r="F90" s="7"/>
      <c r="G90" s="167"/>
      <c r="H90" s="167"/>
      <c r="K90" s="313"/>
      <c r="L90" s="313"/>
    </row>
    <row r="91" spans="1:12" ht="40.15" customHeight="1" x14ac:dyDescent="0.4">
      <c r="A91" s="7" t="s">
        <v>352</v>
      </c>
      <c r="B91" s="7"/>
      <c r="C91" s="121"/>
      <c r="D91" s="121"/>
      <c r="E91" s="7"/>
      <c r="F91" s="7"/>
      <c r="G91" s="167"/>
      <c r="H91" s="167"/>
      <c r="K91" s="313"/>
      <c r="L91" s="313"/>
    </row>
    <row r="92" spans="1:12" ht="40.15" customHeight="1" x14ac:dyDescent="0.4">
      <c r="A92" s="7" t="s">
        <v>345</v>
      </c>
      <c r="B92" s="7"/>
      <c r="C92" s="121"/>
      <c r="D92" s="121"/>
      <c r="E92" s="7"/>
      <c r="F92" s="7"/>
      <c r="G92" s="167"/>
      <c r="H92" s="167"/>
      <c r="K92" s="313"/>
      <c r="L92" s="313"/>
    </row>
    <row r="93" spans="1:12" ht="40.15" customHeight="1" x14ac:dyDescent="0.4">
      <c r="A93" s="69" t="s">
        <v>159</v>
      </c>
      <c r="B93" s="61"/>
      <c r="C93" s="169"/>
      <c r="D93" s="169"/>
      <c r="E93" s="61"/>
      <c r="F93" s="61"/>
      <c r="G93" s="168"/>
      <c r="H93" s="168"/>
      <c r="I93" s="61"/>
      <c r="J93" s="61"/>
      <c r="K93" s="168"/>
      <c r="L93" s="168"/>
    </row>
    <row r="94" spans="1:12" ht="29.45" customHeight="1" thickBot="1" x14ac:dyDescent="0.45">
      <c r="A94" s="7"/>
      <c r="B94" s="7"/>
      <c r="C94" s="121"/>
      <c r="D94" s="121"/>
      <c r="E94" s="7"/>
      <c r="F94" s="7"/>
      <c r="G94" s="167"/>
      <c r="H94" s="167"/>
      <c r="K94" s="313"/>
      <c r="L94" s="313"/>
    </row>
    <row r="95" spans="1:12" ht="40.15" customHeight="1" thickBot="1" x14ac:dyDescent="0.45">
      <c r="A95" s="352" t="s">
        <v>44</v>
      </c>
      <c r="B95" s="353"/>
      <c r="C95" s="531" t="s">
        <v>134</v>
      </c>
      <c r="D95" s="531"/>
      <c r="E95" s="353" t="s">
        <v>124</v>
      </c>
      <c r="F95" s="353"/>
      <c r="G95" s="516" t="s">
        <v>232</v>
      </c>
      <c r="H95" s="516"/>
      <c r="I95" s="396" t="s">
        <v>132</v>
      </c>
      <c r="J95" s="396"/>
      <c r="K95" s="516" t="s">
        <v>138</v>
      </c>
      <c r="L95" s="517"/>
    </row>
    <row r="96" spans="1:12" ht="40.15" customHeight="1" thickTop="1" x14ac:dyDescent="0.4">
      <c r="A96" s="365"/>
      <c r="B96" s="366"/>
      <c r="C96" s="367"/>
      <c r="D96" s="367"/>
      <c r="E96" s="394"/>
      <c r="F96" s="394"/>
      <c r="G96" s="519" t="str">
        <f>IF(C96="","",C96*E96)</f>
        <v/>
      </c>
      <c r="H96" s="519"/>
      <c r="I96" s="394"/>
      <c r="J96" s="394"/>
      <c r="K96" s="519" t="str">
        <f>IF(C96="","",C96*I96)</f>
        <v/>
      </c>
      <c r="L96" s="520"/>
    </row>
    <row r="97" spans="1:12" ht="40.15" customHeight="1" x14ac:dyDescent="0.4">
      <c r="A97" s="385"/>
      <c r="B97" s="386"/>
      <c r="C97" s="387"/>
      <c r="D97" s="387"/>
      <c r="E97" s="388"/>
      <c r="F97" s="388"/>
      <c r="G97" s="522" t="str">
        <f>IF(C97="","",C97*E97)</f>
        <v/>
      </c>
      <c r="H97" s="522"/>
      <c r="I97" s="388"/>
      <c r="J97" s="388"/>
      <c r="K97" s="522" t="str">
        <f>IF(C97="","",C97*I97)</f>
        <v/>
      </c>
      <c r="L97" s="523"/>
    </row>
    <row r="98" spans="1:12" ht="40.15" customHeight="1" thickBot="1" x14ac:dyDescent="0.45">
      <c r="A98" s="372"/>
      <c r="B98" s="373"/>
      <c r="C98" s="374"/>
      <c r="D98" s="374"/>
      <c r="E98" s="391"/>
      <c r="F98" s="391"/>
      <c r="G98" s="514" t="str">
        <f>IF(C98="","",C98*E98)</f>
        <v/>
      </c>
      <c r="H98" s="514"/>
      <c r="I98" s="391"/>
      <c r="J98" s="391"/>
      <c r="K98" s="514" t="str">
        <f>IF(C98="","",C98*I98)</f>
        <v/>
      </c>
      <c r="L98" s="515"/>
    </row>
    <row r="99" spans="1:12" ht="40.15" customHeight="1" thickTop="1" thickBot="1" x14ac:dyDescent="0.45">
      <c r="A99" s="381" t="s">
        <v>45</v>
      </c>
      <c r="B99" s="382"/>
      <c r="C99" s="427">
        <f>SUM(C96:C98)</f>
        <v>0</v>
      </c>
      <c r="D99" s="427"/>
      <c r="E99" s="361" t="s">
        <v>98</v>
      </c>
      <c r="F99" s="361"/>
      <c r="G99" s="427">
        <f>SUM(G96:G98)</f>
        <v>0</v>
      </c>
      <c r="H99" s="427"/>
      <c r="I99" s="361" t="s">
        <v>98</v>
      </c>
      <c r="J99" s="361"/>
      <c r="K99" s="427">
        <f>SUM(K96:K98)</f>
        <v>0</v>
      </c>
      <c r="L99" s="428"/>
    </row>
    <row r="100" spans="1:12" ht="29.45" customHeight="1" x14ac:dyDescent="0.4">
      <c r="A100" s="28"/>
      <c r="B100" s="7"/>
      <c r="C100" s="121"/>
      <c r="D100" s="121"/>
      <c r="E100" s="7"/>
      <c r="F100" s="7"/>
      <c r="G100" s="167"/>
      <c r="H100" s="167"/>
    </row>
    <row r="101" spans="1:12" ht="29.45" customHeight="1" x14ac:dyDescent="0.4">
      <c r="A101" s="312"/>
      <c r="B101" s="7"/>
      <c r="C101" s="121"/>
      <c r="D101" s="121"/>
      <c r="E101" s="7"/>
      <c r="F101" s="7"/>
      <c r="G101" s="167"/>
      <c r="H101" s="167"/>
    </row>
    <row r="102" spans="1:12" ht="40.15" customHeight="1" x14ac:dyDescent="0.4">
      <c r="A102" s="7" t="s">
        <v>346</v>
      </c>
      <c r="B102" s="7"/>
      <c r="C102" s="121"/>
      <c r="D102" s="121"/>
      <c r="E102" s="7"/>
      <c r="F102" s="7"/>
      <c r="G102" s="167"/>
      <c r="H102" s="167"/>
    </row>
    <row r="103" spans="1:12" ht="40.15" customHeight="1" x14ac:dyDescent="0.4">
      <c r="A103" s="7" t="s">
        <v>396</v>
      </c>
      <c r="B103" s="61"/>
      <c r="C103" s="169"/>
      <c r="D103" s="169"/>
      <c r="E103" s="61"/>
      <c r="F103" s="61"/>
      <c r="G103" s="168"/>
      <c r="H103" s="168"/>
    </row>
    <row r="104" spans="1:12" ht="29.45" customHeight="1" thickBot="1" x14ac:dyDescent="0.45">
      <c r="A104" s="7"/>
      <c r="B104" s="7"/>
      <c r="C104" s="121"/>
      <c r="D104" s="121"/>
      <c r="E104" s="7"/>
      <c r="F104" s="7"/>
      <c r="G104" s="167"/>
      <c r="H104" s="167"/>
    </row>
    <row r="105" spans="1:12" ht="40.15" customHeight="1" thickBot="1" x14ac:dyDescent="0.45">
      <c r="A105" s="352" t="s">
        <v>44</v>
      </c>
      <c r="B105" s="353"/>
      <c r="C105" s="531" t="s">
        <v>134</v>
      </c>
      <c r="D105" s="531"/>
      <c r="E105" s="353" t="s">
        <v>133</v>
      </c>
      <c r="F105" s="353"/>
      <c r="G105" s="516" t="s">
        <v>115</v>
      </c>
      <c r="H105" s="517"/>
      <c r="I105" s="7"/>
    </row>
    <row r="106" spans="1:12" ht="40.15" customHeight="1" thickTop="1" x14ac:dyDescent="0.4">
      <c r="A106" s="365"/>
      <c r="B106" s="366"/>
      <c r="C106" s="367"/>
      <c r="D106" s="367"/>
      <c r="E106" s="394"/>
      <c r="F106" s="394"/>
      <c r="G106" s="519" t="str">
        <f>IF(C106="","",C106*E106)</f>
        <v/>
      </c>
      <c r="H106" s="520"/>
      <c r="I106" s="7"/>
    </row>
    <row r="107" spans="1:12" ht="40.15" customHeight="1" x14ac:dyDescent="0.4">
      <c r="A107" s="385"/>
      <c r="B107" s="386"/>
      <c r="C107" s="387"/>
      <c r="D107" s="387"/>
      <c r="E107" s="388"/>
      <c r="F107" s="388"/>
      <c r="G107" s="522" t="str">
        <f>IF(C107="","",C107*E107)</f>
        <v/>
      </c>
      <c r="H107" s="523"/>
      <c r="I107" s="7"/>
    </row>
    <row r="108" spans="1:12" ht="40.15" customHeight="1" thickBot="1" x14ac:dyDescent="0.45">
      <c r="A108" s="372"/>
      <c r="B108" s="373"/>
      <c r="C108" s="374"/>
      <c r="D108" s="374"/>
      <c r="E108" s="391"/>
      <c r="F108" s="391"/>
      <c r="G108" s="514" t="str">
        <f>IF(C108="","",C108*E108)</f>
        <v/>
      </c>
      <c r="H108" s="515"/>
      <c r="I108" s="7"/>
    </row>
    <row r="109" spans="1:12" ht="40.15" customHeight="1" thickTop="1" thickBot="1" x14ac:dyDescent="0.45">
      <c r="A109" s="381" t="s">
        <v>45</v>
      </c>
      <c r="B109" s="382"/>
      <c r="C109" s="427">
        <f>SUM(C106:C108)</f>
        <v>0</v>
      </c>
      <c r="D109" s="427"/>
      <c r="E109" s="361" t="s">
        <v>98</v>
      </c>
      <c r="F109" s="361"/>
      <c r="G109" s="427">
        <f>SUM(G106:G108)</f>
        <v>0</v>
      </c>
      <c r="H109" s="428"/>
      <c r="I109" s="7"/>
    </row>
  </sheetData>
  <mergeCells count="321">
    <mergeCell ref="A18:B18"/>
    <mergeCell ref="G18:H18"/>
    <mergeCell ref="I18:J18"/>
    <mergeCell ref="K18:L18"/>
    <mergeCell ref="A19:B19"/>
    <mergeCell ref="G19:H19"/>
    <mergeCell ref="I19:J19"/>
    <mergeCell ref="K19:L19"/>
    <mergeCell ref="A2:L3"/>
    <mergeCell ref="J4:L4"/>
    <mergeCell ref="A17:B17"/>
    <mergeCell ref="C17:D17"/>
    <mergeCell ref="E17:F17"/>
    <mergeCell ref="G17:H17"/>
    <mergeCell ref="I17:J17"/>
    <mergeCell ref="K17:L17"/>
    <mergeCell ref="J5:L5"/>
    <mergeCell ref="A22:B22"/>
    <mergeCell ref="G22:H22"/>
    <mergeCell ref="I22:J22"/>
    <mergeCell ref="K22:L22"/>
    <mergeCell ref="A23:B23"/>
    <mergeCell ref="G23:H23"/>
    <mergeCell ref="I23:J23"/>
    <mergeCell ref="K23:L23"/>
    <mergeCell ref="A20:B20"/>
    <mergeCell ref="G20:H20"/>
    <mergeCell ref="I20:J20"/>
    <mergeCell ref="K20:L20"/>
    <mergeCell ref="A21:B21"/>
    <mergeCell ref="G21:H21"/>
    <mergeCell ref="I21:J21"/>
    <mergeCell ref="K21:L21"/>
    <mergeCell ref="A26:B26"/>
    <mergeCell ref="G26:H26"/>
    <mergeCell ref="I26:J26"/>
    <mergeCell ref="K26:L26"/>
    <mergeCell ref="A27:B27"/>
    <mergeCell ref="G27:H27"/>
    <mergeCell ref="I27:J27"/>
    <mergeCell ref="K27:L27"/>
    <mergeCell ref="A24:B24"/>
    <mergeCell ref="G24:H24"/>
    <mergeCell ref="I24:J24"/>
    <mergeCell ref="K24:L24"/>
    <mergeCell ref="A25:B25"/>
    <mergeCell ref="G25:H25"/>
    <mergeCell ref="I25:J25"/>
    <mergeCell ref="K25:L25"/>
    <mergeCell ref="A30:B30"/>
    <mergeCell ref="G30:H30"/>
    <mergeCell ref="I30:J30"/>
    <mergeCell ref="K30:L30"/>
    <mergeCell ref="A31:B31"/>
    <mergeCell ref="G31:H31"/>
    <mergeCell ref="I31:J31"/>
    <mergeCell ref="K31:L31"/>
    <mergeCell ref="A28:B28"/>
    <mergeCell ref="G28:H28"/>
    <mergeCell ref="I28:J28"/>
    <mergeCell ref="K28:L28"/>
    <mergeCell ref="A29:B29"/>
    <mergeCell ref="G29:H29"/>
    <mergeCell ref="I29:J29"/>
    <mergeCell ref="K29:L29"/>
    <mergeCell ref="A34:B34"/>
    <mergeCell ref="G34:H34"/>
    <mergeCell ref="I34:J34"/>
    <mergeCell ref="K34:L34"/>
    <mergeCell ref="A35:B35"/>
    <mergeCell ref="G35:H35"/>
    <mergeCell ref="I35:J35"/>
    <mergeCell ref="K35:L35"/>
    <mergeCell ref="A32:B32"/>
    <mergeCell ref="G32:H32"/>
    <mergeCell ref="I32:J32"/>
    <mergeCell ref="K32:L32"/>
    <mergeCell ref="A33:B33"/>
    <mergeCell ref="G33:H33"/>
    <mergeCell ref="I33:J33"/>
    <mergeCell ref="K33:L33"/>
    <mergeCell ref="A38:B38"/>
    <mergeCell ref="G38:H38"/>
    <mergeCell ref="I38:J38"/>
    <mergeCell ref="K38:L38"/>
    <mergeCell ref="A39:B39"/>
    <mergeCell ref="G39:H39"/>
    <mergeCell ref="I39:J39"/>
    <mergeCell ref="K39:L39"/>
    <mergeCell ref="A36:B36"/>
    <mergeCell ref="G36:H36"/>
    <mergeCell ref="I36:J36"/>
    <mergeCell ref="K36:L36"/>
    <mergeCell ref="A37:B37"/>
    <mergeCell ref="G37:H37"/>
    <mergeCell ref="I37:J37"/>
    <mergeCell ref="K37:L37"/>
    <mergeCell ref="A42:B42"/>
    <mergeCell ref="G42:H42"/>
    <mergeCell ref="I42:J42"/>
    <mergeCell ref="K42:L42"/>
    <mergeCell ref="A43:B43"/>
    <mergeCell ref="G43:H43"/>
    <mergeCell ref="I43:J43"/>
    <mergeCell ref="K43:L43"/>
    <mergeCell ref="A40:B40"/>
    <mergeCell ref="G40:H40"/>
    <mergeCell ref="I40:J40"/>
    <mergeCell ref="K40:L40"/>
    <mergeCell ref="A41:B41"/>
    <mergeCell ref="G41:H41"/>
    <mergeCell ref="I41:J41"/>
    <mergeCell ref="K41:L41"/>
    <mergeCell ref="A46:B46"/>
    <mergeCell ref="G46:H46"/>
    <mergeCell ref="I46:J46"/>
    <mergeCell ref="K46:L46"/>
    <mergeCell ref="A47:B47"/>
    <mergeCell ref="G47:H47"/>
    <mergeCell ref="I47:J47"/>
    <mergeCell ref="K47:L47"/>
    <mergeCell ref="A44:B44"/>
    <mergeCell ref="G44:H44"/>
    <mergeCell ref="I44:J44"/>
    <mergeCell ref="K44:L44"/>
    <mergeCell ref="A45:B45"/>
    <mergeCell ref="G45:H45"/>
    <mergeCell ref="I45:J45"/>
    <mergeCell ref="K45:L45"/>
    <mergeCell ref="A50:B50"/>
    <mergeCell ref="G50:H50"/>
    <mergeCell ref="I50:J50"/>
    <mergeCell ref="K50:L50"/>
    <mergeCell ref="A51:B51"/>
    <mergeCell ref="G51:H51"/>
    <mergeCell ref="I51:J51"/>
    <mergeCell ref="K51:L51"/>
    <mergeCell ref="A48:B48"/>
    <mergeCell ref="G48:H48"/>
    <mergeCell ref="I48:J48"/>
    <mergeCell ref="K48:L48"/>
    <mergeCell ref="A49:B49"/>
    <mergeCell ref="G49:H49"/>
    <mergeCell ref="I49:J49"/>
    <mergeCell ref="K49:L49"/>
    <mergeCell ref="A52:B52"/>
    <mergeCell ref="G52:H52"/>
    <mergeCell ref="I52:J52"/>
    <mergeCell ref="K52:L52"/>
    <mergeCell ref="A53:B53"/>
    <mergeCell ref="C53:D53"/>
    <mergeCell ref="E53:F53"/>
    <mergeCell ref="G53:H53"/>
    <mergeCell ref="I53:J53"/>
    <mergeCell ref="K53:L53"/>
    <mergeCell ref="A58:B58"/>
    <mergeCell ref="C58:D58"/>
    <mergeCell ref="E58:F58"/>
    <mergeCell ref="G58:H58"/>
    <mergeCell ref="I58:J58"/>
    <mergeCell ref="K58:L58"/>
    <mergeCell ref="A57:B57"/>
    <mergeCell ref="C57:D57"/>
    <mergeCell ref="E57:F57"/>
    <mergeCell ref="G57:H57"/>
    <mergeCell ref="I57:J57"/>
    <mergeCell ref="K57:L57"/>
    <mergeCell ref="A68:B68"/>
    <mergeCell ref="C68:D68"/>
    <mergeCell ref="E68:F68"/>
    <mergeCell ref="G68:H68"/>
    <mergeCell ref="I68:J68"/>
    <mergeCell ref="K68:L68"/>
    <mergeCell ref="A67:B67"/>
    <mergeCell ref="C67:D67"/>
    <mergeCell ref="E67:F67"/>
    <mergeCell ref="G67:H67"/>
    <mergeCell ref="I67:J67"/>
    <mergeCell ref="K67:L67"/>
    <mergeCell ref="A70:B70"/>
    <mergeCell ref="C70:D70"/>
    <mergeCell ref="E70:F70"/>
    <mergeCell ref="G70:H70"/>
    <mergeCell ref="I70:J70"/>
    <mergeCell ref="K70:L70"/>
    <mergeCell ref="A69:B69"/>
    <mergeCell ref="C69:D69"/>
    <mergeCell ref="E69:F69"/>
    <mergeCell ref="G69:H69"/>
    <mergeCell ref="I69:J69"/>
    <mergeCell ref="K69:L69"/>
    <mergeCell ref="A85:B85"/>
    <mergeCell ref="C85:D85"/>
    <mergeCell ref="E85:F85"/>
    <mergeCell ref="G85:H85"/>
    <mergeCell ref="A77:B77"/>
    <mergeCell ref="C77:D77"/>
    <mergeCell ref="E77:F77"/>
    <mergeCell ref="G77:H77"/>
    <mergeCell ref="A78:B78"/>
    <mergeCell ref="C78:D78"/>
    <mergeCell ref="E78:F78"/>
    <mergeCell ref="G78:H78"/>
    <mergeCell ref="A88:B88"/>
    <mergeCell ref="C88:D88"/>
    <mergeCell ref="E88:F88"/>
    <mergeCell ref="G88:H88"/>
    <mergeCell ref="A87:B87"/>
    <mergeCell ref="C87:D87"/>
    <mergeCell ref="E87:F87"/>
    <mergeCell ref="G87:H87"/>
    <mergeCell ref="A86:B86"/>
    <mergeCell ref="C86:D86"/>
    <mergeCell ref="E86:F86"/>
    <mergeCell ref="G86:H86"/>
    <mergeCell ref="E97:F97"/>
    <mergeCell ref="G97:H97"/>
    <mergeCell ref="A95:B95"/>
    <mergeCell ref="C95:D95"/>
    <mergeCell ref="E95:F95"/>
    <mergeCell ref="G95:H95"/>
    <mergeCell ref="A89:B89"/>
    <mergeCell ref="C89:D89"/>
    <mergeCell ref="E89:F89"/>
    <mergeCell ref="G89:H89"/>
    <mergeCell ref="A54:B54"/>
    <mergeCell ref="C54:D54"/>
    <mergeCell ref="E54:F54"/>
    <mergeCell ref="G54:H54"/>
    <mergeCell ref="I54:J54"/>
    <mergeCell ref="K54:L54"/>
    <mergeCell ref="A61:B61"/>
    <mergeCell ref="C61:D61"/>
    <mergeCell ref="E61:F61"/>
    <mergeCell ref="G61:H61"/>
    <mergeCell ref="I61:J61"/>
    <mergeCell ref="K61:L61"/>
    <mergeCell ref="A60:B60"/>
    <mergeCell ref="C60:D60"/>
    <mergeCell ref="E60:F60"/>
    <mergeCell ref="G60:H60"/>
    <mergeCell ref="I60:J60"/>
    <mergeCell ref="K60:L60"/>
    <mergeCell ref="A59:B59"/>
    <mergeCell ref="C59:D59"/>
    <mergeCell ref="E59:F59"/>
    <mergeCell ref="G59:H59"/>
    <mergeCell ref="I59:J59"/>
    <mergeCell ref="K59:L59"/>
    <mergeCell ref="A71:B71"/>
    <mergeCell ref="C71:D71"/>
    <mergeCell ref="E71:F71"/>
    <mergeCell ref="G71:H71"/>
    <mergeCell ref="I71:J71"/>
    <mergeCell ref="K71:L71"/>
    <mergeCell ref="I76:J76"/>
    <mergeCell ref="K76:L76"/>
    <mergeCell ref="I77:J77"/>
    <mergeCell ref="K77:L77"/>
    <mergeCell ref="A76:B76"/>
    <mergeCell ref="C76:D76"/>
    <mergeCell ref="E76:F76"/>
    <mergeCell ref="G76:H76"/>
    <mergeCell ref="I78:J78"/>
    <mergeCell ref="K78:L78"/>
    <mergeCell ref="I79:J79"/>
    <mergeCell ref="K79:L79"/>
    <mergeCell ref="A80:B80"/>
    <mergeCell ref="C80:D80"/>
    <mergeCell ref="E80:F80"/>
    <mergeCell ref="G80:H80"/>
    <mergeCell ref="I80:J80"/>
    <mergeCell ref="K80:L80"/>
    <mergeCell ref="A79:B79"/>
    <mergeCell ref="C79:D79"/>
    <mergeCell ref="E79:F79"/>
    <mergeCell ref="G79:H79"/>
    <mergeCell ref="I95:J95"/>
    <mergeCell ref="K95:L95"/>
    <mergeCell ref="I96:J96"/>
    <mergeCell ref="K96:L96"/>
    <mergeCell ref="I97:J97"/>
    <mergeCell ref="K97:L97"/>
    <mergeCell ref="I98:J98"/>
    <mergeCell ref="K98:L98"/>
    <mergeCell ref="A99:B99"/>
    <mergeCell ref="C99:D99"/>
    <mergeCell ref="E99:F99"/>
    <mergeCell ref="G99:H99"/>
    <mergeCell ref="I99:J99"/>
    <mergeCell ref="K99:L99"/>
    <mergeCell ref="A98:B98"/>
    <mergeCell ref="C98:D98"/>
    <mergeCell ref="E98:F98"/>
    <mergeCell ref="G98:H98"/>
    <mergeCell ref="A96:B96"/>
    <mergeCell ref="C96:D96"/>
    <mergeCell ref="E96:F96"/>
    <mergeCell ref="G96:H96"/>
    <mergeCell ref="A97:B97"/>
    <mergeCell ref="C97:D97"/>
    <mergeCell ref="A108:B108"/>
    <mergeCell ref="C108:D108"/>
    <mergeCell ref="E108:F108"/>
    <mergeCell ref="G108:H108"/>
    <mergeCell ref="A109:B109"/>
    <mergeCell ref="C109:D109"/>
    <mergeCell ref="E109:F109"/>
    <mergeCell ref="G109:H109"/>
    <mergeCell ref="A105:B105"/>
    <mergeCell ref="C105:D105"/>
    <mergeCell ref="E105:F105"/>
    <mergeCell ref="G105:H105"/>
    <mergeCell ref="A106:B106"/>
    <mergeCell ref="C106:D106"/>
    <mergeCell ref="E106:F106"/>
    <mergeCell ref="G106:H106"/>
    <mergeCell ref="A107:B107"/>
    <mergeCell ref="C107:D107"/>
    <mergeCell ref="E107:F107"/>
    <mergeCell ref="G107:H107"/>
  </mergeCells>
  <phoneticPr fontId="2"/>
  <pageMargins left="0.78740157480314965" right="0.78740157480314965" top="0.39370078740157483" bottom="0.39370078740157483" header="0.51181102362204722" footer="0.51181102362204722"/>
  <pageSetup paperSize="9" scale="31" fitToHeight="0" orientation="portrait" cellComments="asDisplayed" r:id="rId1"/>
  <headerFooter alignWithMargins="0"/>
  <rowBreaks count="1" manualBreakCount="1">
    <brk id="61" max="1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N23"/>
  <sheetViews>
    <sheetView view="pageBreakPreview" zoomScale="70" zoomScaleNormal="100" zoomScaleSheetLayoutView="70" workbookViewId="0">
      <selection activeCell="D4" sqref="D4:D5"/>
    </sheetView>
  </sheetViews>
  <sheetFormatPr defaultColWidth="9" defaultRowHeight="13.5" x14ac:dyDescent="0.4"/>
  <cols>
    <col min="1" max="7" width="20.625" style="1" customWidth="1"/>
    <col min="8" max="16384" width="9" style="1"/>
  </cols>
  <sheetData>
    <row r="1" spans="1:14" ht="40.15" customHeight="1" thickBot="1" x14ac:dyDescent="0.45">
      <c r="A1" s="13"/>
      <c r="B1" s="13"/>
      <c r="C1" s="13"/>
      <c r="D1" s="13"/>
      <c r="E1" s="13"/>
      <c r="F1" s="13"/>
      <c r="G1" s="11" t="s">
        <v>207</v>
      </c>
    </row>
    <row r="2" spans="1:14" ht="40.15" customHeight="1" thickTop="1" x14ac:dyDescent="0.4">
      <c r="A2" s="346" t="s">
        <v>409</v>
      </c>
      <c r="B2" s="456"/>
      <c r="C2" s="456"/>
      <c r="D2" s="456"/>
      <c r="E2" s="456"/>
      <c r="F2" s="456"/>
      <c r="G2" s="457"/>
    </row>
    <row r="3" spans="1:14" ht="40.15" customHeight="1" thickBot="1" x14ac:dyDescent="0.45">
      <c r="A3" s="458"/>
      <c r="B3" s="459"/>
      <c r="C3" s="459"/>
      <c r="D3" s="459"/>
      <c r="E3" s="459"/>
      <c r="F3" s="459"/>
      <c r="G3" s="460"/>
    </row>
    <row r="4" spans="1:14" ht="40.15" customHeight="1" thickTop="1" x14ac:dyDescent="0.4">
      <c r="A4" s="7"/>
      <c r="B4" s="7"/>
      <c r="C4" s="7"/>
      <c r="D4" s="8" t="s">
        <v>175</v>
      </c>
      <c r="E4" s="548" t="str">
        <f>IF('表紙 （冷熱温熱）'!E5="","",'表紙 （冷熱温熱）'!E5)</f>
        <v/>
      </c>
      <c r="F4" s="548"/>
      <c r="G4" s="548"/>
      <c r="H4" s="265"/>
      <c r="I4" s="265"/>
      <c r="J4" s="265"/>
      <c r="K4" s="265"/>
      <c r="L4" s="265"/>
      <c r="M4" s="265"/>
      <c r="N4" s="265"/>
    </row>
    <row r="5" spans="1:14" ht="40.15" customHeight="1" x14ac:dyDescent="0.4">
      <c r="A5" s="7"/>
      <c r="B5" s="7"/>
      <c r="C5" s="7"/>
      <c r="D5" s="8" t="s">
        <v>126</v>
      </c>
      <c r="E5" s="549" t="str">
        <f>IF('表紙 （冷熱温熱）'!E6="","",'表紙 （冷熱温熱）'!E6)</f>
        <v/>
      </c>
      <c r="F5" s="549"/>
      <c r="G5" s="549"/>
      <c r="H5" s="265"/>
      <c r="I5" s="265"/>
      <c r="J5" s="265"/>
      <c r="K5" s="265"/>
      <c r="L5" s="265"/>
      <c r="M5" s="265"/>
      <c r="N5" s="265"/>
    </row>
    <row r="6" spans="1:14" s="4" customFormat="1" ht="40.15" customHeight="1" x14ac:dyDescent="0.2">
      <c r="A6" s="10"/>
      <c r="B6" s="10"/>
      <c r="C6" s="10"/>
      <c r="D6" s="10"/>
      <c r="E6" s="10"/>
      <c r="F6" s="10"/>
      <c r="G6" s="10"/>
    </row>
    <row r="7" spans="1:14" s="4" customFormat="1" ht="40.15" customHeight="1" thickBot="1" x14ac:dyDescent="0.25">
      <c r="A7" s="7" t="s">
        <v>46</v>
      </c>
      <c r="B7" s="10"/>
      <c r="C7" s="10"/>
      <c r="D7" s="10"/>
      <c r="E7" s="10"/>
      <c r="F7" s="10"/>
      <c r="G7" s="10"/>
    </row>
    <row r="8" spans="1:14" s="4" customFormat="1" ht="40.15" customHeight="1" x14ac:dyDescent="0.2">
      <c r="A8" s="10"/>
      <c r="B8" s="462" t="s">
        <v>47</v>
      </c>
      <c r="C8" s="463"/>
      <c r="D8" s="545"/>
      <c r="E8" s="546"/>
      <c r="F8" s="10"/>
      <c r="G8" s="10"/>
    </row>
    <row r="9" spans="1:14" s="4" customFormat="1" ht="40.15" customHeight="1" x14ac:dyDescent="0.2">
      <c r="A9" s="10"/>
      <c r="B9" s="466" t="s">
        <v>48</v>
      </c>
      <c r="C9" s="467"/>
      <c r="D9" s="137"/>
      <c r="E9" s="173" t="s">
        <v>101</v>
      </c>
      <c r="F9" s="547" t="s">
        <v>355</v>
      </c>
      <c r="G9" s="482"/>
    </row>
    <row r="10" spans="1:14" s="4" customFormat="1" ht="40.15" customHeight="1" thickBot="1" x14ac:dyDescent="0.25">
      <c r="A10" s="10"/>
      <c r="B10" s="468" t="s">
        <v>145</v>
      </c>
      <c r="C10" s="469"/>
      <c r="D10" s="470"/>
      <c r="E10" s="471"/>
      <c r="F10" s="7"/>
      <c r="G10" s="10"/>
    </row>
    <row r="11" spans="1:14" s="4" customFormat="1" ht="40.15" customHeight="1" thickBot="1" x14ac:dyDescent="0.55000000000000004">
      <c r="A11" s="10"/>
      <c r="B11" s="34"/>
      <c r="C11" s="35"/>
      <c r="D11" s="10"/>
      <c r="E11" s="36"/>
      <c r="F11" s="10"/>
      <c r="G11" s="10"/>
    </row>
    <row r="12" spans="1:14" s="4" customFormat="1" ht="40.15" customHeight="1" thickBot="1" x14ac:dyDescent="0.25">
      <c r="A12" s="37"/>
      <c r="B12" s="472" t="s">
        <v>146</v>
      </c>
      <c r="C12" s="473"/>
      <c r="D12" s="353" t="s">
        <v>109</v>
      </c>
      <c r="E12" s="405"/>
      <c r="F12" s="472" t="s">
        <v>147</v>
      </c>
      <c r="G12" s="534"/>
    </row>
    <row r="13" spans="1:14" ht="40.15" customHeight="1" thickTop="1" x14ac:dyDescent="0.4">
      <c r="A13" s="72" t="s">
        <v>49</v>
      </c>
      <c r="B13" s="133">
        <f>B14+B15</f>
        <v>0</v>
      </c>
      <c r="C13" s="171" t="s">
        <v>100</v>
      </c>
      <c r="D13" s="134"/>
      <c r="E13" s="39" t="s">
        <v>50</v>
      </c>
      <c r="F13" s="535">
        <f>IF($D$10="",0,$D$10*D13/SUM($D$13,$D$16))</f>
        <v>0</v>
      </c>
      <c r="G13" s="536"/>
    </row>
    <row r="14" spans="1:14" ht="40.15" customHeight="1" x14ac:dyDescent="0.4">
      <c r="A14" s="266" t="s">
        <v>309</v>
      </c>
      <c r="B14" s="124"/>
      <c r="C14" s="314" t="s">
        <v>307</v>
      </c>
      <c r="D14" s="149" t="str">
        <f>IFERROR(D13*B14/B13,"")</f>
        <v/>
      </c>
      <c r="E14" s="234" t="s">
        <v>308</v>
      </c>
      <c r="F14" s="541">
        <f t="shared" ref="F14:F16" si="0">IF($D$10="",0,$D$10*D14/SUM($D$13,$D$16))</f>
        <v>0</v>
      </c>
      <c r="G14" s="542"/>
    </row>
    <row r="15" spans="1:14" ht="40.15" customHeight="1" x14ac:dyDescent="0.4">
      <c r="A15" s="266" t="s">
        <v>310</v>
      </c>
      <c r="B15" s="268"/>
      <c r="C15" s="315" t="s">
        <v>307</v>
      </c>
      <c r="D15" s="270" t="str">
        <f>IFERROR(D13*B15/B13,"")</f>
        <v/>
      </c>
      <c r="E15" s="271" t="s">
        <v>308</v>
      </c>
      <c r="F15" s="543">
        <f t="shared" si="0"/>
        <v>0</v>
      </c>
      <c r="G15" s="544"/>
    </row>
    <row r="16" spans="1:14" ht="40.15" customHeight="1" thickBot="1" x14ac:dyDescent="0.45">
      <c r="A16" s="73" t="s">
        <v>51</v>
      </c>
      <c r="B16" s="126"/>
      <c r="C16" s="172" t="s">
        <v>50</v>
      </c>
      <c r="D16" s="126"/>
      <c r="E16" s="41" t="s">
        <v>50</v>
      </c>
      <c r="F16" s="537">
        <f t="shared" si="0"/>
        <v>0</v>
      </c>
      <c r="G16" s="538"/>
    </row>
    <row r="17" spans="1:7" ht="40.15" customHeight="1" thickBot="1" x14ac:dyDescent="0.25">
      <c r="A17" s="10"/>
      <c r="B17" s="10"/>
      <c r="C17" s="10"/>
      <c r="D17" s="10"/>
      <c r="E17" s="10"/>
      <c r="F17" s="10"/>
      <c r="G17" s="10"/>
    </row>
    <row r="18" spans="1:7" ht="40.15" customHeight="1" thickBot="1" x14ac:dyDescent="0.25">
      <c r="B18" s="447" t="s">
        <v>144</v>
      </c>
      <c r="C18" s="448"/>
      <c r="D18" s="449"/>
      <c r="E18" s="450"/>
      <c r="F18" s="10"/>
      <c r="G18" s="10"/>
    </row>
    <row r="19" spans="1:7" ht="40.15" customHeight="1" x14ac:dyDescent="0.4">
      <c r="D19" s="7"/>
      <c r="E19" s="7"/>
      <c r="F19" s="7"/>
      <c r="G19" s="7"/>
    </row>
    <row r="20" spans="1:7" s="4" customFormat="1" ht="40.15" customHeight="1" thickBot="1" x14ac:dyDescent="0.25">
      <c r="A20" s="7" t="s">
        <v>148</v>
      </c>
      <c r="B20" s="10"/>
      <c r="C20" s="10"/>
      <c r="D20" s="10"/>
      <c r="E20" s="10"/>
      <c r="F20" s="10"/>
      <c r="G20" s="10"/>
    </row>
    <row r="21" spans="1:7" s="4" customFormat="1" ht="40.15" customHeight="1" x14ac:dyDescent="0.15">
      <c r="A21" s="451"/>
      <c r="B21" s="452"/>
      <c r="C21" s="452"/>
      <c r="D21" s="452"/>
      <c r="E21" s="452"/>
      <c r="F21" s="452"/>
      <c r="G21" s="539"/>
    </row>
    <row r="22" spans="1:7" s="4" customFormat="1" ht="40.15" customHeight="1" thickBot="1" x14ac:dyDescent="0.2">
      <c r="A22" s="453"/>
      <c r="B22" s="454"/>
      <c r="C22" s="454"/>
      <c r="D22" s="454"/>
      <c r="E22" s="454"/>
      <c r="F22" s="454"/>
      <c r="G22" s="540"/>
    </row>
    <row r="23" spans="1:7" s="4" customFormat="1" ht="40.15" customHeight="1" x14ac:dyDescent="0.15">
      <c r="A23" s="455" t="s">
        <v>324</v>
      </c>
      <c r="B23" s="455"/>
      <c r="C23" s="455"/>
      <c r="D23" s="455"/>
      <c r="E23" s="455"/>
      <c r="F23" s="455"/>
      <c r="G23" s="455"/>
    </row>
  </sheetData>
  <mergeCells count="20">
    <mergeCell ref="A2:G3"/>
    <mergeCell ref="B9:C9"/>
    <mergeCell ref="B8:C8"/>
    <mergeCell ref="B10:C10"/>
    <mergeCell ref="D8:E8"/>
    <mergeCell ref="D10:E10"/>
    <mergeCell ref="F9:G9"/>
    <mergeCell ref="E4:G4"/>
    <mergeCell ref="E5:G5"/>
    <mergeCell ref="D18:E18"/>
    <mergeCell ref="B18:C18"/>
    <mergeCell ref="A23:G23"/>
    <mergeCell ref="B12:C12"/>
    <mergeCell ref="D12:E12"/>
    <mergeCell ref="F12:G12"/>
    <mergeCell ref="F13:G13"/>
    <mergeCell ref="F16:G16"/>
    <mergeCell ref="A21:G22"/>
    <mergeCell ref="F14:G14"/>
    <mergeCell ref="F15:G15"/>
  </mergeCells>
  <phoneticPr fontId="2"/>
  <pageMargins left="0.78740157480314965" right="0.78740157480314965" top="0.39370078740157483" bottom="0.39370078740157483" header="0.51181102362204722" footer="0.51181102362204722"/>
  <pageSetup paperSize="9" scale="54" fitToHeight="0" orientation="portrait" cellComments="asDisplayed"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D727A-57D6-4BCC-BE1C-5DEE87B8F866}">
  <sheetPr codeName="Sheet5">
    <pageSetUpPr fitToPage="1"/>
  </sheetPr>
  <dimension ref="A1:N23"/>
  <sheetViews>
    <sheetView view="pageBreakPreview" zoomScale="70" zoomScaleNormal="100" zoomScaleSheetLayoutView="70" workbookViewId="0">
      <selection activeCell="D4" sqref="D4:D5"/>
    </sheetView>
  </sheetViews>
  <sheetFormatPr defaultColWidth="9" defaultRowHeight="13.5" x14ac:dyDescent="0.4"/>
  <cols>
    <col min="1" max="7" width="20.625" style="1" customWidth="1"/>
    <col min="8" max="16384" width="9" style="1"/>
  </cols>
  <sheetData>
    <row r="1" spans="1:14" ht="40.15" customHeight="1" thickBot="1" x14ac:dyDescent="0.45">
      <c r="A1" s="13"/>
      <c r="B1" s="13"/>
      <c r="C1" s="13"/>
      <c r="D1" s="13"/>
      <c r="E1" s="13"/>
      <c r="F1" s="13"/>
      <c r="G1" s="11" t="s">
        <v>208</v>
      </c>
    </row>
    <row r="2" spans="1:14" ht="40.15" customHeight="1" thickTop="1" x14ac:dyDescent="0.4">
      <c r="A2" s="346" t="s">
        <v>356</v>
      </c>
      <c r="B2" s="456"/>
      <c r="C2" s="456"/>
      <c r="D2" s="456"/>
      <c r="E2" s="456"/>
      <c r="F2" s="456"/>
      <c r="G2" s="457"/>
    </row>
    <row r="3" spans="1:14" ht="40.15" customHeight="1" thickBot="1" x14ac:dyDescent="0.45">
      <c r="A3" s="458"/>
      <c r="B3" s="459"/>
      <c r="C3" s="459"/>
      <c r="D3" s="459"/>
      <c r="E3" s="459"/>
      <c r="F3" s="459"/>
      <c r="G3" s="460"/>
    </row>
    <row r="4" spans="1:14" ht="40.15" customHeight="1" thickTop="1" x14ac:dyDescent="0.4">
      <c r="A4" s="7"/>
      <c r="B4" s="7"/>
      <c r="C4" s="7"/>
      <c r="D4" s="8" t="s">
        <v>175</v>
      </c>
      <c r="E4" s="461" t="str">
        <f>IF('表紙 （冷熱温熱）'!E5="","",'表紙 （冷熱温熱）'!E5)</f>
        <v/>
      </c>
      <c r="F4" s="461"/>
      <c r="G4" s="461"/>
      <c r="H4" s="265"/>
      <c r="I4" s="265"/>
      <c r="J4" s="265"/>
      <c r="K4" s="265"/>
      <c r="L4" s="265"/>
      <c r="M4" s="265"/>
      <c r="N4" s="265"/>
    </row>
    <row r="5" spans="1:14" ht="40.15" customHeight="1" x14ac:dyDescent="0.4">
      <c r="A5" s="7"/>
      <c r="B5" s="7"/>
      <c r="C5" s="7"/>
      <c r="D5" s="8" t="s">
        <v>126</v>
      </c>
      <c r="E5" s="474" t="str">
        <f>IF('表紙 （冷熱温熱）'!E6="","",'表紙 （冷熱温熱）'!E6)</f>
        <v/>
      </c>
      <c r="F5" s="474"/>
      <c r="G5" s="474"/>
      <c r="H5" s="265"/>
      <c r="I5" s="265"/>
      <c r="J5" s="265"/>
      <c r="K5" s="265"/>
      <c r="L5" s="265"/>
      <c r="M5" s="265"/>
      <c r="N5" s="265"/>
    </row>
    <row r="6" spans="1:14" s="4" customFormat="1" ht="40.15" customHeight="1" x14ac:dyDescent="0.2">
      <c r="A6" s="10"/>
      <c r="B6" s="10"/>
      <c r="C6" s="10"/>
      <c r="D6" s="10"/>
      <c r="E6" s="10"/>
      <c r="F6" s="10"/>
      <c r="G6" s="10"/>
    </row>
    <row r="7" spans="1:14" s="4" customFormat="1" ht="40.15" customHeight="1" thickBot="1" x14ac:dyDescent="0.25">
      <c r="A7" s="7" t="s">
        <v>46</v>
      </c>
      <c r="B7" s="10"/>
      <c r="C7" s="10"/>
      <c r="D7" s="10"/>
      <c r="E7" s="10"/>
      <c r="F7" s="10"/>
      <c r="G7" s="10"/>
    </row>
    <row r="8" spans="1:14" s="4" customFormat="1" ht="40.15" customHeight="1" x14ac:dyDescent="0.2">
      <c r="A8" s="10"/>
      <c r="B8" s="462" t="s">
        <v>47</v>
      </c>
      <c r="C8" s="463"/>
      <c r="D8" s="550"/>
      <c r="E8" s="551"/>
      <c r="F8" s="10"/>
      <c r="G8" s="10"/>
    </row>
    <row r="9" spans="1:14" s="4" customFormat="1" ht="40.15" customHeight="1" x14ac:dyDescent="0.2">
      <c r="A9" s="10"/>
      <c r="B9" s="466" t="s">
        <v>48</v>
      </c>
      <c r="C9" s="467"/>
      <c r="D9" s="137"/>
      <c r="E9" s="173" t="s">
        <v>101</v>
      </c>
      <c r="F9" s="547" t="s">
        <v>357</v>
      </c>
      <c r="G9" s="482"/>
    </row>
    <row r="10" spans="1:14" s="4" customFormat="1" ht="40.15" customHeight="1" thickBot="1" x14ac:dyDescent="0.25">
      <c r="A10" s="10"/>
      <c r="B10" s="468" t="s">
        <v>145</v>
      </c>
      <c r="C10" s="469"/>
      <c r="D10" s="470"/>
      <c r="E10" s="471"/>
      <c r="F10" s="10"/>
      <c r="G10" s="10"/>
    </row>
    <row r="11" spans="1:14" s="4" customFormat="1" ht="40.15" customHeight="1" thickBot="1" x14ac:dyDescent="0.55000000000000004">
      <c r="A11" s="10"/>
      <c r="B11" s="34"/>
      <c r="C11" s="35"/>
      <c r="D11" s="10"/>
      <c r="E11" s="36"/>
      <c r="F11" s="10"/>
      <c r="G11" s="10"/>
    </row>
    <row r="12" spans="1:14" s="4" customFormat="1" ht="40.15" customHeight="1" thickBot="1" x14ac:dyDescent="0.25">
      <c r="A12" s="37"/>
      <c r="B12" s="472" t="s">
        <v>146</v>
      </c>
      <c r="C12" s="473"/>
      <c r="D12" s="353" t="s">
        <v>109</v>
      </c>
      <c r="E12" s="405"/>
      <c r="F12" s="472" t="s">
        <v>147</v>
      </c>
      <c r="G12" s="534"/>
    </row>
    <row r="13" spans="1:14" ht="40.15" customHeight="1" thickTop="1" x14ac:dyDescent="0.4">
      <c r="A13" s="72" t="s">
        <v>49</v>
      </c>
      <c r="B13" s="133">
        <f>B14+B15</f>
        <v>0</v>
      </c>
      <c r="C13" s="171" t="s">
        <v>100</v>
      </c>
      <c r="D13" s="134"/>
      <c r="E13" s="39" t="s">
        <v>50</v>
      </c>
      <c r="F13" s="535" cm="1">
        <f t="array" ref="F13">IF($D$10="",0,$D$10*D13/($D$13,$D$16))</f>
        <v>0</v>
      </c>
      <c r="G13" s="536"/>
    </row>
    <row r="14" spans="1:14" ht="40.15" customHeight="1" x14ac:dyDescent="0.4">
      <c r="A14" s="266" t="s">
        <v>309</v>
      </c>
      <c r="B14" s="124"/>
      <c r="C14" s="314" t="s">
        <v>307</v>
      </c>
      <c r="D14" s="149" t="str">
        <f>IFERROR(D13*B14/B13,"")</f>
        <v/>
      </c>
      <c r="E14" s="234" t="s">
        <v>308</v>
      </c>
      <c r="F14" s="541" cm="1">
        <f t="array" ref="F14">IF($D$10="",0,$D$10*D14/($D$13,$D$16))</f>
        <v>0</v>
      </c>
      <c r="G14" s="542"/>
    </row>
    <row r="15" spans="1:14" ht="40.15" customHeight="1" x14ac:dyDescent="0.4">
      <c r="A15" s="266" t="s">
        <v>310</v>
      </c>
      <c r="B15" s="268"/>
      <c r="C15" s="315" t="s">
        <v>307</v>
      </c>
      <c r="D15" s="270" t="str">
        <f>IFERROR(D13*B15/B13,"")</f>
        <v/>
      </c>
      <c r="E15" s="271" t="s">
        <v>308</v>
      </c>
      <c r="F15" s="543" cm="1">
        <f t="array" ref="F15">IF($D$10="",0,$D$10*D15/($D$13,$D$16))</f>
        <v>0</v>
      </c>
      <c r="G15" s="544"/>
    </row>
    <row r="16" spans="1:14" ht="40.15" customHeight="1" thickBot="1" x14ac:dyDescent="0.45">
      <c r="A16" s="73" t="s">
        <v>51</v>
      </c>
      <c r="B16" s="126"/>
      <c r="C16" s="172" t="s">
        <v>50</v>
      </c>
      <c r="D16" s="126"/>
      <c r="E16" s="41" t="s">
        <v>50</v>
      </c>
      <c r="F16" s="537" cm="1">
        <f t="array" ref="F16">IF($D$10="",0,$D$10*D16/($D$13,$D$16))</f>
        <v>0</v>
      </c>
      <c r="G16" s="538"/>
    </row>
    <row r="17" spans="1:7" ht="40.15" customHeight="1" thickBot="1" x14ac:dyDescent="0.25">
      <c r="A17" s="10"/>
      <c r="B17" s="10"/>
      <c r="C17" s="10"/>
      <c r="D17" s="10"/>
      <c r="E17" s="10"/>
      <c r="F17" s="10"/>
      <c r="G17" s="10"/>
    </row>
    <row r="18" spans="1:7" ht="40.15" customHeight="1" thickBot="1" x14ac:dyDescent="0.25">
      <c r="A18" s="61"/>
      <c r="B18" s="447" t="s">
        <v>144</v>
      </c>
      <c r="C18" s="448"/>
      <c r="D18" s="449"/>
      <c r="E18" s="450"/>
      <c r="F18" s="10"/>
      <c r="G18" s="10"/>
    </row>
    <row r="19" spans="1:7" ht="40.15" customHeight="1" x14ac:dyDescent="0.4">
      <c r="D19" s="7"/>
      <c r="E19" s="7"/>
      <c r="F19" s="7"/>
      <c r="G19" s="7"/>
    </row>
    <row r="20" spans="1:7" s="4" customFormat="1" ht="40.15" customHeight="1" thickBot="1" x14ac:dyDescent="0.25">
      <c r="A20" s="7" t="s">
        <v>148</v>
      </c>
      <c r="B20" s="10"/>
      <c r="C20" s="10"/>
      <c r="D20" s="10"/>
      <c r="E20" s="10"/>
      <c r="F20" s="10"/>
      <c r="G20" s="10"/>
    </row>
    <row r="21" spans="1:7" s="4" customFormat="1" ht="40.15" customHeight="1" x14ac:dyDescent="0.15">
      <c r="A21" s="451"/>
      <c r="B21" s="452"/>
      <c r="C21" s="452"/>
      <c r="D21" s="452"/>
      <c r="E21" s="452"/>
      <c r="F21" s="452"/>
      <c r="G21" s="539"/>
    </row>
    <row r="22" spans="1:7" s="4" customFormat="1" ht="40.15" customHeight="1" thickBot="1" x14ac:dyDescent="0.2">
      <c r="A22" s="453"/>
      <c r="B22" s="454"/>
      <c r="C22" s="454"/>
      <c r="D22" s="454"/>
      <c r="E22" s="454"/>
      <c r="F22" s="454"/>
      <c r="G22" s="540"/>
    </row>
    <row r="23" spans="1:7" s="4" customFormat="1" ht="40.15" customHeight="1" x14ac:dyDescent="0.15">
      <c r="A23" s="455" t="s">
        <v>324</v>
      </c>
      <c r="B23" s="455"/>
      <c r="C23" s="455"/>
      <c r="D23" s="455"/>
      <c r="E23" s="455"/>
      <c r="F23" s="455"/>
      <c r="G23" s="455"/>
    </row>
  </sheetData>
  <mergeCells count="20">
    <mergeCell ref="A2:G3"/>
    <mergeCell ref="B8:C8"/>
    <mergeCell ref="D8:E8"/>
    <mergeCell ref="B9:C9"/>
    <mergeCell ref="B10:C10"/>
    <mergeCell ref="D10:E10"/>
    <mergeCell ref="F9:G9"/>
    <mergeCell ref="E4:G4"/>
    <mergeCell ref="E5:G5"/>
    <mergeCell ref="A23:G23"/>
    <mergeCell ref="B12:C12"/>
    <mergeCell ref="D12:E12"/>
    <mergeCell ref="F12:G12"/>
    <mergeCell ref="F13:G13"/>
    <mergeCell ref="F16:G16"/>
    <mergeCell ref="A21:G22"/>
    <mergeCell ref="B18:C18"/>
    <mergeCell ref="D18:E18"/>
    <mergeCell ref="F14:G14"/>
    <mergeCell ref="F15:G15"/>
  </mergeCells>
  <phoneticPr fontId="2"/>
  <pageMargins left="0.78740157480314965" right="0.78740157480314965" top="0.39370078740157483" bottom="0.39370078740157483" header="0.51181102362204722" footer="0.51181102362204722"/>
  <pageSetup paperSize="9" scale="54" fitToHeight="0" orientation="portrait" cellComments="asDisplayed"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10548-3CD8-43C2-8317-EB22242D1836}">
  <sheetPr codeName="Sheet6">
    <pageSetUpPr fitToPage="1"/>
  </sheetPr>
  <dimension ref="A1:G32"/>
  <sheetViews>
    <sheetView view="pageBreakPreview" zoomScale="70" zoomScaleNormal="100" zoomScaleSheetLayoutView="70" workbookViewId="0">
      <selection activeCell="F5" sqref="F5:G5"/>
    </sheetView>
  </sheetViews>
  <sheetFormatPr defaultColWidth="9" defaultRowHeight="13.5" x14ac:dyDescent="0.4"/>
  <cols>
    <col min="1" max="5" width="20.625" style="1" customWidth="1"/>
    <col min="6" max="6" width="42" style="1" customWidth="1"/>
    <col min="7" max="7" width="20.625" style="1" customWidth="1"/>
    <col min="8" max="16384" width="9" style="1"/>
  </cols>
  <sheetData>
    <row r="1" spans="1:7" ht="40.15" customHeight="1" thickBot="1" x14ac:dyDescent="0.45">
      <c r="A1" s="13"/>
      <c r="B1" s="13"/>
      <c r="C1" s="13"/>
      <c r="D1" s="13"/>
      <c r="E1" s="13"/>
      <c r="F1" s="13"/>
      <c r="G1" s="11" t="s">
        <v>209</v>
      </c>
    </row>
    <row r="2" spans="1:7" ht="40.15" customHeight="1" thickTop="1" x14ac:dyDescent="0.4">
      <c r="A2" s="346" t="s">
        <v>398</v>
      </c>
      <c r="B2" s="347"/>
      <c r="C2" s="347"/>
      <c r="D2" s="347"/>
      <c r="E2" s="347"/>
      <c r="F2" s="347"/>
      <c r="G2" s="436"/>
    </row>
    <row r="3" spans="1:7" ht="40.15" customHeight="1" thickBot="1" x14ac:dyDescent="0.45">
      <c r="A3" s="349"/>
      <c r="B3" s="350"/>
      <c r="C3" s="350"/>
      <c r="D3" s="350"/>
      <c r="E3" s="350"/>
      <c r="F3" s="350"/>
      <c r="G3" s="437"/>
    </row>
    <row r="4" spans="1:7" ht="40.15" customHeight="1" thickTop="1" x14ac:dyDescent="0.4">
      <c r="A4" s="7"/>
      <c r="B4" s="7"/>
      <c r="C4" s="7"/>
      <c r="E4" s="8" t="s">
        <v>175</v>
      </c>
      <c r="F4" s="548" t="str">
        <f>IF('表紙 （冷熱温熱）'!E5="","",'表紙 （冷熱温熱）'!E5)</f>
        <v/>
      </c>
      <c r="G4" s="548"/>
    </row>
    <row r="5" spans="1:7" ht="40.15" customHeight="1" x14ac:dyDescent="0.4">
      <c r="A5" s="7"/>
      <c r="B5" s="7"/>
      <c r="C5" s="7"/>
      <c r="E5" s="8" t="s">
        <v>126</v>
      </c>
      <c r="F5" s="549" t="str">
        <f>IF('表紙 （冷熱温熱）'!E6="","",'表紙 （冷熱温熱）'!E6)</f>
        <v/>
      </c>
      <c r="G5" s="549"/>
    </row>
    <row r="6" spans="1:7" ht="40.15" customHeight="1" thickBot="1" x14ac:dyDescent="0.45">
      <c r="A6" s="7"/>
      <c r="B6" s="7"/>
      <c r="C6" s="3"/>
      <c r="D6" s="3"/>
      <c r="E6" s="3"/>
      <c r="F6" s="3"/>
      <c r="G6" s="7"/>
    </row>
    <row r="7" spans="1:7" ht="55.5" thickBot="1" x14ac:dyDescent="0.45">
      <c r="A7" s="238"/>
      <c r="B7" s="249" t="s">
        <v>52</v>
      </c>
      <c r="C7" s="55" t="s">
        <v>399</v>
      </c>
      <c r="D7" s="55" t="s">
        <v>400</v>
      </c>
      <c r="E7" s="55" t="s">
        <v>314</v>
      </c>
      <c r="F7" s="95" t="s">
        <v>53</v>
      </c>
      <c r="G7" s="75" t="s">
        <v>261</v>
      </c>
    </row>
    <row r="8" spans="1:7" ht="40.15" customHeight="1" thickTop="1" x14ac:dyDescent="0.4">
      <c r="A8" s="65">
        <v>1</v>
      </c>
      <c r="B8" s="195"/>
      <c r="C8" s="256"/>
      <c r="D8" s="256"/>
      <c r="E8" s="256"/>
      <c r="F8" s="185"/>
      <c r="G8" s="186"/>
    </row>
    <row r="9" spans="1:7" ht="40.15" customHeight="1" x14ac:dyDescent="0.4">
      <c r="A9" s="64">
        <v>2</v>
      </c>
      <c r="B9" s="197"/>
      <c r="C9" s="257"/>
      <c r="D9" s="257"/>
      <c r="E9" s="257"/>
      <c r="F9" s="187"/>
      <c r="G9" s="188"/>
    </row>
    <row r="10" spans="1:7" ht="40.15" customHeight="1" x14ac:dyDescent="0.4">
      <c r="A10" s="60">
        <v>3</v>
      </c>
      <c r="B10" s="197"/>
      <c r="C10" s="257"/>
      <c r="D10" s="257"/>
      <c r="E10" s="257"/>
      <c r="F10" s="187"/>
      <c r="G10" s="188"/>
    </row>
    <row r="11" spans="1:7" ht="40.15" customHeight="1" x14ac:dyDescent="0.4">
      <c r="A11" s="65">
        <v>4</v>
      </c>
      <c r="B11" s="197"/>
      <c r="C11" s="257"/>
      <c r="D11" s="257"/>
      <c r="E11" s="257"/>
      <c r="F11" s="187"/>
      <c r="G11" s="188"/>
    </row>
    <row r="12" spans="1:7" ht="40.15" customHeight="1" x14ac:dyDescent="0.4">
      <c r="A12" s="64">
        <v>5</v>
      </c>
      <c r="B12" s="197"/>
      <c r="C12" s="257"/>
      <c r="D12" s="257"/>
      <c r="E12" s="257"/>
      <c r="F12" s="187"/>
      <c r="G12" s="188"/>
    </row>
    <row r="13" spans="1:7" ht="40.15" customHeight="1" x14ac:dyDescent="0.4">
      <c r="A13" s="64">
        <v>6</v>
      </c>
      <c r="B13" s="197"/>
      <c r="C13" s="257"/>
      <c r="D13" s="257"/>
      <c r="E13" s="257"/>
      <c r="F13" s="187"/>
      <c r="G13" s="188"/>
    </row>
    <row r="14" spans="1:7" ht="40.15" customHeight="1" x14ac:dyDescent="0.4">
      <c r="A14" s="60">
        <v>7</v>
      </c>
      <c r="B14" s="197"/>
      <c r="C14" s="257"/>
      <c r="D14" s="257"/>
      <c r="E14" s="257"/>
      <c r="F14" s="187"/>
      <c r="G14" s="188"/>
    </row>
    <row r="15" spans="1:7" ht="40.15" customHeight="1" thickBot="1" x14ac:dyDescent="0.45">
      <c r="A15" s="66">
        <v>8</v>
      </c>
      <c r="B15" s="200"/>
      <c r="C15" s="258"/>
      <c r="D15" s="258"/>
      <c r="E15" s="258"/>
      <c r="F15" s="189"/>
      <c r="G15" s="190"/>
    </row>
    <row r="16" spans="1:7" ht="40.15" customHeight="1" thickTop="1" thickBot="1" x14ac:dyDescent="0.45">
      <c r="A16" s="25" t="s">
        <v>54</v>
      </c>
      <c r="B16" s="16"/>
      <c r="C16" s="174">
        <f>SUM(C8:C15)</f>
        <v>0</v>
      </c>
      <c r="D16" s="174">
        <f>SUM(D8:D15)</f>
        <v>0</v>
      </c>
      <c r="E16" s="174">
        <f>SUM(E8:E15)</f>
        <v>0</v>
      </c>
      <c r="F16" s="96"/>
      <c r="G16" s="18"/>
    </row>
    <row r="17" spans="1:7" ht="40.15" customHeight="1" x14ac:dyDescent="0.4">
      <c r="A17" s="7" t="s">
        <v>336</v>
      </c>
      <c r="B17" s="7"/>
      <c r="C17" s="7"/>
      <c r="D17" s="7"/>
      <c r="E17" s="7"/>
      <c r="F17" s="7"/>
      <c r="G17" s="7"/>
    </row>
    <row r="18" spans="1:7" ht="40.15" customHeight="1" x14ac:dyDescent="0.4">
      <c r="A18" s="7" t="s">
        <v>334</v>
      </c>
      <c r="B18" s="7"/>
      <c r="C18" s="7"/>
      <c r="D18" s="7"/>
      <c r="E18" s="7"/>
      <c r="F18" s="7"/>
      <c r="G18" s="7"/>
    </row>
    <row r="19" spans="1:7" ht="40.15" customHeight="1" x14ac:dyDescent="0.4">
      <c r="A19" s="7" t="s">
        <v>335</v>
      </c>
      <c r="B19" s="7"/>
      <c r="C19" s="7"/>
      <c r="D19" s="7"/>
      <c r="E19" s="7"/>
      <c r="F19" s="7"/>
      <c r="G19" s="7"/>
    </row>
    <row r="20" spans="1:7" ht="40.15" customHeight="1" x14ac:dyDescent="0.4">
      <c r="A20" s="7" t="s">
        <v>76</v>
      </c>
      <c r="B20" s="7"/>
      <c r="C20" s="7"/>
      <c r="D20" s="7"/>
      <c r="E20" s="7"/>
      <c r="F20" s="7"/>
      <c r="G20" s="7"/>
    </row>
    <row r="21" spans="1:7" ht="40.15" customHeight="1" x14ac:dyDescent="0.4">
      <c r="A21" s="475" t="s">
        <v>75</v>
      </c>
      <c r="B21" s="475"/>
      <c r="C21" s="475"/>
      <c r="D21" s="475"/>
      <c r="E21" s="475"/>
      <c r="F21" s="475"/>
      <c r="G21" s="475"/>
    </row>
    <row r="22" spans="1:7" s="4" customFormat="1" x14ac:dyDescent="0.15"/>
    <row r="23" spans="1:7" s="4" customFormat="1" x14ac:dyDescent="0.15"/>
    <row r="24" spans="1:7" s="4" customFormat="1" x14ac:dyDescent="0.15"/>
    <row r="25" spans="1:7" s="4" customFormat="1" x14ac:dyDescent="0.15"/>
    <row r="26" spans="1:7" s="4" customFormat="1" x14ac:dyDescent="0.15"/>
    <row r="27" spans="1:7" s="4" customFormat="1" x14ac:dyDescent="0.15"/>
    <row r="28" spans="1:7" s="4" customFormat="1" x14ac:dyDescent="0.15"/>
    <row r="29" spans="1:7" s="4" customFormat="1" x14ac:dyDescent="0.15"/>
    <row r="30" spans="1:7" s="4" customFormat="1" x14ac:dyDescent="0.15"/>
    <row r="31" spans="1:7" s="4" customFormat="1" x14ac:dyDescent="0.15"/>
    <row r="32" spans="1:7" s="4" customFormat="1" x14ac:dyDescent="0.15"/>
  </sheetData>
  <mergeCells count="4">
    <mergeCell ref="A21:G21"/>
    <mergeCell ref="F4:G4"/>
    <mergeCell ref="A2:G3"/>
    <mergeCell ref="F5:G5"/>
  </mergeCells>
  <phoneticPr fontId="2"/>
  <pageMargins left="0.78740157480314965" right="0.78740157480314965" top="0.39370078740157483" bottom="0.39370078740157483" header="0.51181102362204722" footer="0.51181102362204722"/>
  <pageSetup paperSize="9" scale="47" fitToHeight="0" orientation="portrait" cellComments="asDisplayed"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C4AE-6E6C-441A-B184-E0137D68BB3A}">
  <sheetPr codeName="Sheet8">
    <pageSetUpPr fitToPage="1"/>
  </sheetPr>
  <dimension ref="A1:H35"/>
  <sheetViews>
    <sheetView view="pageBreakPreview" zoomScale="70" zoomScaleNormal="100" zoomScaleSheetLayoutView="70" workbookViewId="0">
      <selection activeCell="G5" sqref="G5:H5"/>
    </sheetView>
  </sheetViews>
  <sheetFormatPr defaultColWidth="9" defaultRowHeight="13.5" x14ac:dyDescent="0.4"/>
  <cols>
    <col min="1" max="6" width="20.625" style="1" customWidth="1"/>
    <col min="7" max="7" width="42" style="1" customWidth="1"/>
    <col min="8" max="8" width="20.625" style="1" customWidth="1"/>
    <col min="9" max="16384" width="9" style="1"/>
  </cols>
  <sheetData>
    <row r="1" spans="1:8" ht="40.15" customHeight="1" thickBot="1" x14ac:dyDescent="0.45">
      <c r="A1" s="13"/>
      <c r="B1" s="13"/>
      <c r="C1" s="13"/>
      <c r="D1" s="13"/>
      <c r="E1" s="13"/>
      <c r="F1" s="13"/>
      <c r="G1" s="13"/>
      <c r="H1" s="11" t="s">
        <v>210</v>
      </c>
    </row>
    <row r="2" spans="1:8" ht="40.15" customHeight="1" thickTop="1" x14ac:dyDescent="0.4">
      <c r="A2" s="346" t="s">
        <v>401</v>
      </c>
      <c r="B2" s="347"/>
      <c r="C2" s="347"/>
      <c r="D2" s="347"/>
      <c r="E2" s="347"/>
      <c r="F2" s="347"/>
      <c r="G2" s="347"/>
      <c r="H2" s="436"/>
    </row>
    <row r="3" spans="1:8" ht="40.15" customHeight="1" thickBot="1" x14ac:dyDescent="0.45">
      <c r="A3" s="349"/>
      <c r="B3" s="350"/>
      <c r="C3" s="350"/>
      <c r="D3" s="350"/>
      <c r="E3" s="350"/>
      <c r="F3" s="350"/>
      <c r="G3" s="350"/>
      <c r="H3" s="437"/>
    </row>
    <row r="4" spans="1:8" ht="40.15" customHeight="1" thickTop="1" x14ac:dyDescent="0.4">
      <c r="A4" s="7"/>
      <c r="B4" s="7"/>
      <c r="C4" s="7"/>
      <c r="D4" s="7"/>
      <c r="F4" s="8" t="s">
        <v>175</v>
      </c>
      <c r="G4" s="548" t="str">
        <f>IF('表紙 （冷熱温熱）'!E5="","",'表紙 （冷熱温熱）'!E5)</f>
        <v/>
      </c>
      <c r="H4" s="548"/>
    </row>
    <row r="5" spans="1:8" ht="40.15" customHeight="1" x14ac:dyDescent="0.4">
      <c r="A5" s="7"/>
      <c r="B5" s="7"/>
      <c r="C5" s="7"/>
      <c r="D5" s="7"/>
      <c r="F5" s="8" t="s">
        <v>126</v>
      </c>
      <c r="G5" s="549" t="str">
        <f>IF('表紙 （冷熱温熱）'!E6="","",'表紙 （冷熱温熱）'!E6)</f>
        <v/>
      </c>
      <c r="H5" s="549"/>
    </row>
    <row r="6" spans="1:8" ht="40.15" customHeight="1" thickBot="1" x14ac:dyDescent="0.45">
      <c r="A6" s="7"/>
      <c r="B6" s="7"/>
      <c r="C6" s="7"/>
      <c r="D6" s="3"/>
      <c r="E6" s="3"/>
      <c r="F6" s="3"/>
      <c r="G6" s="3"/>
      <c r="H6" s="7"/>
    </row>
    <row r="7" spans="1:8" ht="55.5" thickBot="1" x14ac:dyDescent="0.45">
      <c r="A7" s="238"/>
      <c r="B7" s="237" t="s">
        <v>402</v>
      </c>
      <c r="C7" s="55" t="s">
        <v>55</v>
      </c>
      <c r="D7" s="55" t="s">
        <v>403</v>
      </c>
      <c r="E7" s="55" t="s">
        <v>404</v>
      </c>
      <c r="F7" s="55" t="s">
        <v>314</v>
      </c>
      <c r="G7" s="95" t="s">
        <v>53</v>
      </c>
      <c r="H7" s="75" t="s">
        <v>261</v>
      </c>
    </row>
    <row r="8" spans="1:8" ht="40.15" customHeight="1" thickTop="1" x14ac:dyDescent="0.4">
      <c r="A8" s="65">
        <v>1</v>
      </c>
      <c r="B8" s="194"/>
      <c r="C8" s="195"/>
      <c r="D8" s="256"/>
      <c r="E8" s="256"/>
      <c r="F8" s="256"/>
      <c r="G8" s="185"/>
      <c r="H8" s="206"/>
    </row>
    <row r="9" spans="1:8" ht="40.15" customHeight="1" x14ac:dyDescent="0.4">
      <c r="A9" s="64">
        <v>2</v>
      </c>
      <c r="B9" s="196"/>
      <c r="C9" s="197"/>
      <c r="D9" s="257"/>
      <c r="E9" s="257"/>
      <c r="F9" s="257"/>
      <c r="G9" s="187"/>
      <c r="H9" s="207"/>
    </row>
    <row r="10" spans="1:8" ht="40.15" customHeight="1" x14ac:dyDescent="0.4">
      <c r="A10" s="60">
        <v>3</v>
      </c>
      <c r="B10" s="198"/>
      <c r="C10" s="197"/>
      <c r="D10" s="257"/>
      <c r="E10" s="257"/>
      <c r="F10" s="257"/>
      <c r="G10" s="187"/>
      <c r="H10" s="207"/>
    </row>
    <row r="11" spans="1:8" ht="40.15" customHeight="1" x14ac:dyDescent="0.4">
      <c r="A11" s="65">
        <v>4</v>
      </c>
      <c r="B11" s="194"/>
      <c r="C11" s="197"/>
      <c r="D11" s="257"/>
      <c r="E11" s="257"/>
      <c r="F11" s="257"/>
      <c r="G11" s="187"/>
      <c r="H11" s="207"/>
    </row>
    <row r="12" spans="1:8" ht="40.15" customHeight="1" x14ac:dyDescent="0.4">
      <c r="A12" s="64">
        <v>5</v>
      </c>
      <c r="B12" s="196"/>
      <c r="C12" s="197"/>
      <c r="D12" s="257"/>
      <c r="E12" s="257"/>
      <c r="F12" s="257"/>
      <c r="G12" s="187"/>
      <c r="H12" s="207"/>
    </row>
    <row r="13" spans="1:8" ht="40.15" customHeight="1" x14ac:dyDescent="0.4">
      <c r="A13" s="64">
        <v>6</v>
      </c>
      <c r="B13" s="196"/>
      <c r="C13" s="197"/>
      <c r="D13" s="257"/>
      <c r="E13" s="257"/>
      <c r="F13" s="257"/>
      <c r="G13" s="187"/>
      <c r="H13" s="207"/>
    </row>
    <row r="14" spans="1:8" ht="40.15" customHeight="1" x14ac:dyDescent="0.4">
      <c r="A14" s="60">
        <v>7</v>
      </c>
      <c r="B14" s="198"/>
      <c r="C14" s="197"/>
      <c r="D14" s="257"/>
      <c r="E14" s="257"/>
      <c r="F14" s="257"/>
      <c r="G14" s="187"/>
      <c r="H14" s="207"/>
    </row>
    <row r="15" spans="1:8" ht="40.15" customHeight="1" thickBot="1" x14ac:dyDescent="0.45">
      <c r="A15" s="66">
        <v>8</v>
      </c>
      <c r="B15" s="199"/>
      <c r="C15" s="200"/>
      <c r="D15" s="258"/>
      <c r="E15" s="258"/>
      <c r="F15" s="258"/>
      <c r="G15" s="189"/>
      <c r="H15" s="208"/>
    </row>
    <row r="16" spans="1:8" ht="40.15" customHeight="1" thickTop="1" thickBot="1" x14ac:dyDescent="0.45">
      <c r="A16" s="25" t="s">
        <v>54</v>
      </c>
      <c r="B16" s="264"/>
      <c r="C16" s="16"/>
      <c r="D16" s="174">
        <f>SUM(D8:D15)</f>
        <v>0</v>
      </c>
      <c r="E16" s="174">
        <f>SUM(E8:E15)</f>
        <v>0</v>
      </c>
      <c r="F16" s="174">
        <f>SUM(F8:F15)</f>
        <v>0</v>
      </c>
      <c r="G16" s="96"/>
      <c r="H16" s="51"/>
    </row>
    <row r="17" spans="1:8" ht="40.15" customHeight="1" x14ac:dyDescent="0.4">
      <c r="A17" s="84" t="s">
        <v>336</v>
      </c>
      <c r="B17" s="84"/>
      <c r="C17" s="84"/>
      <c r="D17" s="84"/>
      <c r="E17" s="84"/>
      <c r="F17" s="84"/>
      <c r="G17" s="84"/>
      <c r="H17" s="273"/>
    </row>
    <row r="18" spans="1:8" ht="40.15" customHeight="1" x14ac:dyDescent="0.4">
      <c r="A18" s="274" t="s">
        <v>337</v>
      </c>
      <c r="B18" s="274"/>
      <c r="C18" s="274"/>
      <c r="D18" s="274"/>
      <c r="E18" s="274"/>
      <c r="F18" s="274"/>
      <c r="G18" s="274"/>
      <c r="H18" s="274"/>
    </row>
    <row r="19" spans="1:8" ht="40.15" customHeight="1" x14ac:dyDescent="0.4">
      <c r="A19" s="7" t="s">
        <v>338</v>
      </c>
      <c r="B19" s="7"/>
      <c r="C19" s="7"/>
      <c r="D19" s="7"/>
      <c r="E19" s="7"/>
      <c r="F19" s="7"/>
      <c r="G19" s="7"/>
      <c r="H19" s="7"/>
    </row>
    <row r="20" spans="1:8" ht="40.15" customHeight="1" x14ac:dyDescent="0.4">
      <c r="A20" s="7" t="s">
        <v>339</v>
      </c>
      <c r="B20" s="61"/>
      <c r="C20" s="61"/>
      <c r="D20" s="61"/>
      <c r="E20" s="61"/>
      <c r="F20" s="61"/>
      <c r="G20" s="61"/>
      <c r="H20" s="61"/>
    </row>
    <row r="21" spans="1:8" ht="40.15" customHeight="1" x14ac:dyDescent="0.4">
      <c r="A21" s="7" t="s">
        <v>76</v>
      </c>
      <c r="B21" s="61"/>
      <c r="C21" s="61"/>
      <c r="D21" s="61"/>
      <c r="E21" s="61"/>
      <c r="F21" s="61"/>
      <c r="G21" s="61"/>
      <c r="H21" s="61"/>
    </row>
    <row r="22" spans="1:8" s="4" customFormat="1" ht="40.15" customHeight="1" x14ac:dyDescent="0.15">
      <c r="A22" s="7" t="s">
        <v>75</v>
      </c>
      <c r="B22" s="61"/>
      <c r="C22" s="61"/>
      <c r="D22" s="61"/>
      <c r="E22" s="61"/>
      <c r="F22" s="61"/>
      <c r="G22" s="61"/>
      <c r="H22" s="61"/>
    </row>
    <row r="23" spans="1:8" s="4" customFormat="1" x14ac:dyDescent="0.15"/>
    <row r="24" spans="1:8" s="4" customFormat="1" ht="16.149999999999999" customHeight="1" x14ac:dyDescent="0.15"/>
    <row r="25" spans="1:8" s="4" customFormat="1" ht="16.149999999999999" customHeight="1" x14ac:dyDescent="0.15"/>
    <row r="26" spans="1:8" s="4" customFormat="1" x14ac:dyDescent="0.15"/>
    <row r="27" spans="1:8" s="4" customFormat="1" x14ac:dyDescent="0.15"/>
    <row r="28" spans="1:8" s="4" customFormat="1" x14ac:dyDescent="0.15"/>
    <row r="29" spans="1:8" s="4" customFormat="1" x14ac:dyDescent="0.15"/>
    <row r="30" spans="1:8" s="4" customFormat="1" x14ac:dyDescent="0.15"/>
    <row r="31" spans="1:8" s="4" customFormat="1" x14ac:dyDescent="0.15"/>
    <row r="32" spans="1:8" s="4" customFormat="1" x14ac:dyDescent="0.15"/>
    <row r="33" s="4" customFormat="1" x14ac:dyDescent="0.15"/>
    <row r="34" s="4" customFormat="1" x14ac:dyDescent="0.15"/>
    <row r="35" s="4" customFormat="1" x14ac:dyDescent="0.15"/>
  </sheetData>
  <mergeCells count="3">
    <mergeCell ref="G4:H4"/>
    <mergeCell ref="A2:H3"/>
    <mergeCell ref="G5:H5"/>
  </mergeCells>
  <phoneticPr fontId="2"/>
  <pageMargins left="0.78740157480314965" right="0.78740157480314965" top="0.39370078740157483" bottom="0.39370078740157483" header="0.51181102362204722" footer="0.51181102362204722"/>
  <pageSetup paperSize="9" scale="42" fitToHeight="0" orientation="portrait" cellComments="asDisplayed"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E32"/>
  <sheetViews>
    <sheetView view="pageBreakPreview" zoomScale="70" zoomScaleNormal="100" zoomScaleSheetLayoutView="70" workbookViewId="0">
      <selection activeCell="C4" sqref="C4:C5"/>
    </sheetView>
  </sheetViews>
  <sheetFormatPr defaultColWidth="9" defaultRowHeight="13.5" x14ac:dyDescent="0.4"/>
  <cols>
    <col min="1" max="3" width="20.625" style="1" customWidth="1"/>
    <col min="4" max="4" width="42" style="1" customWidth="1"/>
    <col min="5" max="5" width="20.625" style="1" customWidth="1"/>
    <col min="6" max="16384" width="9" style="1"/>
  </cols>
  <sheetData>
    <row r="1" spans="1:5" ht="40.15" customHeight="1" thickBot="1" x14ac:dyDescent="0.45">
      <c r="A1" s="13"/>
      <c r="B1" s="13"/>
      <c r="C1" s="13"/>
      <c r="D1" s="13"/>
      <c r="E1" s="11" t="s">
        <v>211</v>
      </c>
    </row>
    <row r="2" spans="1:5" ht="40.15" customHeight="1" thickTop="1" x14ac:dyDescent="0.4">
      <c r="A2" s="476" t="s">
        <v>260</v>
      </c>
      <c r="B2" s="477"/>
      <c r="C2" s="477"/>
      <c r="D2" s="477"/>
      <c r="E2" s="478"/>
    </row>
    <row r="3" spans="1:5" ht="40.15" customHeight="1" thickBot="1" x14ac:dyDescent="0.45">
      <c r="A3" s="479"/>
      <c r="B3" s="480"/>
      <c r="C3" s="480"/>
      <c r="D3" s="480"/>
      <c r="E3" s="481"/>
    </row>
    <row r="4" spans="1:5" ht="40.15" customHeight="1" thickTop="1" x14ac:dyDescent="0.4">
      <c r="A4" s="7"/>
      <c r="C4" s="8" t="s">
        <v>175</v>
      </c>
      <c r="D4" s="548" t="str">
        <f>IF('表紙 （冷熱温熱）'!E5="","",'表紙 （冷熱温熱）'!E5)</f>
        <v/>
      </c>
      <c r="E4" s="548"/>
    </row>
    <row r="5" spans="1:5" ht="40.15" customHeight="1" x14ac:dyDescent="0.4">
      <c r="A5" s="7"/>
      <c r="C5" s="8" t="s">
        <v>126</v>
      </c>
      <c r="D5" s="549" t="str">
        <f>IF('表紙 （冷熱温熱）'!E6="","",'表紙 （冷熱温熱）'!E6)</f>
        <v/>
      </c>
      <c r="E5" s="549"/>
    </row>
    <row r="6" spans="1:5" ht="40.15" customHeight="1" thickBot="1" x14ac:dyDescent="0.45">
      <c r="A6" s="7"/>
      <c r="B6" s="7"/>
      <c r="C6" s="3"/>
      <c r="D6" s="3"/>
      <c r="E6" s="14"/>
    </row>
    <row r="7" spans="1:5" ht="40.15" customHeight="1" thickBot="1" x14ac:dyDescent="0.45">
      <c r="A7" s="62"/>
      <c r="B7" s="15" t="s">
        <v>52</v>
      </c>
      <c r="C7" s="44" t="s">
        <v>259</v>
      </c>
      <c r="D7" s="95" t="s">
        <v>238</v>
      </c>
      <c r="E7" s="46" t="s">
        <v>261</v>
      </c>
    </row>
    <row r="8" spans="1:5" ht="40.15" customHeight="1" thickTop="1" x14ac:dyDescent="0.4">
      <c r="A8" s="63">
        <v>1</v>
      </c>
      <c r="B8" s="204"/>
      <c r="C8" s="224"/>
      <c r="D8" s="225"/>
      <c r="E8" s="230"/>
    </row>
    <row r="9" spans="1:5" ht="40.15" customHeight="1" x14ac:dyDescent="0.4">
      <c r="A9" s="64">
        <v>2</v>
      </c>
      <c r="B9" s="197"/>
      <c r="C9" s="226"/>
      <c r="D9" s="227"/>
      <c r="E9" s="207"/>
    </row>
    <row r="10" spans="1:5" ht="40.15" customHeight="1" x14ac:dyDescent="0.4">
      <c r="A10" s="60">
        <v>3</v>
      </c>
      <c r="B10" s="197"/>
      <c r="C10" s="226"/>
      <c r="D10" s="227"/>
      <c r="E10" s="207"/>
    </row>
    <row r="11" spans="1:5" ht="40.15" customHeight="1" x14ac:dyDescent="0.4">
      <c r="A11" s="65">
        <v>4</v>
      </c>
      <c r="B11" s="197"/>
      <c r="C11" s="226"/>
      <c r="D11" s="227"/>
      <c r="E11" s="207"/>
    </row>
    <row r="12" spans="1:5" ht="40.15" customHeight="1" x14ac:dyDescent="0.4">
      <c r="A12" s="64">
        <v>5</v>
      </c>
      <c r="B12" s="197"/>
      <c r="C12" s="226"/>
      <c r="D12" s="227"/>
      <c r="E12" s="207"/>
    </row>
    <row r="13" spans="1:5" ht="40.15" customHeight="1" x14ac:dyDescent="0.4">
      <c r="A13" s="64">
        <v>6</v>
      </c>
      <c r="B13" s="197"/>
      <c r="C13" s="226"/>
      <c r="D13" s="227"/>
      <c r="E13" s="207"/>
    </row>
    <row r="14" spans="1:5" ht="40.15" customHeight="1" x14ac:dyDescent="0.4">
      <c r="A14" s="60">
        <v>7</v>
      </c>
      <c r="B14" s="197"/>
      <c r="C14" s="226"/>
      <c r="D14" s="227"/>
      <c r="E14" s="207"/>
    </row>
    <row r="15" spans="1:5" ht="40.15" customHeight="1" thickBot="1" x14ac:dyDescent="0.45">
      <c r="A15" s="56">
        <v>8</v>
      </c>
      <c r="B15" s="200"/>
      <c r="C15" s="228"/>
      <c r="D15" s="229"/>
      <c r="E15" s="208"/>
    </row>
    <row r="16" spans="1:5" ht="40.15" customHeight="1" thickTop="1" thickBot="1" x14ac:dyDescent="0.45">
      <c r="A16" s="25" t="s">
        <v>54</v>
      </c>
      <c r="B16" s="16"/>
      <c r="C16" s="174">
        <f>SUM(C8:C15)</f>
        <v>0</v>
      </c>
      <c r="D16" s="105"/>
      <c r="E16" s="51"/>
    </row>
    <row r="17" spans="1:5" ht="40.15" customHeight="1" x14ac:dyDescent="0.4">
      <c r="A17" s="455" t="s">
        <v>78</v>
      </c>
      <c r="B17" s="455"/>
      <c r="C17" s="455"/>
      <c r="D17" s="455"/>
      <c r="E17" s="455"/>
    </row>
    <row r="18" spans="1:5" s="4" customFormat="1" ht="40.15" customHeight="1" x14ac:dyDescent="0.15">
      <c r="A18" s="483" t="s">
        <v>79</v>
      </c>
      <c r="B18" s="483"/>
      <c r="C18" s="483"/>
      <c r="D18" s="483"/>
      <c r="E18" s="483"/>
    </row>
    <row r="19" spans="1:5" s="4" customFormat="1" x14ac:dyDescent="0.15"/>
    <row r="20" spans="1:5" s="4" customFormat="1" x14ac:dyDescent="0.15"/>
    <row r="21" spans="1:5" s="4" customFormat="1" x14ac:dyDescent="0.15"/>
    <row r="22" spans="1:5" s="4" customFormat="1" x14ac:dyDescent="0.15"/>
    <row r="23" spans="1:5" s="4" customFormat="1" x14ac:dyDescent="0.15"/>
    <row r="24" spans="1:5" s="4" customFormat="1" x14ac:dyDescent="0.15"/>
    <row r="25" spans="1:5" s="4" customFormat="1" x14ac:dyDescent="0.15"/>
    <row r="26" spans="1:5" s="4" customFormat="1" x14ac:dyDescent="0.15"/>
    <row r="27" spans="1:5" s="4" customFormat="1" x14ac:dyDescent="0.15"/>
    <row r="28" spans="1:5" s="4" customFormat="1" x14ac:dyDescent="0.15"/>
    <row r="29" spans="1:5" s="4" customFormat="1" x14ac:dyDescent="0.15"/>
    <row r="30" spans="1:5" s="4" customFormat="1" x14ac:dyDescent="0.15"/>
    <row r="31" spans="1:5" s="4" customFormat="1" x14ac:dyDescent="0.15"/>
    <row r="32" spans="1:5" s="4" customFormat="1" x14ac:dyDescent="0.15"/>
  </sheetData>
  <mergeCells count="5">
    <mergeCell ref="A18:E18"/>
    <mergeCell ref="A2:E3"/>
    <mergeCell ref="A17:E17"/>
    <mergeCell ref="D4:E4"/>
    <mergeCell ref="D5:E5"/>
  </mergeCells>
  <phoneticPr fontId="2"/>
  <pageMargins left="0.78740157480314965" right="0.78740157480314965" top="0.39370078740157483" bottom="0.39370078740157483" header="0.51181102362204722" footer="0.51181102362204722"/>
  <pageSetup paperSize="9" scale="63" fitToHeight="0" orientation="portrait" cellComments="asDisplayed"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F31"/>
  <sheetViews>
    <sheetView view="pageBreakPreview" zoomScale="70" zoomScaleNormal="100" zoomScaleSheetLayoutView="70" workbookViewId="0">
      <selection activeCell="D4" sqref="D4:D5"/>
    </sheetView>
  </sheetViews>
  <sheetFormatPr defaultColWidth="9" defaultRowHeight="13.5" x14ac:dyDescent="0.4"/>
  <cols>
    <col min="1" max="4" width="20.625" style="1" customWidth="1"/>
    <col min="5" max="5" width="42.25" style="1" customWidth="1"/>
    <col min="6" max="6" width="20.625" style="1" customWidth="1"/>
    <col min="7" max="16384" width="9" style="1"/>
  </cols>
  <sheetData>
    <row r="1" spans="1:6" ht="40.15" customHeight="1" thickBot="1" x14ac:dyDescent="0.45">
      <c r="E1" s="6"/>
      <c r="F1" s="11" t="s">
        <v>212</v>
      </c>
    </row>
    <row r="2" spans="1:6" ht="40.15" customHeight="1" thickTop="1" x14ac:dyDescent="0.4">
      <c r="A2" s="476" t="s">
        <v>258</v>
      </c>
      <c r="B2" s="477"/>
      <c r="C2" s="477"/>
      <c r="D2" s="477"/>
      <c r="E2" s="477"/>
      <c r="F2" s="478"/>
    </row>
    <row r="3" spans="1:6" ht="40.15" customHeight="1" thickBot="1" x14ac:dyDescent="0.45">
      <c r="A3" s="479"/>
      <c r="B3" s="480"/>
      <c r="C3" s="480"/>
      <c r="D3" s="480"/>
      <c r="E3" s="480"/>
      <c r="F3" s="481"/>
    </row>
    <row r="4" spans="1:6" ht="40.15" customHeight="1" thickTop="1" x14ac:dyDescent="0.4">
      <c r="A4" s="7"/>
      <c r="B4" s="7"/>
      <c r="D4" s="8" t="s">
        <v>175</v>
      </c>
      <c r="E4" s="548" t="str">
        <f>IF('表紙 （冷熱温熱）'!E5="","",'表紙 （冷熱温熱）'!E5)</f>
        <v/>
      </c>
      <c r="F4" s="548"/>
    </row>
    <row r="5" spans="1:6" ht="40.15" customHeight="1" x14ac:dyDescent="0.4">
      <c r="A5" s="7"/>
      <c r="B5" s="7"/>
      <c r="D5" s="8" t="s">
        <v>126</v>
      </c>
      <c r="E5" s="549" t="str">
        <f>IF('表紙 （冷熱温熱）'!E6="","",'表紙 （冷熱温熱）'!E6)</f>
        <v/>
      </c>
      <c r="F5" s="549"/>
    </row>
    <row r="6" spans="1:6" ht="40.15" customHeight="1" thickBot="1" x14ac:dyDescent="0.45">
      <c r="A6" s="7"/>
      <c r="B6" s="7"/>
      <c r="C6" s="7"/>
      <c r="D6" s="3"/>
      <c r="E6" s="3"/>
      <c r="F6" s="7"/>
    </row>
    <row r="7" spans="1:6" ht="40.15" customHeight="1" thickBot="1" x14ac:dyDescent="0.45">
      <c r="A7" s="24"/>
      <c r="B7" s="68" t="s">
        <v>178</v>
      </c>
      <c r="C7" s="55" t="s">
        <v>55</v>
      </c>
      <c r="D7" s="55" t="s">
        <v>259</v>
      </c>
      <c r="E7" s="95" t="s">
        <v>238</v>
      </c>
      <c r="F7" s="75" t="s">
        <v>261</v>
      </c>
    </row>
    <row r="8" spans="1:6" ht="40.15" customHeight="1" thickTop="1" x14ac:dyDescent="0.4">
      <c r="A8" s="59">
        <v>1</v>
      </c>
      <c r="B8" s="182"/>
      <c r="C8" s="182"/>
      <c r="D8" s="231"/>
      <c r="E8" s="225"/>
      <c r="F8" s="206"/>
    </row>
    <row r="9" spans="1:6" ht="40.15" customHeight="1" x14ac:dyDescent="0.4">
      <c r="A9" s="60">
        <v>2</v>
      </c>
      <c r="B9" s="184"/>
      <c r="C9" s="184"/>
      <c r="D9" s="226"/>
      <c r="E9" s="227"/>
      <c r="F9" s="207"/>
    </row>
    <row r="10" spans="1:6" ht="40.15" customHeight="1" x14ac:dyDescent="0.4">
      <c r="A10" s="60">
        <v>3</v>
      </c>
      <c r="B10" s="184"/>
      <c r="C10" s="184"/>
      <c r="D10" s="226"/>
      <c r="E10" s="227"/>
      <c r="F10" s="207"/>
    </row>
    <row r="11" spans="1:6" ht="40.15" customHeight="1" x14ac:dyDescent="0.4">
      <c r="A11" s="60">
        <v>4</v>
      </c>
      <c r="B11" s="184"/>
      <c r="C11" s="184"/>
      <c r="D11" s="226"/>
      <c r="E11" s="227"/>
      <c r="F11" s="207"/>
    </row>
    <row r="12" spans="1:6" ht="40.15" customHeight="1" x14ac:dyDescent="0.4">
      <c r="A12" s="60">
        <v>5</v>
      </c>
      <c r="B12" s="184"/>
      <c r="C12" s="184"/>
      <c r="D12" s="226"/>
      <c r="E12" s="227"/>
      <c r="F12" s="207"/>
    </row>
    <row r="13" spans="1:6" ht="40.15" customHeight="1" x14ac:dyDescent="0.4">
      <c r="A13" s="60">
        <v>6</v>
      </c>
      <c r="B13" s="184"/>
      <c r="C13" s="184"/>
      <c r="D13" s="226"/>
      <c r="E13" s="227"/>
      <c r="F13" s="207"/>
    </row>
    <row r="14" spans="1:6" ht="40.15" customHeight="1" x14ac:dyDescent="0.4">
      <c r="A14" s="60">
        <v>7</v>
      </c>
      <c r="B14" s="184"/>
      <c r="C14" s="184"/>
      <c r="D14" s="226"/>
      <c r="E14" s="227"/>
      <c r="F14" s="207"/>
    </row>
    <row r="15" spans="1:6" ht="40.15" customHeight="1" thickBot="1" x14ac:dyDescent="0.45">
      <c r="A15" s="56">
        <v>8</v>
      </c>
      <c r="B15" s="183"/>
      <c r="C15" s="183"/>
      <c r="D15" s="228"/>
      <c r="E15" s="229"/>
      <c r="F15" s="208"/>
    </row>
    <row r="16" spans="1:6" ht="40.15" customHeight="1" thickTop="1" thickBot="1" x14ac:dyDescent="0.45">
      <c r="A16" s="25" t="s">
        <v>54</v>
      </c>
      <c r="B16" s="17"/>
      <c r="C16" s="17"/>
      <c r="D16" s="174">
        <f>SUM(D8:D15)</f>
        <v>0</v>
      </c>
      <c r="E16" s="105"/>
      <c r="F16" s="51"/>
    </row>
    <row r="17" spans="1:6" ht="40.15" customHeight="1" x14ac:dyDescent="0.4">
      <c r="A17" s="83" t="s">
        <v>245</v>
      </c>
      <c r="B17" s="83"/>
      <c r="C17" s="83"/>
      <c r="D17" s="83"/>
      <c r="E17" s="83"/>
      <c r="F17" s="83"/>
    </row>
    <row r="18" spans="1:6" ht="40.15" customHeight="1" x14ac:dyDescent="0.4">
      <c r="A18" s="7" t="s">
        <v>78</v>
      </c>
      <c r="B18" s="7"/>
      <c r="C18" s="7"/>
      <c r="D18" s="7"/>
      <c r="E18" s="7"/>
      <c r="F18" s="7"/>
    </row>
    <row r="19" spans="1:6" s="4" customFormat="1" ht="40.15" customHeight="1" x14ac:dyDescent="0.15">
      <c r="A19" s="483" t="s">
        <v>79</v>
      </c>
      <c r="B19" s="483"/>
      <c r="C19" s="483"/>
      <c r="D19" s="483"/>
      <c r="E19" s="483"/>
      <c r="F19" s="483"/>
    </row>
    <row r="20" spans="1:6" s="4" customFormat="1" x14ac:dyDescent="0.15"/>
    <row r="21" spans="1:6" s="4" customFormat="1" x14ac:dyDescent="0.15"/>
    <row r="22" spans="1:6" s="4" customFormat="1" x14ac:dyDescent="0.15"/>
    <row r="23" spans="1:6" s="4" customFormat="1" x14ac:dyDescent="0.15"/>
    <row r="24" spans="1:6" s="4" customFormat="1" x14ac:dyDescent="0.15"/>
    <row r="25" spans="1:6" s="4" customFormat="1" x14ac:dyDescent="0.15"/>
    <row r="26" spans="1:6" s="4" customFormat="1" x14ac:dyDescent="0.15"/>
    <row r="27" spans="1:6" s="4" customFormat="1" x14ac:dyDescent="0.15"/>
    <row r="28" spans="1:6" s="4" customFormat="1" x14ac:dyDescent="0.15"/>
    <row r="29" spans="1:6" s="4" customFormat="1" x14ac:dyDescent="0.15"/>
    <row r="30" spans="1:6" s="4" customFormat="1" x14ac:dyDescent="0.15"/>
    <row r="31" spans="1:6" s="4" customFormat="1" x14ac:dyDescent="0.15"/>
  </sheetData>
  <mergeCells count="4">
    <mergeCell ref="A19:F19"/>
    <mergeCell ref="E4:F4"/>
    <mergeCell ref="A2:F3"/>
    <mergeCell ref="E5:F5"/>
  </mergeCells>
  <phoneticPr fontId="2"/>
  <pageMargins left="0.78740157480314965" right="0.78740157480314965" top="0.39370078740157483" bottom="0.39370078740157483" header="0.51181102362204722" footer="0.51181102362204722"/>
  <pageSetup paperSize="9" scale="54" fitToHeight="0" orientation="portrait" cellComments="asDisplayed"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B31"/>
  <sheetViews>
    <sheetView view="pageBreakPreview" zoomScale="70" zoomScaleNormal="100" zoomScaleSheetLayoutView="70" workbookViewId="0">
      <selection activeCell="B23" sqref="B23"/>
    </sheetView>
  </sheetViews>
  <sheetFormatPr defaultColWidth="9" defaultRowHeight="17.25" x14ac:dyDescent="0.4"/>
  <cols>
    <col min="1" max="2" width="46" style="7" customWidth="1"/>
    <col min="3" max="16384" width="9" style="7"/>
  </cols>
  <sheetData>
    <row r="1" spans="1:2" ht="40.15" customHeight="1" thickBot="1" x14ac:dyDescent="0.45">
      <c r="A1" s="13"/>
      <c r="B1" s="11" t="s">
        <v>213</v>
      </c>
    </row>
    <row r="2" spans="1:2" ht="40.15" customHeight="1" thickTop="1" x14ac:dyDescent="0.4">
      <c r="A2" s="346" t="s">
        <v>257</v>
      </c>
      <c r="B2" s="436"/>
    </row>
    <row r="3" spans="1:2" ht="40.15" customHeight="1" thickBot="1" x14ac:dyDescent="0.45">
      <c r="A3" s="349"/>
      <c r="B3" s="437"/>
    </row>
    <row r="4" spans="1:2" ht="40.15" customHeight="1" thickTop="1" x14ac:dyDescent="0.4">
      <c r="A4" s="8" t="s">
        <v>175</v>
      </c>
      <c r="B4" s="220" t="str">
        <f>IF('表紙 （冷熱温熱）'!E5="","",'表紙 （冷熱温熱）'!E5)</f>
        <v/>
      </c>
    </row>
    <row r="5" spans="1:2" ht="40.15" customHeight="1" x14ac:dyDescent="0.4">
      <c r="A5" s="8" t="s">
        <v>126</v>
      </c>
      <c r="B5" s="220" t="str">
        <f>IF('表紙 （冷熱温熱）'!E6="","",'表紙 （冷熱温熱）'!E6)</f>
        <v/>
      </c>
    </row>
    <row r="6" spans="1:2" ht="40.15" customHeight="1" x14ac:dyDescent="0.4"/>
    <row r="7" spans="1:2" ht="40.15" customHeight="1" x14ac:dyDescent="0.4">
      <c r="A7" s="7" t="s">
        <v>152</v>
      </c>
      <c r="B7" s="23"/>
    </row>
    <row r="8" spans="1:2" ht="40.15" customHeight="1" thickBot="1" x14ac:dyDescent="0.45">
      <c r="A8" s="23"/>
      <c r="B8" s="23"/>
    </row>
    <row r="9" spans="1:2" ht="40.15" customHeight="1" thickBot="1" x14ac:dyDescent="0.45">
      <c r="A9" s="94" t="s">
        <v>163</v>
      </c>
      <c r="B9" s="75" t="s">
        <v>125</v>
      </c>
    </row>
    <row r="10" spans="1:2" ht="40.15" customHeight="1" thickTop="1" thickBot="1" x14ac:dyDescent="0.45">
      <c r="A10" s="140"/>
      <c r="B10" s="141"/>
    </row>
    <row r="11" spans="1:2" s="42" customFormat="1" ht="40.15" customHeight="1" x14ac:dyDescent="0.4">
      <c r="A11" s="175" t="s">
        <v>102</v>
      </c>
      <c r="B11" s="175"/>
    </row>
    <row r="12" spans="1:2" ht="40.15" customHeight="1" x14ac:dyDescent="0.4">
      <c r="A12" s="176"/>
      <c r="B12" s="176"/>
    </row>
    <row r="13" spans="1:2" ht="40.15" customHeight="1" x14ac:dyDescent="0.4">
      <c r="A13" s="121" t="s">
        <v>153</v>
      </c>
      <c r="B13" s="176"/>
    </row>
    <row r="14" spans="1:2" ht="40.15" customHeight="1" thickBot="1" x14ac:dyDescent="0.45">
      <c r="A14" s="121"/>
      <c r="B14" s="121"/>
    </row>
    <row r="15" spans="1:2" ht="40.15" customHeight="1" thickBot="1" x14ac:dyDescent="0.45">
      <c r="A15" s="177" t="s">
        <v>164</v>
      </c>
      <c r="B15" s="178" t="s">
        <v>110</v>
      </c>
    </row>
    <row r="16" spans="1:2" ht="40.15" customHeight="1" thickTop="1" thickBot="1" x14ac:dyDescent="0.45">
      <c r="A16" s="140"/>
      <c r="B16" s="141"/>
    </row>
    <row r="17" spans="1:2" ht="40.15" customHeight="1" x14ac:dyDescent="0.4">
      <c r="A17" s="455" t="s">
        <v>248</v>
      </c>
      <c r="B17" s="455"/>
    </row>
    <row r="18" spans="1:2" s="10" customFormat="1" x14ac:dyDescent="0.2"/>
    <row r="19" spans="1:2" s="10" customFormat="1" x14ac:dyDescent="0.2"/>
    <row r="20" spans="1:2" s="10" customFormat="1" x14ac:dyDescent="0.2"/>
    <row r="21" spans="1:2" s="10" customFormat="1" x14ac:dyDescent="0.2"/>
    <row r="22" spans="1:2" s="10" customFormat="1" x14ac:dyDescent="0.2"/>
    <row r="23" spans="1:2" s="10" customFormat="1" x14ac:dyDescent="0.2"/>
    <row r="24" spans="1:2" s="10" customFormat="1" x14ac:dyDescent="0.2"/>
    <row r="25" spans="1:2" s="10" customFormat="1" x14ac:dyDescent="0.2"/>
    <row r="26" spans="1:2" s="10" customFormat="1" x14ac:dyDescent="0.2"/>
    <row r="27" spans="1:2" s="10" customFormat="1" x14ac:dyDescent="0.2"/>
    <row r="28" spans="1:2" s="10" customFormat="1" x14ac:dyDescent="0.2"/>
    <row r="29" spans="1:2" s="10" customFormat="1" x14ac:dyDescent="0.2"/>
    <row r="30" spans="1:2" s="10" customFormat="1" x14ac:dyDescent="0.2"/>
    <row r="31" spans="1:2" s="10" customFormat="1" x14ac:dyDescent="0.2"/>
  </sheetData>
  <mergeCells count="2">
    <mergeCell ref="A17:B17"/>
    <mergeCell ref="A2:B3"/>
  </mergeCells>
  <phoneticPr fontId="2"/>
  <pageMargins left="0.78740157480314965" right="0.78740157480314965" top="0.39370078740157483" bottom="0.39370078740157483" header="0.51181102362204722" footer="0.51181102362204722"/>
  <pageSetup paperSize="9" scale="85" fitToHeight="0" orientation="portrait" cellComments="asDisplayed"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25"/>
  <sheetViews>
    <sheetView view="pageBreakPreview" zoomScale="70" zoomScaleNormal="100" zoomScaleSheetLayoutView="70" workbookViewId="0">
      <selection activeCell="C4" sqref="C4:C5"/>
    </sheetView>
  </sheetViews>
  <sheetFormatPr defaultColWidth="9" defaultRowHeight="13.5" x14ac:dyDescent="0.4"/>
  <cols>
    <col min="1" max="3" width="42.25" style="1" customWidth="1"/>
    <col min="4" max="4" width="45.25" style="1" customWidth="1"/>
    <col min="5" max="16384" width="9" style="1"/>
  </cols>
  <sheetData>
    <row r="1" spans="1:4" ht="40.15" customHeight="1" thickBot="1" x14ac:dyDescent="0.45">
      <c r="A1" s="13"/>
      <c r="B1" s="13"/>
      <c r="C1" s="13"/>
      <c r="D1" s="11" t="s">
        <v>214</v>
      </c>
    </row>
    <row r="2" spans="1:4" ht="40.15" customHeight="1" thickTop="1" x14ac:dyDescent="0.4">
      <c r="A2" s="346" t="s">
        <v>256</v>
      </c>
      <c r="B2" s="347"/>
      <c r="C2" s="347"/>
      <c r="D2" s="436"/>
    </row>
    <row r="3" spans="1:4" ht="40.15" customHeight="1" thickBot="1" x14ac:dyDescent="0.45">
      <c r="A3" s="349"/>
      <c r="B3" s="350"/>
      <c r="C3" s="350"/>
      <c r="D3" s="437"/>
    </row>
    <row r="4" spans="1:4" ht="40.15" customHeight="1" thickTop="1" x14ac:dyDescent="0.4">
      <c r="A4" s="7"/>
      <c r="C4" s="8" t="s">
        <v>175</v>
      </c>
      <c r="D4" s="232" t="str">
        <f>IF('表紙 （冷熱温熱）'!E5="","",'表紙 （冷熱温熱）'!E5)</f>
        <v/>
      </c>
    </row>
    <row r="5" spans="1:4" ht="40.15" customHeight="1" x14ac:dyDescent="0.4">
      <c r="A5" s="7"/>
      <c r="C5" s="8" t="s">
        <v>126</v>
      </c>
      <c r="D5" s="322" t="str">
        <f>IF('表紙 （冷熱温熱）'!E6="","",'表紙 （冷熱温熱）'!E6)</f>
        <v/>
      </c>
    </row>
    <row r="6" spans="1:4" ht="40.15" customHeight="1" x14ac:dyDescent="0.4">
      <c r="A6" s="7"/>
      <c r="B6" s="7"/>
    </row>
    <row r="7" spans="1:4" ht="40.15" customHeight="1" x14ac:dyDescent="0.4">
      <c r="A7" s="7" t="s">
        <v>200</v>
      </c>
      <c r="B7" s="26"/>
      <c r="C7" s="26"/>
    </row>
    <row r="8" spans="1:4" ht="40.15" customHeight="1" thickBot="1" x14ac:dyDescent="0.45">
      <c r="A8" s="23"/>
      <c r="B8" s="23"/>
      <c r="C8" s="23"/>
    </row>
    <row r="9" spans="1:4" ht="40.15" customHeight="1" thickBot="1" x14ac:dyDescent="0.45">
      <c r="A9" s="94" t="s">
        <v>170</v>
      </c>
      <c r="B9" s="95" t="s">
        <v>128</v>
      </c>
      <c r="C9" s="95" t="s">
        <v>129</v>
      </c>
      <c r="D9" s="75" t="s">
        <v>111</v>
      </c>
    </row>
    <row r="10" spans="1:4" ht="40.15" customHeight="1" thickTop="1" thickBot="1" x14ac:dyDescent="0.45">
      <c r="A10" s="140"/>
      <c r="B10" s="97"/>
      <c r="C10" s="98"/>
      <c r="D10" s="143">
        <f>ROUND(A10*B10*C10,3)</f>
        <v>0</v>
      </c>
    </row>
    <row r="11" spans="1:4" ht="40.15" customHeight="1" x14ac:dyDescent="0.4">
      <c r="A11" s="84" t="s">
        <v>103</v>
      </c>
      <c r="B11" s="84"/>
      <c r="C11" s="84"/>
      <c r="D11" s="84"/>
    </row>
    <row r="12" spans="1:4" s="4" customFormat="1" x14ac:dyDescent="0.15"/>
    <row r="13" spans="1:4" s="4" customFormat="1" x14ac:dyDescent="0.15"/>
    <row r="14" spans="1:4" s="4" customFormat="1" x14ac:dyDescent="0.15"/>
    <row r="15" spans="1:4" s="4" customFormat="1" x14ac:dyDescent="0.15"/>
    <row r="16" spans="1:4" s="4" customFormat="1" x14ac:dyDescent="0.15"/>
    <row r="17" s="4" customFormat="1" x14ac:dyDescent="0.15"/>
    <row r="18" s="4" customFormat="1" x14ac:dyDescent="0.15"/>
    <row r="19" s="4" customFormat="1" x14ac:dyDescent="0.15"/>
    <row r="20" s="4" customFormat="1" x14ac:dyDescent="0.15"/>
    <row r="21" s="4" customFormat="1" x14ac:dyDescent="0.15"/>
    <row r="22" s="4" customFormat="1" x14ac:dyDescent="0.15"/>
    <row r="23" s="4" customFormat="1" x14ac:dyDescent="0.15"/>
    <row r="24" s="4" customFormat="1" x14ac:dyDescent="0.15"/>
    <row r="25" s="4" customFormat="1" x14ac:dyDescent="0.15"/>
  </sheetData>
  <mergeCells count="1">
    <mergeCell ref="A2:D3"/>
  </mergeCells>
  <phoneticPr fontId="2"/>
  <pageMargins left="0.78740157480314965" right="0.78740157480314965" top="0.39370078740157483" bottom="0.39370078740157483" header="0.51181102362204722" footer="0.51181102362204722"/>
  <pageSetup paperSize="9" scale="45" fitToHeight="0" orientation="portrait" cellComments="asDisplayed"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31"/>
  <sheetViews>
    <sheetView view="pageBreakPreview" zoomScale="70" zoomScaleNormal="100" zoomScaleSheetLayoutView="70" workbookViewId="0">
      <selection activeCell="C4" sqref="C4:C5"/>
    </sheetView>
  </sheetViews>
  <sheetFormatPr defaultColWidth="9" defaultRowHeight="13.5" x14ac:dyDescent="0.4"/>
  <cols>
    <col min="1" max="3" width="42" style="1" customWidth="1"/>
    <col min="4" max="4" width="45" style="1" customWidth="1"/>
    <col min="5" max="16384" width="9" style="1"/>
  </cols>
  <sheetData>
    <row r="1" spans="1:4" ht="40.15" customHeight="1" thickBot="1" x14ac:dyDescent="0.45">
      <c r="A1" s="13"/>
      <c r="B1" s="13"/>
      <c r="C1" s="13"/>
      <c r="D1" s="11" t="s">
        <v>215</v>
      </c>
    </row>
    <row r="2" spans="1:4" ht="40.15" customHeight="1" thickTop="1" x14ac:dyDescent="0.4">
      <c r="A2" s="346" t="s">
        <v>255</v>
      </c>
      <c r="B2" s="347"/>
      <c r="C2" s="347"/>
      <c r="D2" s="436"/>
    </row>
    <row r="3" spans="1:4" ht="40.15" customHeight="1" thickBot="1" x14ac:dyDescent="0.45">
      <c r="A3" s="349"/>
      <c r="B3" s="350"/>
      <c r="C3" s="350"/>
      <c r="D3" s="437"/>
    </row>
    <row r="4" spans="1:4" ht="40.15" customHeight="1" thickTop="1" x14ac:dyDescent="0.4">
      <c r="A4" s="7"/>
      <c r="C4" s="8" t="s">
        <v>175</v>
      </c>
      <c r="D4" s="232" t="str">
        <f>IF('表紙 （冷熱温熱）'!E5="","",'表紙 （冷熱温熱）'!E5)</f>
        <v/>
      </c>
    </row>
    <row r="5" spans="1:4" ht="40.15" customHeight="1" x14ac:dyDescent="0.4">
      <c r="A5" s="7"/>
      <c r="C5" s="8" t="s">
        <v>126</v>
      </c>
      <c r="D5" s="322" t="str">
        <f>IF('表紙 （冷熱温熱）'!E6="","",'表紙 （冷熱温熱）'!E6)</f>
        <v/>
      </c>
    </row>
    <row r="6" spans="1:4" ht="40.15" customHeight="1" x14ac:dyDescent="0.4">
      <c r="A6" s="7"/>
      <c r="B6" s="7"/>
    </row>
    <row r="7" spans="1:4" ht="40.15" customHeight="1" x14ac:dyDescent="0.4">
      <c r="A7" s="7" t="s">
        <v>201</v>
      </c>
      <c r="B7" s="7"/>
      <c r="C7" s="7"/>
    </row>
    <row r="8" spans="1:4" ht="40.15" customHeight="1" x14ac:dyDescent="0.4">
      <c r="A8" s="23"/>
      <c r="B8" s="23"/>
      <c r="C8" s="23"/>
    </row>
    <row r="9" spans="1:4" ht="40.15" customHeight="1" thickBot="1" x14ac:dyDescent="0.45">
      <c r="A9" s="7" t="s">
        <v>173</v>
      </c>
      <c r="B9" s="3"/>
      <c r="C9" s="3"/>
    </row>
    <row r="10" spans="1:4" ht="40.15" customHeight="1" x14ac:dyDescent="0.4">
      <c r="A10" s="99" t="s">
        <v>202</v>
      </c>
      <c r="B10" s="146"/>
    </row>
    <row r="11" spans="1:4" ht="40.15" customHeight="1" thickBot="1" x14ac:dyDescent="0.45">
      <c r="A11" s="100" t="s">
        <v>203</v>
      </c>
      <c r="B11" s="147"/>
    </row>
    <row r="12" spans="1:4" ht="40.15" customHeight="1" thickTop="1" thickBot="1" x14ac:dyDescent="0.45">
      <c r="A12" s="25" t="s">
        <v>54</v>
      </c>
      <c r="B12" s="132">
        <f>SUM(B10:B11)</f>
        <v>0</v>
      </c>
    </row>
    <row r="13" spans="1:4" ht="40.15" customHeight="1" x14ac:dyDescent="0.4">
      <c r="A13" s="7"/>
      <c r="B13" s="7"/>
      <c r="C13" s="7"/>
    </row>
    <row r="14" spans="1:4" ht="40.15" customHeight="1" thickBot="1" x14ac:dyDescent="0.45">
      <c r="A14" s="7" t="s">
        <v>172</v>
      </c>
      <c r="B14" s="7"/>
      <c r="C14" s="7"/>
    </row>
    <row r="15" spans="1:4" ht="40.15" customHeight="1" thickBot="1" x14ac:dyDescent="0.45">
      <c r="A15" s="94" t="s">
        <v>171</v>
      </c>
      <c r="B15" s="95" t="s">
        <v>128</v>
      </c>
      <c r="C15" s="95" t="s">
        <v>130</v>
      </c>
      <c r="D15" s="75" t="s">
        <v>111</v>
      </c>
    </row>
    <row r="16" spans="1:4" ht="40.15" customHeight="1" thickTop="1" thickBot="1" x14ac:dyDescent="0.45">
      <c r="A16" s="145">
        <f>B12</f>
        <v>0</v>
      </c>
      <c r="B16" s="97"/>
      <c r="C16" s="98"/>
      <c r="D16" s="143">
        <f>ROUND(A16*B16*C16,3)</f>
        <v>0</v>
      </c>
    </row>
    <row r="17" spans="1:4" ht="40.15" customHeight="1" x14ac:dyDescent="0.4">
      <c r="A17" s="84" t="s">
        <v>103</v>
      </c>
      <c r="B17" s="84"/>
      <c r="C17" s="84"/>
      <c r="D17" s="84"/>
    </row>
    <row r="18" spans="1:4" s="4" customFormat="1" x14ac:dyDescent="0.15"/>
    <row r="19" spans="1:4" s="4" customFormat="1" x14ac:dyDescent="0.15"/>
    <row r="20" spans="1:4" s="4" customFormat="1" x14ac:dyDescent="0.15"/>
    <row r="21" spans="1:4" s="4" customFormat="1" x14ac:dyDescent="0.15"/>
    <row r="22" spans="1:4" s="4" customFormat="1" x14ac:dyDescent="0.15"/>
    <row r="23" spans="1:4" s="4" customFormat="1" x14ac:dyDescent="0.15"/>
    <row r="24" spans="1:4" s="4" customFormat="1" x14ac:dyDescent="0.15"/>
    <row r="25" spans="1:4" s="4" customFormat="1" x14ac:dyDescent="0.15"/>
    <row r="26" spans="1:4" s="4" customFormat="1" x14ac:dyDescent="0.15"/>
    <row r="27" spans="1:4" s="4" customFormat="1" x14ac:dyDescent="0.15"/>
    <row r="28" spans="1:4" s="4" customFormat="1" x14ac:dyDescent="0.15"/>
    <row r="29" spans="1:4" s="4" customFormat="1" x14ac:dyDescent="0.15"/>
    <row r="30" spans="1:4" s="4" customFormat="1" x14ac:dyDescent="0.15"/>
    <row r="31" spans="1:4" s="4" customFormat="1" x14ac:dyDescent="0.15"/>
  </sheetData>
  <mergeCells count="1">
    <mergeCell ref="A2:D3"/>
  </mergeCells>
  <phoneticPr fontId="2"/>
  <pageMargins left="0.78740157480314965" right="0.78740157480314965" top="0.39370078740157483" bottom="0.39370078740157483" header="0.51181102362204722" footer="0.51181102362204722"/>
  <pageSetup paperSize="9" scale="45" fitToHeight="0" orientation="portrait" cellComments="asDisplayed"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7E2EE-3089-46DC-AF80-96F3EDB971E0}">
  <sheetPr>
    <pageSetUpPr fitToPage="1"/>
  </sheetPr>
  <dimension ref="A1:M23"/>
  <sheetViews>
    <sheetView view="pageBreakPreview" zoomScale="70" zoomScaleNormal="100" zoomScaleSheetLayoutView="70" workbookViewId="0">
      <selection activeCell="A21" sqref="A21:F22"/>
    </sheetView>
  </sheetViews>
  <sheetFormatPr defaultColWidth="9" defaultRowHeight="13.5" x14ac:dyDescent="0.4"/>
  <cols>
    <col min="1" max="5" width="20.625" style="1" customWidth="1"/>
    <col min="6" max="6" width="42.875" style="1" customWidth="1"/>
    <col min="7" max="16384" width="9" style="1"/>
  </cols>
  <sheetData>
    <row r="1" spans="1:13" ht="40.15" customHeight="1" thickBot="1" x14ac:dyDescent="0.45">
      <c r="A1" s="13"/>
      <c r="B1" s="13"/>
      <c r="C1" s="13"/>
      <c r="D1" s="13"/>
      <c r="E1" s="13"/>
      <c r="F1" s="11" t="s">
        <v>226</v>
      </c>
    </row>
    <row r="2" spans="1:13" ht="40.15" customHeight="1" thickTop="1" x14ac:dyDescent="0.4">
      <c r="A2" s="346" t="s">
        <v>280</v>
      </c>
      <c r="B2" s="456"/>
      <c r="C2" s="456"/>
      <c r="D2" s="456"/>
      <c r="E2" s="456"/>
      <c r="F2" s="457"/>
    </row>
    <row r="3" spans="1:13" ht="40.15" customHeight="1" thickBot="1" x14ac:dyDescent="0.45">
      <c r="A3" s="458"/>
      <c r="B3" s="459"/>
      <c r="C3" s="459"/>
      <c r="D3" s="459"/>
      <c r="E3" s="459"/>
      <c r="F3" s="460"/>
    </row>
    <row r="4" spans="1:13" ht="40.15" customHeight="1" thickTop="1" x14ac:dyDescent="0.4">
      <c r="A4" s="7"/>
      <c r="B4" s="7"/>
      <c r="C4" s="7"/>
      <c r="D4" s="8" t="s">
        <v>175</v>
      </c>
      <c r="E4" s="461" t="str">
        <f>IF(表紙!F5="","",表紙!F5)</f>
        <v/>
      </c>
      <c r="F4" s="461"/>
      <c r="G4" s="265"/>
      <c r="H4" s="265"/>
      <c r="I4" s="265"/>
      <c r="J4" s="265"/>
      <c r="K4" s="265"/>
      <c r="L4" s="265"/>
      <c r="M4" s="265"/>
    </row>
    <row r="5" spans="1:13" ht="40.15" customHeight="1" x14ac:dyDescent="0.4">
      <c r="A5" s="7"/>
      <c r="B5" s="7"/>
      <c r="C5" s="7"/>
      <c r="D5" s="8" t="s">
        <v>126</v>
      </c>
      <c r="E5" s="474" t="str">
        <f>IF(表紙!F6="","",表紙!F6)</f>
        <v/>
      </c>
      <c r="F5" s="474"/>
      <c r="G5" s="265"/>
      <c r="H5" s="265"/>
      <c r="I5" s="265"/>
      <c r="J5" s="265"/>
      <c r="K5" s="265"/>
      <c r="L5" s="265"/>
      <c r="M5" s="265"/>
    </row>
    <row r="6" spans="1:13" s="4" customFormat="1" ht="40.15" customHeight="1" x14ac:dyDescent="0.2">
      <c r="A6" s="10"/>
      <c r="B6" s="10"/>
      <c r="C6" s="10"/>
      <c r="D6" s="10"/>
      <c r="E6" s="10"/>
      <c r="F6" s="10"/>
    </row>
    <row r="7" spans="1:13" s="4" customFormat="1" ht="40.15" customHeight="1" thickBot="1" x14ac:dyDescent="0.25">
      <c r="A7" s="7" t="s">
        <v>46</v>
      </c>
      <c r="B7" s="10"/>
      <c r="C7" s="10"/>
      <c r="D7" s="10"/>
      <c r="E7" s="10"/>
      <c r="F7" s="10"/>
    </row>
    <row r="8" spans="1:13" s="4" customFormat="1" ht="40.15" customHeight="1" x14ac:dyDescent="0.2">
      <c r="A8" s="10"/>
      <c r="B8" s="462" t="s">
        <v>47</v>
      </c>
      <c r="C8" s="463"/>
      <c r="D8" s="464"/>
      <c r="E8" s="465"/>
      <c r="F8" s="10"/>
    </row>
    <row r="9" spans="1:13" s="4" customFormat="1" ht="40.15" customHeight="1" x14ac:dyDescent="0.2">
      <c r="A9" s="10"/>
      <c r="B9" s="466" t="s">
        <v>48</v>
      </c>
      <c r="C9" s="467"/>
      <c r="D9" s="137"/>
      <c r="E9" s="47" t="s">
        <v>101</v>
      </c>
      <c r="F9" s="248" t="s">
        <v>156</v>
      </c>
    </row>
    <row r="10" spans="1:13" s="4" customFormat="1" ht="40.15" customHeight="1" thickBot="1" x14ac:dyDescent="0.25">
      <c r="A10" s="10"/>
      <c r="B10" s="468" t="s">
        <v>145</v>
      </c>
      <c r="C10" s="469"/>
      <c r="D10" s="470"/>
      <c r="E10" s="471"/>
      <c r="F10" s="7"/>
    </row>
    <row r="11" spans="1:13" s="4" customFormat="1" ht="40.15" customHeight="1" thickBot="1" x14ac:dyDescent="0.55000000000000004">
      <c r="A11" s="10"/>
      <c r="B11" s="34"/>
      <c r="C11" s="35"/>
      <c r="D11" s="10"/>
      <c r="E11" s="36"/>
      <c r="F11" s="10"/>
    </row>
    <row r="12" spans="1:13" s="4" customFormat="1" ht="40.15" customHeight="1" thickBot="1" x14ac:dyDescent="0.25">
      <c r="A12" s="37"/>
      <c r="B12" s="472" t="s">
        <v>146</v>
      </c>
      <c r="C12" s="473"/>
      <c r="D12" s="353" t="s">
        <v>109</v>
      </c>
      <c r="E12" s="405"/>
      <c r="F12" s="95" t="s">
        <v>147</v>
      </c>
    </row>
    <row r="13" spans="1:13" ht="40.15" customHeight="1" thickTop="1" x14ac:dyDescent="0.4">
      <c r="A13" s="72" t="s">
        <v>49</v>
      </c>
      <c r="B13" s="133">
        <f>B14+B15</f>
        <v>0</v>
      </c>
      <c r="C13" s="38" t="s">
        <v>100</v>
      </c>
      <c r="D13" s="134"/>
      <c r="E13" s="39" t="s">
        <v>50</v>
      </c>
      <c r="F13" s="135">
        <f>IF($D$10="",0,$D$10*D13/SUM($D$13,$D$16))</f>
        <v>0</v>
      </c>
    </row>
    <row r="14" spans="1:13" ht="40.15" customHeight="1" x14ac:dyDescent="0.4">
      <c r="A14" s="266" t="s">
        <v>309</v>
      </c>
      <c r="B14" s="124"/>
      <c r="C14" s="267" t="s">
        <v>307</v>
      </c>
      <c r="D14" s="149" t="str">
        <f>IFERROR(D13*B14/B13,"")</f>
        <v/>
      </c>
      <c r="E14" s="234" t="s">
        <v>308</v>
      </c>
      <c r="F14" s="149">
        <f>IF($D$10="",0,$D$10*D14/SUM($D$13,$D$16))</f>
        <v>0</v>
      </c>
    </row>
    <row r="15" spans="1:13" ht="40.15" customHeight="1" x14ac:dyDescent="0.4">
      <c r="A15" s="266" t="s">
        <v>310</v>
      </c>
      <c r="B15" s="268"/>
      <c r="C15" s="269" t="s">
        <v>307</v>
      </c>
      <c r="D15" s="270" t="str">
        <f>IFERROR(D13*B15/B13,"")</f>
        <v/>
      </c>
      <c r="E15" s="271" t="s">
        <v>308</v>
      </c>
      <c r="F15" s="272">
        <f>IF($D$10="",0,$D$10*D15/SUM($D$13,$D$16))</f>
        <v>0</v>
      </c>
    </row>
    <row r="16" spans="1:13" ht="40.15" customHeight="1" thickBot="1" x14ac:dyDescent="0.45">
      <c r="A16" s="73" t="s">
        <v>51</v>
      </c>
      <c r="B16" s="126"/>
      <c r="C16" s="40" t="s">
        <v>50</v>
      </c>
      <c r="D16" s="126"/>
      <c r="E16" s="41" t="s">
        <v>50</v>
      </c>
      <c r="F16" s="136">
        <f>IF($D$10="",0,$D$10*D16/SUM($D$13,$D$16))</f>
        <v>0</v>
      </c>
    </row>
    <row r="17" spans="1:6" ht="40.15" customHeight="1" thickBot="1" x14ac:dyDescent="0.25">
      <c r="A17" s="10"/>
      <c r="B17" s="10"/>
      <c r="C17" s="10"/>
      <c r="D17" s="10"/>
      <c r="E17" s="10"/>
      <c r="F17" s="10"/>
    </row>
    <row r="18" spans="1:6" ht="40.15" customHeight="1" thickBot="1" x14ac:dyDescent="0.25">
      <c r="B18" s="447" t="s">
        <v>144</v>
      </c>
      <c r="C18" s="448"/>
      <c r="D18" s="449"/>
      <c r="E18" s="450"/>
      <c r="F18" s="10"/>
    </row>
    <row r="19" spans="1:6" ht="40.15" customHeight="1" x14ac:dyDescent="0.4">
      <c r="D19" s="7"/>
      <c r="E19" s="7"/>
      <c r="F19" s="7"/>
    </row>
    <row r="20" spans="1:6" s="4" customFormat="1" ht="40.15" customHeight="1" thickBot="1" x14ac:dyDescent="0.25">
      <c r="A20" s="7" t="s">
        <v>148</v>
      </c>
      <c r="B20" s="10"/>
      <c r="C20" s="10"/>
      <c r="D20" s="10"/>
      <c r="E20" s="10"/>
      <c r="F20" s="10"/>
    </row>
    <row r="21" spans="1:6" s="4" customFormat="1" ht="40.15" customHeight="1" x14ac:dyDescent="0.15">
      <c r="A21" s="451"/>
      <c r="B21" s="452"/>
      <c r="C21" s="452"/>
      <c r="D21" s="452"/>
      <c r="E21" s="452"/>
      <c r="F21" s="452"/>
    </row>
    <row r="22" spans="1:6" s="4" customFormat="1" ht="40.15" customHeight="1" thickBot="1" x14ac:dyDescent="0.2">
      <c r="A22" s="453"/>
      <c r="B22" s="454"/>
      <c r="C22" s="454"/>
      <c r="D22" s="454"/>
      <c r="E22" s="454"/>
      <c r="F22" s="454"/>
    </row>
    <row r="23" spans="1:6" s="4" customFormat="1" ht="40.15" customHeight="1" x14ac:dyDescent="0.15">
      <c r="A23" s="455" t="s">
        <v>324</v>
      </c>
      <c r="B23" s="455"/>
      <c r="C23" s="455"/>
      <c r="D23" s="455"/>
      <c r="E23" s="455"/>
      <c r="F23" s="455"/>
    </row>
  </sheetData>
  <mergeCells count="14">
    <mergeCell ref="B18:C18"/>
    <mergeCell ref="D18:E18"/>
    <mergeCell ref="A21:F22"/>
    <mergeCell ref="A23:F23"/>
    <mergeCell ref="A2:F3"/>
    <mergeCell ref="E4:F4"/>
    <mergeCell ref="B8:C8"/>
    <mergeCell ref="D8:E8"/>
    <mergeCell ref="B9:C9"/>
    <mergeCell ref="B10:C10"/>
    <mergeCell ref="D10:E10"/>
    <mergeCell ref="B12:C12"/>
    <mergeCell ref="D12:E12"/>
    <mergeCell ref="E5:F5"/>
  </mergeCells>
  <phoneticPr fontId="2"/>
  <pageMargins left="0.78740157480314965" right="0.78740157480314965" top="0.39370078740157483" bottom="0.39370078740157483" header="0.51181102362204722" footer="0.51181102362204722"/>
  <pageSetup paperSize="9" scale="53" fitToHeight="0" orientation="portrait" cellComments="asDisplayed"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C16"/>
  <sheetViews>
    <sheetView view="pageBreakPreview" zoomScale="70" zoomScaleNormal="100" zoomScaleSheetLayoutView="70" workbookViewId="0">
      <selection activeCell="B4" sqref="B4:B5"/>
    </sheetView>
  </sheetViews>
  <sheetFormatPr defaultColWidth="9" defaultRowHeight="13.5" x14ac:dyDescent="0.4"/>
  <cols>
    <col min="1" max="3" width="45" style="1" customWidth="1"/>
    <col min="4" max="16384" width="9" style="1"/>
  </cols>
  <sheetData>
    <row r="1" spans="1:3" ht="40.15" customHeight="1" thickBot="1" x14ac:dyDescent="0.45">
      <c r="A1" s="13"/>
      <c r="B1" s="13"/>
      <c r="C1" s="11" t="s">
        <v>216</v>
      </c>
    </row>
    <row r="2" spans="1:3" ht="40.15" customHeight="1" thickTop="1" x14ac:dyDescent="0.4">
      <c r="A2" s="346" t="s">
        <v>194</v>
      </c>
      <c r="B2" s="347"/>
      <c r="C2" s="436"/>
    </row>
    <row r="3" spans="1:3" ht="40.15" customHeight="1" thickBot="1" x14ac:dyDescent="0.45">
      <c r="A3" s="349"/>
      <c r="B3" s="350"/>
      <c r="C3" s="437"/>
    </row>
    <row r="4" spans="1:3" ht="40.15" customHeight="1" thickTop="1" x14ac:dyDescent="0.4">
      <c r="A4" s="7"/>
      <c r="B4" s="8" t="s">
        <v>175</v>
      </c>
      <c r="C4" s="232" t="str">
        <f>IF('表紙 （冷熱温熱）'!E5="","",'表紙 （冷熱温熱）'!E5)</f>
        <v/>
      </c>
    </row>
    <row r="5" spans="1:3" ht="40.15" customHeight="1" x14ac:dyDescent="0.4">
      <c r="A5" s="7"/>
      <c r="B5" s="8" t="s">
        <v>126</v>
      </c>
      <c r="C5" s="322" t="str">
        <f>IF('表紙 （冷熱温熱）'!E6="","",'表紙 （冷熱温熱）'!E6)</f>
        <v/>
      </c>
    </row>
    <row r="6" spans="1:3" ht="40.15" customHeight="1" x14ac:dyDescent="0.4">
      <c r="A6" s="7"/>
      <c r="B6" s="7"/>
      <c r="C6" s="7"/>
    </row>
    <row r="7" spans="1:3" ht="40.15" customHeight="1" x14ac:dyDescent="0.4">
      <c r="A7" s="482" t="s">
        <v>154</v>
      </c>
      <c r="B7" s="482"/>
      <c r="C7" s="482"/>
    </row>
    <row r="8" spans="1:3" ht="40.15" customHeight="1" x14ac:dyDescent="0.4">
      <c r="A8" s="61"/>
      <c r="B8" s="61"/>
      <c r="C8" s="61"/>
    </row>
    <row r="9" spans="1:3" ht="40.15" customHeight="1" thickBot="1" x14ac:dyDescent="0.45">
      <c r="A9" s="7" t="s">
        <v>253</v>
      </c>
      <c r="B9" s="3"/>
      <c r="C9" s="61"/>
    </row>
    <row r="10" spans="1:3" ht="40.15" customHeight="1" x14ac:dyDescent="0.4">
      <c r="A10" s="102" t="s">
        <v>181</v>
      </c>
      <c r="B10" s="146"/>
      <c r="C10" s="79"/>
    </row>
    <row r="11" spans="1:3" ht="40.15" customHeight="1" thickBot="1" x14ac:dyDescent="0.45">
      <c r="A11" s="103" t="s">
        <v>182</v>
      </c>
      <c r="B11" s="147"/>
      <c r="C11" s="61"/>
    </row>
    <row r="12" spans="1:3" ht="40.15" customHeight="1" thickTop="1" thickBot="1" x14ac:dyDescent="0.45">
      <c r="A12" s="25" t="s">
        <v>54</v>
      </c>
      <c r="B12" s="132">
        <f>SUM(B10:B11)</f>
        <v>0</v>
      </c>
      <c r="C12" s="61"/>
    </row>
    <row r="13" spans="1:3" ht="40.15" customHeight="1" x14ac:dyDescent="0.4">
      <c r="A13" s="61"/>
      <c r="B13" s="61"/>
      <c r="C13" s="61"/>
    </row>
    <row r="14" spans="1:3" ht="40.15" customHeight="1" thickBot="1" x14ac:dyDescent="0.45">
      <c r="A14" s="7" t="s">
        <v>254</v>
      </c>
      <c r="B14" s="7"/>
      <c r="C14" s="12"/>
    </row>
    <row r="15" spans="1:3" ht="40.15" customHeight="1" thickBot="1" x14ac:dyDescent="0.45">
      <c r="A15" s="94" t="s">
        <v>247</v>
      </c>
      <c r="B15" s="55" t="s">
        <v>82</v>
      </c>
      <c r="C15" s="75" t="s">
        <v>108</v>
      </c>
    </row>
    <row r="16" spans="1:3" ht="40.15" customHeight="1" thickTop="1" thickBot="1" x14ac:dyDescent="0.45">
      <c r="A16" s="148">
        <f>B12</f>
        <v>0</v>
      </c>
      <c r="B16" s="101"/>
      <c r="C16" s="132">
        <f>ROUND(A16*B16,3)</f>
        <v>0</v>
      </c>
    </row>
  </sheetData>
  <mergeCells count="2">
    <mergeCell ref="A2:C3"/>
    <mergeCell ref="A7:C7"/>
  </mergeCells>
  <phoneticPr fontId="2"/>
  <pageMargins left="0.78740157480314965" right="0.78740157480314965" top="0.39370078740157483" bottom="0.39370078740157483" header="0.51181102362204722" footer="0.51181102362204722"/>
  <pageSetup paperSize="9" scale="58" fitToHeight="0" orientation="portrait" cellComments="asDisplayed"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6D4E8-00A1-48CB-8367-0F5023E9154A}">
  <sheetPr codeName="Sheet14">
    <pageSetUpPr fitToPage="1"/>
  </sheetPr>
  <dimension ref="A1:B10"/>
  <sheetViews>
    <sheetView view="pageBreakPreview" zoomScale="70" zoomScaleNormal="100" zoomScaleSheetLayoutView="70" workbookViewId="0">
      <selection activeCell="C31" sqref="C31"/>
    </sheetView>
  </sheetViews>
  <sheetFormatPr defaultColWidth="9" defaultRowHeight="13.5" x14ac:dyDescent="0.4"/>
  <cols>
    <col min="1" max="2" width="50.25" style="1" customWidth="1"/>
    <col min="3" max="16384" width="9" style="1"/>
  </cols>
  <sheetData>
    <row r="1" spans="1:2" ht="40.15" customHeight="1" thickBot="1" x14ac:dyDescent="0.45">
      <c r="A1" s="13"/>
      <c r="B1" s="11" t="s">
        <v>217</v>
      </c>
    </row>
    <row r="2" spans="1:2" ht="40.15" customHeight="1" thickTop="1" x14ac:dyDescent="0.4">
      <c r="A2" s="346" t="s">
        <v>405</v>
      </c>
      <c r="B2" s="436"/>
    </row>
    <row r="3" spans="1:2" ht="40.15" customHeight="1" thickBot="1" x14ac:dyDescent="0.45">
      <c r="A3" s="349"/>
      <c r="B3" s="437"/>
    </row>
    <row r="4" spans="1:2" ht="40.15" customHeight="1" thickTop="1" x14ac:dyDescent="0.4">
      <c r="A4" s="8" t="s">
        <v>175</v>
      </c>
      <c r="B4" s="232" t="str">
        <f>IF('表紙 （冷熱温熱）'!E5="","",'表紙 （冷熱温熱）'!E5)</f>
        <v/>
      </c>
    </row>
    <row r="5" spans="1:2" ht="40.15" customHeight="1" x14ac:dyDescent="0.4">
      <c r="A5" s="8" t="s">
        <v>126</v>
      </c>
      <c r="B5" s="322" t="str">
        <f>IF('表紙 （冷熱温熱）'!E6="","",'表紙 （冷熱温熱）'!E6)</f>
        <v/>
      </c>
    </row>
    <row r="6" spans="1:2" ht="40.15" customHeight="1" thickBot="1" x14ac:dyDescent="0.45">
      <c r="A6" s="7"/>
    </row>
    <row r="7" spans="1:2" ht="40.15" customHeight="1" x14ac:dyDescent="0.4">
      <c r="A7" s="102" t="s">
        <v>340</v>
      </c>
      <c r="B7" s="146"/>
    </row>
    <row r="8" spans="1:2" ht="40.15" customHeight="1" thickBot="1" x14ac:dyDescent="0.45">
      <c r="A8" s="103" t="s">
        <v>183</v>
      </c>
      <c r="B8" s="147"/>
    </row>
    <row r="9" spans="1:2" ht="40.15" customHeight="1" thickTop="1" thickBot="1" x14ac:dyDescent="0.45">
      <c r="A9" s="25" t="s">
        <v>184</v>
      </c>
      <c r="B9" s="132">
        <f>SUM(B7:B8)</f>
        <v>0</v>
      </c>
    </row>
    <row r="10" spans="1:2" ht="36" customHeight="1" x14ac:dyDescent="0.4">
      <c r="A10" s="484" t="s">
        <v>342</v>
      </c>
      <c r="B10" s="484"/>
    </row>
  </sheetData>
  <mergeCells count="2">
    <mergeCell ref="A10:B10"/>
    <mergeCell ref="A2:B3"/>
  </mergeCells>
  <phoneticPr fontId="2"/>
  <pageMargins left="0.78740157480314965" right="0.78740157480314965" top="0.39370078740157483" bottom="0.39370078740157483" header="0.51181102362204722" footer="0.51181102362204722"/>
  <pageSetup paperSize="9" scale="78" fitToHeight="0" orientation="portrait" cellComments="asDisplayed"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B8B73-6A67-4708-9A8B-DFF108F1F92D}">
  <sheetPr>
    <pageSetUpPr fitToPage="1"/>
  </sheetPr>
  <dimension ref="A1:B16"/>
  <sheetViews>
    <sheetView view="pageBreakPreview" zoomScale="70" zoomScaleNormal="100" zoomScaleSheetLayoutView="70" workbookViewId="0">
      <selection activeCell="C31" sqref="C31"/>
    </sheetView>
  </sheetViews>
  <sheetFormatPr defaultColWidth="9" defaultRowHeight="13.5" x14ac:dyDescent="0.4"/>
  <cols>
    <col min="1" max="2" width="50.25" style="1" customWidth="1"/>
    <col min="3" max="16384" width="9" style="1"/>
  </cols>
  <sheetData>
    <row r="1" spans="1:2" ht="40.15" customHeight="1" thickBot="1" x14ac:dyDescent="0.45">
      <c r="A1" s="13"/>
      <c r="B1" s="11" t="s">
        <v>218</v>
      </c>
    </row>
    <row r="2" spans="1:2" ht="40.15" customHeight="1" thickTop="1" x14ac:dyDescent="0.4">
      <c r="A2" s="346" t="s">
        <v>408</v>
      </c>
      <c r="B2" s="436"/>
    </row>
    <row r="3" spans="1:2" ht="40.15" customHeight="1" thickBot="1" x14ac:dyDescent="0.45">
      <c r="A3" s="349"/>
      <c r="B3" s="437"/>
    </row>
    <row r="4" spans="1:2" ht="40.15" customHeight="1" thickTop="1" x14ac:dyDescent="0.4">
      <c r="A4" s="8" t="s">
        <v>175</v>
      </c>
      <c r="B4" s="232" t="str">
        <f>IF('表紙 （冷熱温熱）'!E5="","",'表紙 （冷熱温熱）'!E5)</f>
        <v/>
      </c>
    </row>
    <row r="5" spans="1:2" ht="40.15" customHeight="1" x14ac:dyDescent="0.4">
      <c r="A5" s="8" t="s">
        <v>126</v>
      </c>
      <c r="B5" s="322" t="str">
        <f>IF('表紙 （冷熱温熱）'!E6="","",'表紙 （冷熱温熱）'!E6)</f>
        <v/>
      </c>
    </row>
    <row r="6" spans="1:2" ht="40.15" customHeight="1" x14ac:dyDescent="0.4">
      <c r="A6" s="7"/>
    </row>
    <row r="7" spans="1:2" ht="40.15" customHeight="1" thickBot="1" x14ac:dyDescent="0.45">
      <c r="A7" s="27" t="s">
        <v>359</v>
      </c>
      <c r="B7" s="8"/>
    </row>
    <row r="8" spans="1:2" ht="40.15" customHeight="1" x14ac:dyDescent="0.4">
      <c r="A8" s="250" t="s">
        <v>341</v>
      </c>
      <c r="B8" s="146"/>
    </row>
    <row r="9" spans="1:2" ht="40.15" customHeight="1" thickBot="1" x14ac:dyDescent="0.45">
      <c r="A9" s="113" t="s">
        <v>174</v>
      </c>
      <c r="B9" s="147"/>
    </row>
    <row r="10" spans="1:2" ht="40.15" customHeight="1" thickTop="1" thickBot="1" x14ac:dyDescent="0.45">
      <c r="A10" s="25" t="s">
        <v>184</v>
      </c>
      <c r="B10" s="132">
        <f>SUM(B8:B9)</f>
        <v>0</v>
      </c>
    </row>
    <row r="11" spans="1:2" ht="40.15" customHeight="1" x14ac:dyDescent="0.4">
      <c r="A11" s="27"/>
      <c r="B11" s="179"/>
    </row>
    <row r="12" spans="1:2" ht="40.15" customHeight="1" thickBot="1" x14ac:dyDescent="0.45">
      <c r="A12" s="27" t="s">
        <v>360</v>
      </c>
      <c r="B12" s="179"/>
    </row>
    <row r="13" spans="1:2" ht="40.15" customHeight="1" x14ac:dyDescent="0.4">
      <c r="A13" s="250" t="s">
        <v>341</v>
      </c>
      <c r="B13" s="146"/>
    </row>
    <row r="14" spans="1:2" ht="40.15" customHeight="1" thickBot="1" x14ac:dyDescent="0.45">
      <c r="A14" s="113" t="s">
        <v>174</v>
      </c>
      <c r="B14" s="147"/>
    </row>
    <row r="15" spans="1:2" ht="40.15" customHeight="1" thickTop="1" thickBot="1" x14ac:dyDescent="0.45">
      <c r="A15" s="25" t="s">
        <v>184</v>
      </c>
      <c r="B15" s="132">
        <f>SUM(B13:B14)</f>
        <v>0</v>
      </c>
    </row>
    <row r="16" spans="1:2" ht="36" customHeight="1" x14ac:dyDescent="0.4">
      <c r="A16" s="484" t="s">
        <v>342</v>
      </c>
      <c r="B16" s="484"/>
    </row>
  </sheetData>
  <mergeCells count="2">
    <mergeCell ref="A16:B16"/>
    <mergeCell ref="A2:B3"/>
  </mergeCells>
  <phoneticPr fontId="2"/>
  <pageMargins left="0.78740157480314965" right="0.78740157480314965" top="0.39370078740157483" bottom="0.39370078740157483" header="0.51181102362204722" footer="0.51181102362204722"/>
  <pageSetup paperSize="9" scale="78" fitToHeight="0" orientation="portrait" cellComments="asDisplayed"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1BB4E-E3C7-4B89-B212-BEC9F04D3466}">
  <sheetPr>
    <pageSetUpPr fitToPage="1"/>
  </sheetPr>
  <dimension ref="A1:B12"/>
  <sheetViews>
    <sheetView view="pageBreakPreview" zoomScale="70" zoomScaleNormal="100" zoomScaleSheetLayoutView="70" workbookViewId="0">
      <selection activeCell="C31" sqref="C31"/>
    </sheetView>
  </sheetViews>
  <sheetFormatPr defaultColWidth="9" defaultRowHeight="13.5" x14ac:dyDescent="0.4"/>
  <cols>
    <col min="1" max="2" width="50.25" style="1" customWidth="1"/>
    <col min="3" max="16384" width="9" style="1"/>
  </cols>
  <sheetData>
    <row r="1" spans="1:2" ht="40.15" customHeight="1" thickBot="1" x14ac:dyDescent="0.45">
      <c r="A1" s="13"/>
      <c r="B1" s="11" t="s">
        <v>219</v>
      </c>
    </row>
    <row r="2" spans="1:2" ht="40.15" customHeight="1" thickTop="1" x14ac:dyDescent="0.4">
      <c r="A2" s="346" t="s">
        <v>397</v>
      </c>
      <c r="B2" s="436"/>
    </row>
    <row r="3" spans="1:2" ht="40.15" customHeight="1" thickBot="1" x14ac:dyDescent="0.45">
      <c r="A3" s="349"/>
      <c r="B3" s="437"/>
    </row>
    <row r="4" spans="1:2" ht="40.15" customHeight="1" thickTop="1" x14ac:dyDescent="0.4">
      <c r="A4" s="8" t="s">
        <v>175</v>
      </c>
      <c r="B4" s="232" t="str">
        <f>IF('表紙 （冷熱温熱）'!E5="","",'表紙 （冷熱温熱）'!E5)</f>
        <v/>
      </c>
    </row>
    <row r="5" spans="1:2" ht="40.15" customHeight="1" x14ac:dyDescent="0.4">
      <c r="A5" s="8" t="s">
        <v>126</v>
      </c>
      <c r="B5" s="322" t="str">
        <f>IF('表紙 （冷熱温熱）'!E6="","",'表紙 （冷熱温熱）'!E6)</f>
        <v/>
      </c>
    </row>
    <row r="6" spans="1:2" ht="40.15" customHeight="1" x14ac:dyDescent="0.4">
      <c r="A6" s="7"/>
    </row>
    <row r="7" spans="1:2" ht="40.15" customHeight="1" thickBot="1" x14ac:dyDescent="0.45">
      <c r="A7" s="27" t="s">
        <v>359</v>
      </c>
      <c r="B7" s="8"/>
    </row>
    <row r="8" spans="1:2" ht="40.15" customHeight="1" thickBot="1" x14ac:dyDescent="0.45">
      <c r="A8" s="283" t="s">
        <v>389</v>
      </c>
      <c r="B8" s="181"/>
    </row>
    <row r="9" spans="1:2" ht="40.15" customHeight="1" x14ac:dyDescent="0.4">
      <c r="A9" s="27"/>
      <c r="B9" s="179"/>
    </row>
    <row r="10" spans="1:2" ht="40.15" customHeight="1" thickBot="1" x14ac:dyDescent="0.45">
      <c r="A10" s="27" t="s">
        <v>360</v>
      </c>
      <c r="B10" s="179"/>
    </row>
    <row r="11" spans="1:2" ht="40.15" customHeight="1" thickBot="1" x14ac:dyDescent="0.45">
      <c r="A11" s="250" t="s">
        <v>389</v>
      </c>
      <c r="B11" s="146"/>
    </row>
    <row r="12" spans="1:2" ht="36" customHeight="1" x14ac:dyDescent="0.4">
      <c r="A12" s="484" t="s">
        <v>342</v>
      </c>
      <c r="B12" s="484"/>
    </row>
  </sheetData>
  <mergeCells count="2">
    <mergeCell ref="A2:B3"/>
    <mergeCell ref="A12:B12"/>
  </mergeCells>
  <phoneticPr fontId="2"/>
  <pageMargins left="0.78740157480314965" right="0.78740157480314965" top="0.39370078740157483" bottom="0.39370078740157483" header="0.51181102362204722" footer="0.51181102362204722"/>
  <pageSetup paperSize="9" scale="78" fitToHeight="0" orientation="portrait" cellComments="asDisplayed"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1C984-CDEE-4AA2-B448-E81D2267EC34}">
  <sheetPr>
    <pageSetUpPr fitToPage="1"/>
  </sheetPr>
  <dimension ref="A1:D97"/>
  <sheetViews>
    <sheetView view="pageBreakPreview" zoomScale="70" zoomScaleNormal="100" zoomScaleSheetLayoutView="70" workbookViewId="0">
      <selection activeCell="C31" sqref="C31"/>
    </sheetView>
  </sheetViews>
  <sheetFormatPr defaultColWidth="9" defaultRowHeight="13.5" x14ac:dyDescent="0.4"/>
  <cols>
    <col min="1" max="4" width="28" style="1" customWidth="1"/>
    <col min="5" max="5" width="9.625" style="1" bestFit="1" customWidth="1"/>
    <col min="6" max="16384" width="9" style="1"/>
  </cols>
  <sheetData>
    <row r="1" spans="1:4" ht="40.15" customHeight="1" thickBot="1" x14ac:dyDescent="0.45">
      <c r="A1" s="13"/>
      <c r="B1" s="13"/>
      <c r="C1" s="13"/>
      <c r="D1" s="11" t="s">
        <v>395</v>
      </c>
    </row>
    <row r="2" spans="1:4" ht="40.15" customHeight="1" thickTop="1" x14ac:dyDescent="0.4">
      <c r="A2" s="346" t="s">
        <v>273</v>
      </c>
      <c r="B2" s="347"/>
      <c r="C2" s="347"/>
      <c r="D2" s="436"/>
    </row>
    <row r="3" spans="1:4" ht="40.15" customHeight="1" thickBot="1" x14ac:dyDescent="0.45">
      <c r="A3" s="349"/>
      <c r="B3" s="350"/>
      <c r="C3" s="350"/>
      <c r="D3" s="437"/>
    </row>
    <row r="4" spans="1:4" ht="40.15" customHeight="1" thickTop="1" x14ac:dyDescent="0.4">
      <c r="B4" s="8" t="s">
        <v>175</v>
      </c>
      <c r="C4" s="558" t="str">
        <f>IF('表紙 （冷熱温熱）'!E5="","",'表紙 （冷熱温熱）'!E5)</f>
        <v/>
      </c>
      <c r="D4" s="558"/>
    </row>
    <row r="5" spans="1:4" ht="40.15" customHeight="1" x14ac:dyDescent="0.4">
      <c r="B5" s="8" t="s">
        <v>126</v>
      </c>
      <c r="C5" s="559" t="str">
        <f>IF('表紙 （冷熱温熱）'!E6="","",'表紙 （冷熱温熱）'!E6)</f>
        <v/>
      </c>
      <c r="D5" s="559"/>
    </row>
    <row r="6" spans="1:4" ht="40.15" customHeight="1" x14ac:dyDescent="0.4">
      <c r="A6" s="7"/>
      <c r="B6" s="7"/>
      <c r="C6" s="7"/>
      <c r="D6" s="8"/>
    </row>
    <row r="7" spans="1:4" ht="40.15" customHeight="1" thickBot="1" x14ac:dyDescent="0.45">
      <c r="A7" s="557" t="s">
        <v>361</v>
      </c>
      <c r="B7" s="557"/>
      <c r="C7" s="557"/>
      <c r="D7" s="557"/>
    </row>
    <row r="8" spans="1:4" ht="40.15" customHeight="1" x14ac:dyDescent="0.4">
      <c r="A8" s="489"/>
      <c r="B8" s="491" t="s">
        <v>91</v>
      </c>
      <c r="C8" s="491"/>
      <c r="D8" s="492"/>
    </row>
    <row r="9" spans="1:4" ht="40.15" customHeight="1" thickBot="1" x14ac:dyDescent="0.45">
      <c r="A9" s="490"/>
      <c r="B9" s="45"/>
      <c r="C9" s="57" t="s">
        <v>191</v>
      </c>
      <c r="D9" s="29" t="s">
        <v>192</v>
      </c>
    </row>
    <row r="10" spans="1:4" ht="40.15" customHeight="1" thickTop="1" thickBot="1" x14ac:dyDescent="0.45">
      <c r="A10" s="284" t="s">
        <v>151</v>
      </c>
      <c r="B10" s="130">
        <f>'表3（冷熱温熱）'!C16</f>
        <v>0</v>
      </c>
      <c r="C10" s="155"/>
      <c r="D10" s="132">
        <f>B10-C10</f>
        <v>0</v>
      </c>
    </row>
    <row r="11" spans="1:4" ht="22.9" customHeight="1" x14ac:dyDescent="0.4">
      <c r="A11" s="285"/>
      <c r="B11" s="121"/>
      <c r="C11" s="121"/>
      <c r="D11" s="121"/>
    </row>
    <row r="12" spans="1:4" ht="40.15" customHeight="1" thickBot="1" x14ac:dyDescent="0.45">
      <c r="A12" s="121" t="s">
        <v>362</v>
      </c>
      <c r="B12" s="121"/>
      <c r="C12" s="121"/>
      <c r="D12" s="121"/>
    </row>
    <row r="13" spans="1:4" ht="40.15" customHeight="1" x14ac:dyDescent="0.4">
      <c r="A13" s="552"/>
      <c r="B13" s="554" t="s">
        <v>91</v>
      </c>
      <c r="C13" s="554"/>
      <c r="D13" s="555"/>
    </row>
    <row r="14" spans="1:4" ht="40.15" customHeight="1" thickBot="1" x14ac:dyDescent="0.45">
      <c r="A14" s="553"/>
      <c r="B14" s="286"/>
      <c r="C14" s="287" t="s">
        <v>191</v>
      </c>
      <c r="D14" s="288" t="s">
        <v>192</v>
      </c>
    </row>
    <row r="15" spans="1:4" ht="40.15" customHeight="1" thickTop="1" thickBot="1" x14ac:dyDescent="0.45">
      <c r="A15" s="284" t="s">
        <v>151</v>
      </c>
      <c r="B15" s="130">
        <f>'表3（冷熱温熱）'!D16</f>
        <v>0</v>
      </c>
      <c r="C15" s="155"/>
      <c r="D15" s="132">
        <f>B15-C15</f>
        <v>0</v>
      </c>
    </row>
    <row r="16" spans="1:4" ht="22.9" customHeight="1" x14ac:dyDescent="0.4">
      <c r="A16" s="285"/>
      <c r="B16" s="121"/>
      <c r="C16" s="121"/>
      <c r="D16" s="121"/>
    </row>
    <row r="17" spans="1:4" ht="40.15" customHeight="1" thickBot="1" x14ac:dyDescent="0.45">
      <c r="A17" s="121" t="s">
        <v>363</v>
      </c>
      <c r="B17" s="121"/>
      <c r="C17" s="121"/>
      <c r="D17" s="121"/>
    </row>
    <row r="18" spans="1:4" ht="40.15" customHeight="1" x14ac:dyDescent="0.4">
      <c r="A18" s="552"/>
      <c r="B18" s="554" t="s">
        <v>91</v>
      </c>
      <c r="C18" s="554"/>
      <c r="D18" s="555"/>
    </row>
    <row r="19" spans="1:4" ht="40.15" customHeight="1" thickBot="1" x14ac:dyDescent="0.45">
      <c r="A19" s="553"/>
      <c r="B19" s="286"/>
      <c r="C19" s="287" t="s">
        <v>191</v>
      </c>
      <c r="D19" s="288" t="s">
        <v>192</v>
      </c>
    </row>
    <row r="20" spans="1:4" ht="40.15" customHeight="1" thickTop="1" thickBot="1" x14ac:dyDescent="0.45">
      <c r="A20" s="284" t="s">
        <v>151</v>
      </c>
      <c r="B20" s="289">
        <f>'表3（冷熱温熱）'!E16</f>
        <v>0</v>
      </c>
      <c r="C20" s="155"/>
      <c r="D20" s="132">
        <f>B20-C20</f>
        <v>0</v>
      </c>
    </row>
    <row r="21" spans="1:4" ht="22.9" customHeight="1" x14ac:dyDescent="0.4">
      <c r="A21" s="285"/>
      <c r="B21" s="121"/>
      <c r="C21" s="121"/>
      <c r="D21" s="121"/>
    </row>
    <row r="22" spans="1:4" s="4" customFormat="1" ht="40.15" customHeight="1" thickBot="1" x14ac:dyDescent="0.2">
      <c r="A22" s="556" t="s">
        <v>364</v>
      </c>
      <c r="B22" s="556"/>
      <c r="C22" s="556"/>
      <c r="D22" s="556"/>
    </row>
    <row r="23" spans="1:4" ht="40.15" customHeight="1" x14ac:dyDescent="0.4">
      <c r="A23" s="552"/>
      <c r="B23" s="554" t="s">
        <v>89</v>
      </c>
      <c r="C23" s="554"/>
      <c r="D23" s="555"/>
    </row>
    <row r="24" spans="1:4" ht="40.15" customHeight="1" thickBot="1" x14ac:dyDescent="0.45">
      <c r="A24" s="553"/>
      <c r="B24" s="286"/>
      <c r="C24" s="287" t="s">
        <v>191</v>
      </c>
      <c r="D24" s="288" t="s">
        <v>192</v>
      </c>
    </row>
    <row r="25" spans="1:4" ht="40.15" customHeight="1" thickTop="1" thickBot="1" x14ac:dyDescent="0.45">
      <c r="A25" s="284" t="s">
        <v>151</v>
      </c>
      <c r="B25" s="130">
        <f>'表4（冷熱温熱）'!D16</f>
        <v>0</v>
      </c>
      <c r="C25" s="155"/>
      <c r="D25" s="132">
        <f>B25-C25</f>
        <v>0</v>
      </c>
    </row>
    <row r="26" spans="1:4" ht="22.9" customHeight="1" x14ac:dyDescent="0.4">
      <c r="A26" s="285"/>
      <c r="B26" s="121"/>
      <c r="C26" s="121"/>
      <c r="D26" s="121"/>
    </row>
    <row r="27" spans="1:4" s="4" customFormat="1" ht="40.15" customHeight="1" thickBot="1" x14ac:dyDescent="0.2">
      <c r="A27" s="556" t="s">
        <v>365</v>
      </c>
      <c r="B27" s="556"/>
      <c r="C27" s="556"/>
      <c r="D27" s="556"/>
    </row>
    <row r="28" spans="1:4" ht="40.15" customHeight="1" x14ac:dyDescent="0.4">
      <c r="A28" s="552"/>
      <c r="B28" s="554" t="s">
        <v>89</v>
      </c>
      <c r="C28" s="554"/>
      <c r="D28" s="555"/>
    </row>
    <row r="29" spans="1:4" ht="40.15" customHeight="1" thickBot="1" x14ac:dyDescent="0.45">
      <c r="A29" s="553"/>
      <c r="B29" s="286"/>
      <c r="C29" s="287" t="s">
        <v>191</v>
      </c>
      <c r="D29" s="288" t="s">
        <v>192</v>
      </c>
    </row>
    <row r="30" spans="1:4" ht="40.15" customHeight="1" thickTop="1" thickBot="1" x14ac:dyDescent="0.45">
      <c r="A30" s="284" t="s">
        <v>151</v>
      </c>
      <c r="B30" s="130">
        <f>'表4（冷熱温熱）'!E16</f>
        <v>0</v>
      </c>
      <c r="C30" s="155"/>
      <c r="D30" s="132">
        <f>B30-C30</f>
        <v>0</v>
      </c>
    </row>
    <row r="31" spans="1:4" ht="22.9" customHeight="1" x14ac:dyDescent="0.4">
      <c r="A31" s="285"/>
      <c r="B31" s="121"/>
      <c r="C31" s="121"/>
      <c r="D31" s="121"/>
    </row>
    <row r="32" spans="1:4" ht="40.15" customHeight="1" thickBot="1" x14ac:dyDescent="0.45">
      <c r="A32" s="556" t="s">
        <v>366</v>
      </c>
      <c r="B32" s="556"/>
      <c r="C32" s="556"/>
      <c r="D32" s="556"/>
    </row>
    <row r="33" spans="1:4" ht="40.15" customHeight="1" x14ac:dyDescent="0.4">
      <c r="A33" s="552"/>
      <c r="B33" s="554" t="s">
        <v>89</v>
      </c>
      <c r="C33" s="554"/>
      <c r="D33" s="555"/>
    </row>
    <row r="34" spans="1:4" ht="40.15" customHeight="1" thickBot="1" x14ac:dyDescent="0.45">
      <c r="A34" s="553"/>
      <c r="B34" s="286"/>
      <c r="C34" s="287" t="s">
        <v>191</v>
      </c>
      <c r="D34" s="288" t="s">
        <v>192</v>
      </c>
    </row>
    <row r="35" spans="1:4" ht="40.15" customHeight="1" thickTop="1" thickBot="1" x14ac:dyDescent="0.45">
      <c r="A35" s="284" t="s">
        <v>151</v>
      </c>
      <c r="B35" s="130">
        <f>'表4（冷熱温熱）'!F16</f>
        <v>0</v>
      </c>
      <c r="C35" s="155"/>
      <c r="D35" s="132">
        <f>B35-C35</f>
        <v>0</v>
      </c>
    </row>
    <row r="36" spans="1:4" ht="22.9" customHeight="1" x14ac:dyDescent="0.4">
      <c r="A36" s="285"/>
      <c r="B36" s="121"/>
      <c r="C36" s="121"/>
      <c r="D36" s="121"/>
    </row>
    <row r="37" spans="1:4" ht="40.15" customHeight="1" thickBot="1" x14ac:dyDescent="0.45">
      <c r="A37" s="121" t="s">
        <v>367</v>
      </c>
      <c r="B37" s="121"/>
      <c r="C37" s="121"/>
      <c r="D37" s="121"/>
    </row>
    <row r="38" spans="1:4" ht="40.15" customHeight="1" x14ac:dyDescent="0.4">
      <c r="A38" s="552"/>
      <c r="B38" s="554" t="s">
        <v>89</v>
      </c>
      <c r="C38" s="554"/>
      <c r="D38" s="555"/>
    </row>
    <row r="39" spans="1:4" ht="40.15" customHeight="1" thickBot="1" x14ac:dyDescent="0.45">
      <c r="A39" s="553"/>
      <c r="B39" s="286"/>
      <c r="C39" s="287" t="s">
        <v>191</v>
      </c>
      <c r="D39" s="288" t="s">
        <v>192</v>
      </c>
    </row>
    <row r="40" spans="1:4" ht="40.15" customHeight="1" thickTop="1" thickBot="1" x14ac:dyDescent="0.45">
      <c r="A40" s="284" t="s">
        <v>151</v>
      </c>
      <c r="B40" s="130">
        <f>'表5（冷熱温熱）'!C16</f>
        <v>0</v>
      </c>
      <c r="C40" s="155"/>
      <c r="D40" s="132">
        <f>B40-C40</f>
        <v>0</v>
      </c>
    </row>
    <row r="41" spans="1:4" ht="22.9" customHeight="1" x14ac:dyDescent="0.4">
      <c r="A41" s="285"/>
      <c r="B41" s="121"/>
      <c r="C41" s="121"/>
      <c r="D41" s="121"/>
    </row>
    <row r="42" spans="1:4" ht="40.15" customHeight="1" thickBot="1" x14ac:dyDescent="0.45">
      <c r="A42" s="121" t="s">
        <v>368</v>
      </c>
      <c r="B42" s="121"/>
      <c r="C42" s="121"/>
      <c r="D42" s="121"/>
    </row>
    <row r="43" spans="1:4" ht="40.15" customHeight="1" x14ac:dyDescent="0.4">
      <c r="A43" s="552"/>
      <c r="B43" s="554" t="s">
        <v>89</v>
      </c>
      <c r="C43" s="554"/>
      <c r="D43" s="555"/>
    </row>
    <row r="44" spans="1:4" ht="40.15" customHeight="1" thickBot="1" x14ac:dyDescent="0.45">
      <c r="A44" s="553"/>
      <c r="B44" s="286"/>
      <c r="C44" s="287" t="s">
        <v>191</v>
      </c>
      <c r="D44" s="288" t="s">
        <v>192</v>
      </c>
    </row>
    <row r="45" spans="1:4" ht="40.15" customHeight="1" thickTop="1" thickBot="1" x14ac:dyDescent="0.45">
      <c r="A45" s="284" t="s">
        <v>151</v>
      </c>
      <c r="B45" s="130">
        <f>'表6（冷熱温熱）'!D16</f>
        <v>0</v>
      </c>
      <c r="C45" s="155"/>
      <c r="D45" s="132">
        <f>B45-C45</f>
        <v>0</v>
      </c>
    </row>
    <row r="46" spans="1:4" ht="22.9" customHeight="1" x14ac:dyDescent="0.4">
      <c r="A46" s="285"/>
      <c r="B46" s="121"/>
      <c r="C46" s="121"/>
      <c r="D46" s="121"/>
    </row>
    <row r="47" spans="1:4" ht="40.15" customHeight="1" thickBot="1" x14ac:dyDescent="0.45">
      <c r="A47" s="556" t="s">
        <v>369</v>
      </c>
      <c r="B47" s="556"/>
      <c r="C47" s="556"/>
      <c r="D47" s="556"/>
    </row>
    <row r="48" spans="1:4" s="4" customFormat="1" ht="40.15" customHeight="1" x14ac:dyDescent="0.15">
      <c r="A48" s="552"/>
      <c r="B48" s="554" t="s">
        <v>90</v>
      </c>
      <c r="C48" s="554"/>
      <c r="D48" s="555"/>
    </row>
    <row r="49" spans="1:4" ht="40.15" customHeight="1" thickBot="1" x14ac:dyDescent="0.45">
      <c r="A49" s="553"/>
      <c r="B49" s="286"/>
      <c r="C49" s="287" t="s">
        <v>191</v>
      </c>
      <c r="D49" s="288" t="s">
        <v>192</v>
      </c>
    </row>
    <row r="50" spans="1:4" ht="40.15" customHeight="1" thickTop="1" x14ac:dyDescent="0.4">
      <c r="A50" s="290" t="s">
        <v>58</v>
      </c>
      <c r="B50" s="156">
        <f>'表7（冷熱温熱）'!B10</f>
        <v>0</v>
      </c>
      <c r="C50" s="157"/>
      <c r="D50" s="158">
        <f>B50-C50</f>
        <v>0</v>
      </c>
    </row>
    <row r="51" spans="1:4" ht="40.15" customHeight="1" thickBot="1" x14ac:dyDescent="0.45">
      <c r="A51" s="291" t="s">
        <v>59</v>
      </c>
      <c r="B51" s="159">
        <f>'表7（冷熱温熱）'!B16</f>
        <v>0</v>
      </c>
      <c r="C51" s="160"/>
      <c r="D51" s="161">
        <f>B51-C51</f>
        <v>0</v>
      </c>
    </row>
    <row r="52" spans="1:4" ht="40.15" customHeight="1" thickTop="1" thickBot="1" x14ac:dyDescent="0.45">
      <c r="A52" s="284" t="s">
        <v>151</v>
      </c>
      <c r="B52" s="292">
        <f>SUM(B50:B51)</f>
        <v>0</v>
      </c>
      <c r="C52" s="292">
        <f>SUM(C50:C51)</f>
        <v>0</v>
      </c>
      <c r="D52" s="162">
        <f>SUM(D50:D51)</f>
        <v>0</v>
      </c>
    </row>
    <row r="53" spans="1:4" ht="22.9" customHeight="1" x14ac:dyDescent="0.4">
      <c r="A53" s="285"/>
      <c r="B53" s="121"/>
      <c r="C53" s="121"/>
      <c r="D53" s="121"/>
    </row>
    <row r="54" spans="1:4" ht="40.15" customHeight="1" thickBot="1" x14ac:dyDescent="0.45">
      <c r="A54" s="121" t="s">
        <v>370</v>
      </c>
      <c r="B54" s="121"/>
      <c r="C54" s="121"/>
      <c r="D54" s="121"/>
    </row>
    <row r="55" spans="1:4" ht="40.15" customHeight="1" x14ac:dyDescent="0.4">
      <c r="A55" s="552"/>
      <c r="B55" s="554" t="s">
        <v>88</v>
      </c>
      <c r="C55" s="554"/>
      <c r="D55" s="555"/>
    </row>
    <row r="56" spans="1:4" ht="40.15" customHeight="1" thickBot="1" x14ac:dyDescent="0.45">
      <c r="A56" s="553"/>
      <c r="B56" s="286"/>
      <c r="C56" s="287" t="s">
        <v>191</v>
      </c>
      <c r="D56" s="288" t="s">
        <v>192</v>
      </c>
    </row>
    <row r="57" spans="1:4" ht="40.15" customHeight="1" thickTop="1" thickBot="1" x14ac:dyDescent="0.45">
      <c r="A57" s="284" t="s">
        <v>151</v>
      </c>
      <c r="B57" s="130">
        <f>'表8-1（冷熱温熱）'!D10</f>
        <v>0</v>
      </c>
      <c r="C57" s="155"/>
      <c r="D57" s="132">
        <f>B57-C57</f>
        <v>0</v>
      </c>
    </row>
    <row r="58" spans="1:4" ht="40.15" customHeight="1" x14ac:dyDescent="0.4">
      <c r="A58" s="285"/>
      <c r="B58" s="121"/>
      <c r="C58" s="121"/>
      <c r="D58" s="121"/>
    </row>
    <row r="59" spans="1:4" ht="40.15" customHeight="1" thickBot="1" x14ac:dyDescent="0.45">
      <c r="A59" s="121" t="s">
        <v>371</v>
      </c>
      <c r="B59" s="121"/>
      <c r="C59" s="121"/>
      <c r="D59" s="121"/>
    </row>
    <row r="60" spans="1:4" ht="40.15" customHeight="1" x14ac:dyDescent="0.4">
      <c r="A60" s="552"/>
      <c r="B60" s="554" t="s">
        <v>87</v>
      </c>
      <c r="C60" s="554"/>
      <c r="D60" s="555"/>
    </row>
    <row r="61" spans="1:4" ht="40.15" customHeight="1" thickBot="1" x14ac:dyDescent="0.45">
      <c r="A61" s="553"/>
      <c r="B61" s="286"/>
      <c r="C61" s="287" t="s">
        <v>191</v>
      </c>
      <c r="D61" s="288" t="s">
        <v>192</v>
      </c>
    </row>
    <row r="62" spans="1:4" ht="40.15" customHeight="1" thickTop="1" thickBot="1" x14ac:dyDescent="0.45">
      <c r="A62" s="284" t="s">
        <v>151</v>
      </c>
      <c r="B62" s="130">
        <f>'表8-2（冷熱温熱）'!D16</f>
        <v>0</v>
      </c>
      <c r="C62" s="155"/>
      <c r="D62" s="132">
        <f>B62-C62</f>
        <v>0</v>
      </c>
    </row>
    <row r="63" spans="1:4" ht="22.9" customHeight="1" x14ac:dyDescent="0.4">
      <c r="A63" s="285"/>
      <c r="B63" s="121"/>
      <c r="C63" s="121"/>
      <c r="D63" s="121"/>
    </row>
    <row r="64" spans="1:4" ht="40.15" customHeight="1" thickBot="1" x14ac:dyDescent="0.45">
      <c r="A64" s="121" t="s">
        <v>322</v>
      </c>
      <c r="B64" s="121"/>
      <c r="C64" s="121"/>
      <c r="D64" s="121"/>
    </row>
    <row r="65" spans="1:4" ht="40.15" customHeight="1" x14ac:dyDescent="0.4">
      <c r="A65" s="552"/>
      <c r="B65" s="554" t="s">
        <v>380</v>
      </c>
      <c r="C65" s="554"/>
      <c r="D65" s="555"/>
    </row>
    <row r="66" spans="1:4" ht="40.15" customHeight="1" thickBot="1" x14ac:dyDescent="0.45">
      <c r="A66" s="553"/>
      <c r="B66" s="286"/>
      <c r="C66" s="287" t="s">
        <v>191</v>
      </c>
      <c r="D66" s="288" t="s">
        <v>192</v>
      </c>
    </row>
    <row r="67" spans="1:4" ht="40.15" customHeight="1" thickTop="1" x14ac:dyDescent="0.4">
      <c r="A67" s="293" t="s">
        <v>333</v>
      </c>
      <c r="B67" s="241">
        <f>SUM(C67:D67)</f>
        <v>0</v>
      </c>
      <c r="C67" s="241">
        <f>C57+C62</f>
        <v>0</v>
      </c>
      <c r="D67" s="242">
        <f>D57+D62</f>
        <v>0</v>
      </c>
    </row>
    <row r="68" spans="1:4" ht="40.15" customHeight="1" x14ac:dyDescent="0.4">
      <c r="A68" s="166" t="s">
        <v>331</v>
      </c>
      <c r="B68" s="131">
        <f>SUM(C68:D68)</f>
        <v>0</v>
      </c>
      <c r="C68" s="131">
        <f>'表1-1（冷熱温熱）'!G71</f>
        <v>0</v>
      </c>
      <c r="D68" s="240">
        <f>'表1-2（冷熱温熱）'!G71</f>
        <v>0</v>
      </c>
    </row>
    <row r="69" spans="1:4" ht="40.15" customHeight="1" thickBot="1" x14ac:dyDescent="0.45">
      <c r="A69" s="294" t="s">
        <v>332</v>
      </c>
      <c r="B69" s="278">
        <f t="shared" ref="B69" si="0">SUM(C69:D69)</f>
        <v>0</v>
      </c>
      <c r="C69" s="278">
        <f>'表1-1（冷熱温熱）'!K71</f>
        <v>0</v>
      </c>
      <c r="D69" s="279">
        <f>'表1-2（冷熱温熱）'!K71</f>
        <v>0</v>
      </c>
    </row>
    <row r="70" spans="1:4" ht="22.9" customHeight="1" x14ac:dyDescent="0.4">
      <c r="A70" s="285"/>
      <c r="B70" s="121"/>
      <c r="C70" s="121"/>
      <c r="D70" s="121"/>
    </row>
    <row r="71" spans="1:4" ht="40.15" customHeight="1" thickBot="1" x14ac:dyDescent="0.45">
      <c r="A71" s="121" t="s">
        <v>344</v>
      </c>
      <c r="B71" s="121"/>
      <c r="C71" s="121"/>
      <c r="D71" s="121"/>
    </row>
    <row r="72" spans="1:4" ht="40.15" customHeight="1" x14ac:dyDescent="0.4">
      <c r="A72" s="552"/>
      <c r="B72" s="554" t="s">
        <v>373</v>
      </c>
      <c r="C72" s="554"/>
      <c r="D72" s="555"/>
    </row>
    <row r="73" spans="1:4" s="4" customFormat="1" ht="40.15" customHeight="1" thickBot="1" x14ac:dyDescent="0.2">
      <c r="A73" s="553"/>
      <c r="B73" s="286"/>
      <c r="C73" s="287" t="s">
        <v>191</v>
      </c>
      <c r="D73" s="288" t="s">
        <v>192</v>
      </c>
    </row>
    <row r="74" spans="1:4" ht="40.15" customHeight="1" thickTop="1" x14ac:dyDescent="0.4">
      <c r="A74" s="293" t="s">
        <v>325</v>
      </c>
      <c r="B74" s="241">
        <f>SUM(C74:D74)</f>
        <v>0</v>
      </c>
      <c r="C74" s="241">
        <f>C50+MIN(C67:C68)</f>
        <v>0</v>
      </c>
      <c r="D74" s="242">
        <f>D50+MIN(D67:D68)</f>
        <v>0</v>
      </c>
    </row>
    <row r="75" spans="1:4" ht="40.15" customHeight="1" x14ac:dyDescent="0.4">
      <c r="A75" s="166" t="s">
        <v>321</v>
      </c>
      <c r="B75" s="131">
        <f t="shared" ref="B75:B77" si="1">SUM(C75:D75)</f>
        <v>0</v>
      </c>
      <c r="C75" s="131">
        <f>'表1-1（冷熱温熱）'!G71+'表1-1（冷熱温熱）'!G80+'表1-1（冷熱温熱）'!G89</f>
        <v>0</v>
      </c>
      <c r="D75" s="240">
        <f>'表1-2（冷熱温熱）'!G71+'表1-2（冷熱温熱）'!G80+'表1-2（冷熱温熱）'!G89</f>
        <v>0</v>
      </c>
    </row>
    <row r="76" spans="1:4" ht="40.15" customHeight="1" x14ac:dyDescent="0.4">
      <c r="A76" s="166" t="s">
        <v>372</v>
      </c>
      <c r="B76" s="131">
        <f t="shared" si="1"/>
        <v>0</v>
      </c>
      <c r="C76" s="131">
        <f>C50+MIN(C67,C69)</f>
        <v>0</v>
      </c>
      <c r="D76" s="240">
        <f>D50+MIN(D67,D69)</f>
        <v>0</v>
      </c>
    </row>
    <row r="77" spans="1:4" ht="40.15" customHeight="1" thickBot="1" x14ac:dyDescent="0.45">
      <c r="A77" s="294" t="s">
        <v>323</v>
      </c>
      <c r="B77" s="278">
        <f t="shared" si="1"/>
        <v>0</v>
      </c>
      <c r="C77" s="278">
        <f>'表1-1（冷熱温熱）'!K71+'表1-1（冷熱温熱）'!K80+'表1-1（冷熱温熱）'!G89</f>
        <v>0</v>
      </c>
      <c r="D77" s="279">
        <f>'表1-2（冷熱温熱）'!K71+'表1-2（冷熱温熱）'!K80+'表1-2（冷熱温熱）'!G89</f>
        <v>0</v>
      </c>
    </row>
    <row r="78" spans="1:4" ht="40.15" customHeight="1" x14ac:dyDescent="0.4">
      <c r="A78" s="285"/>
      <c r="B78" s="121"/>
      <c r="C78" s="121"/>
      <c r="D78" s="121"/>
    </row>
    <row r="79" spans="1:4" ht="40.15" customHeight="1" thickBot="1" x14ac:dyDescent="0.45">
      <c r="A79" s="121" t="s">
        <v>349</v>
      </c>
      <c r="B79" s="121"/>
      <c r="C79" s="121"/>
      <c r="D79" s="121"/>
    </row>
    <row r="80" spans="1:4" ht="40.15" customHeight="1" x14ac:dyDescent="0.4">
      <c r="A80" s="552"/>
      <c r="B80" s="554" t="s">
        <v>382</v>
      </c>
      <c r="C80" s="554"/>
      <c r="D80" s="555"/>
    </row>
    <row r="81" spans="1:4" ht="40.15" customHeight="1" thickBot="1" x14ac:dyDescent="0.45">
      <c r="A81" s="553"/>
      <c r="B81" s="286"/>
      <c r="C81" s="287" t="s">
        <v>191</v>
      </c>
      <c r="D81" s="288" t="s">
        <v>192</v>
      </c>
    </row>
    <row r="82" spans="1:4" ht="40.15" customHeight="1" thickTop="1" x14ac:dyDescent="0.4">
      <c r="A82" s="293" t="s">
        <v>347</v>
      </c>
      <c r="B82" s="241">
        <f>SUM(C82:D82)</f>
        <v>0</v>
      </c>
      <c r="C82" s="241">
        <f>C10+C25+MIN(C74:C75)</f>
        <v>0</v>
      </c>
      <c r="D82" s="242">
        <f>D10+D25+MIN(D74:D75)</f>
        <v>0</v>
      </c>
    </row>
    <row r="83" spans="1:4" ht="40.15" customHeight="1" thickBot="1" x14ac:dyDescent="0.45">
      <c r="A83" s="294" t="s">
        <v>348</v>
      </c>
      <c r="B83" s="278">
        <f>SUM(C83:D83)</f>
        <v>0</v>
      </c>
      <c r="C83" s="278">
        <f>C10+C25+MIN(C76:C77)</f>
        <v>0</v>
      </c>
      <c r="D83" s="279">
        <f>D10+D25+MIN(D76:D77)</f>
        <v>0</v>
      </c>
    </row>
    <row r="84" spans="1:4" ht="24" customHeight="1" x14ac:dyDescent="0.4">
      <c r="A84" s="285"/>
      <c r="B84" s="121"/>
      <c r="C84" s="121"/>
      <c r="D84" s="121"/>
    </row>
    <row r="85" spans="1:4" ht="40.15" customHeight="1" thickBot="1" x14ac:dyDescent="0.45">
      <c r="A85" s="121" t="s">
        <v>250</v>
      </c>
      <c r="B85" s="121"/>
      <c r="C85" s="121"/>
      <c r="D85" s="121"/>
    </row>
    <row r="86" spans="1:4" ht="40.15" customHeight="1" x14ac:dyDescent="0.4">
      <c r="A86" s="552"/>
      <c r="B86" s="554" t="s">
        <v>384</v>
      </c>
      <c r="C86" s="554"/>
      <c r="D86" s="555"/>
    </row>
    <row r="87" spans="1:4" ht="40.15" customHeight="1" thickBot="1" x14ac:dyDescent="0.45">
      <c r="A87" s="553"/>
      <c r="B87" s="286"/>
      <c r="C87" s="287" t="s">
        <v>191</v>
      </c>
      <c r="D87" s="288" t="s">
        <v>192</v>
      </c>
    </row>
    <row r="88" spans="1:4" ht="40.15" customHeight="1" thickTop="1" thickBot="1" x14ac:dyDescent="0.45">
      <c r="A88" s="284" t="s">
        <v>151</v>
      </c>
      <c r="B88" s="278">
        <f>SUM(C88:D88)</f>
        <v>0</v>
      </c>
      <c r="C88" s="278">
        <f>C15+C30+C51</f>
        <v>0</v>
      </c>
      <c r="D88" s="279">
        <f>D15+D30+D51</f>
        <v>0</v>
      </c>
    </row>
    <row r="89" spans="1:4" ht="40.15" customHeight="1" x14ac:dyDescent="0.4">
      <c r="A89" s="285"/>
      <c r="B89" s="121"/>
      <c r="C89" s="121"/>
      <c r="D89" s="121"/>
    </row>
    <row r="90" spans="1:4" ht="40.15" customHeight="1" thickBot="1" x14ac:dyDescent="0.45">
      <c r="A90" s="121" t="s">
        <v>251</v>
      </c>
      <c r="B90" s="121"/>
      <c r="C90" s="121"/>
      <c r="D90" s="121"/>
    </row>
    <row r="91" spans="1:4" ht="40.15" customHeight="1" x14ac:dyDescent="0.4">
      <c r="A91" s="552"/>
      <c r="B91" s="554" t="s">
        <v>383</v>
      </c>
      <c r="C91" s="554"/>
      <c r="D91" s="555"/>
    </row>
    <row r="92" spans="1:4" ht="40.15" customHeight="1" thickBot="1" x14ac:dyDescent="0.45">
      <c r="A92" s="553"/>
      <c r="B92" s="286"/>
      <c r="C92" s="287" t="s">
        <v>191</v>
      </c>
      <c r="D92" s="288" t="s">
        <v>192</v>
      </c>
    </row>
    <row r="93" spans="1:4" ht="40.15" customHeight="1" thickTop="1" thickBot="1" x14ac:dyDescent="0.45">
      <c r="A93" s="284" t="s">
        <v>151</v>
      </c>
      <c r="B93" s="278">
        <f>SUM(C93:D93)</f>
        <v>0</v>
      </c>
      <c r="C93" s="130">
        <f>C20+C35+C40+C45</f>
        <v>0</v>
      </c>
      <c r="D93" s="132">
        <f>D20+D35+D40+D45</f>
        <v>0</v>
      </c>
    </row>
    <row r="94" spans="1:4" ht="40.15" customHeight="1" x14ac:dyDescent="0.4">
      <c r="A94" s="12"/>
      <c r="B94" s="30"/>
      <c r="C94" s="30"/>
      <c r="D94" s="30"/>
    </row>
    <row r="95" spans="1:4" ht="40.15" customHeight="1" x14ac:dyDescent="0.4"/>
    <row r="96" spans="1:4" ht="40.15" customHeight="1" x14ac:dyDescent="0.4"/>
    <row r="97" ht="40.15" customHeight="1" x14ac:dyDescent="0.4"/>
  </sheetData>
  <mergeCells count="40">
    <mergeCell ref="A43:A44"/>
    <mergeCell ref="B43:D43"/>
    <mergeCell ref="A55:A56"/>
    <mergeCell ref="B55:D55"/>
    <mergeCell ref="A91:A92"/>
    <mergeCell ref="B91:D91"/>
    <mergeCell ref="A60:A61"/>
    <mergeCell ref="B60:D60"/>
    <mergeCell ref="A80:A81"/>
    <mergeCell ref="B80:D80"/>
    <mergeCell ref="A86:A87"/>
    <mergeCell ref="B86:D86"/>
    <mergeCell ref="A65:A66"/>
    <mergeCell ref="B65:D65"/>
    <mergeCell ref="A72:A73"/>
    <mergeCell ref="B72:D72"/>
    <mergeCell ref="A2:D3"/>
    <mergeCell ref="A8:A9"/>
    <mergeCell ref="B8:D8"/>
    <mergeCell ref="A13:A14"/>
    <mergeCell ref="B13:D13"/>
    <mergeCell ref="A7:D7"/>
    <mergeCell ref="C4:D4"/>
    <mergeCell ref="C5:D5"/>
    <mergeCell ref="A18:A19"/>
    <mergeCell ref="B18:D18"/>
    <mergeCell ref="A48:A49"/>
    <mergeCell ref="B48:D48"/>
    <mergeCell ref="A23:A24"/>
    <mergeCell ref="B23:D23"/>
    <mergeCell ref="A47:D47"/>
    <mergeCell ref="A22:D22"/>
    <mergeCell ref="A28:A29"/>
    <mergeCell ref="B28:D28"/>
    <mergeCell ref="A33:A34"/>
    <mergeCell ref="B33:D33"/>
    <mergeCell ref="A27:D27"/>
    <mergeCell ref="A32:D32"/>
    <mergeCell ref="A38:A39"/>
    <mergeCell ref="B38:D38"/>
  </mergeCells>
  <phoneticPr fontId="2"/>
  <pageMargins left="0.78740157480314965" right="0.78740157480314965" top="0.39370078740157483" bottom="0.39370078740157483" header="0.51181102362204722" footer="0.51181102362204722"/>
  <pageSetup paperSize="9" scale="70" fitToHeight="0" orientation="portrait" cellComments="asDisplayed" r:id="rId1"/>
  <headerFooter alignWithMargins="0"/>
  <rowBreaks count="3" manualBreakCount="3">
    <brk id="26" max="3" man="1"/>
    <brk id="53" max="3" man="1"/>
    <brk id="78" max="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pageSetUpPr fitToPage="1"/>
  </sheetPr>
  <dimension ref="A1:G44"/>
  <sheetViews>
    <sheetView view="pageBreakPreview" zoomScale="55" zoomScaleNormal="100" zoomScaleSheetLayoutView="55" workbookViewId="0">
      <selection activeCell="C31" sqref="C31"/>
    </sheetView>
  </sheetViews>
  <sheetFormatPr defaultColWidth="9" defaultRowHeight="13.5" x14ac:dyDescent="0.4"/>
  <cols>
    <col min="1" max="5" width="41.875" style="1" customWidth="1"/>
    <col min="6" max="6" width="45" style="1" customWidth="1"/>
    <col min="7" max="16384" width="9" style="1"/>
  </cols>
  <sheetData>
    <row r="1" spans="1:7" ht="40.15" customHeight="1" thickBot="1" x14ac:dyDescent="0.45">
      <c r="A1" s="13"/>
      <c r="B1" s="13"/>
      <c r="C1" s="13"/>
      <c r="D1" s="13"/>
      <c r="E1" s="13"/>
      <c r="F1" s="11" t="s">
        <v>220</v>
      </c>
    </row>
    <row r="2" spans="1:7" ht="40.15" customHeight="1" thickTop="1" x14ac:dyDescent="0.4">
      <c r="A2" s="346" t="s">
        <v>272</v>
      </c>
      <c r="B2" s="347"/>
      <c r="C2" s="347"/>
      <c r="D2" s="347"/>
      <c r="E2" s="347"/>
      <c r="F2" s="347"/>
    </row>
    <row r="3" spans="1:7" ht="40.15" customHeight="1" thickBot="1" x14ac:dyDescent="0.45">
      <c r="A3" s="349"/>
      <c r="B3" s="350"/>
      <c r="C3" s="350"/>
      <c r="D3" s="350"/>
      <c r="E3" s="350"/>
      <c r="F3" s="350"/>
    </row>
    <row r="4" spans="1:7" ht="40.15" customHeight="1" thickTop="1" x14ac:dyDescent="0.4">
      <c r="A4" s="9"/>
      <c r="B4" s="9"/>
      <c r="C4" s="9"/>
      <c r="D4" s="9"/>
      <c r="E4" s="8" t="s">
        <v>175</v>
      </c>
      <c r="F4" s="219" t="str">
        <f>IF('表紙 （冷熱温熱）'!E5="","",'表紙 （冷熱温熱）'!E5)</f>
        <v/>
      </c>
      <c r="G4" s="114"/>
    </row>
    <row r="5" spans="1:7" ht="40.15" customHeight="1" x14ac:dyDescent="0.4">
      <c r="A5" s="9"/>
      <c r="B5" s="9"/>
      <c r="C5" s="9"/>
      <c r="D5" s="9"/>
      <c r="E5" s="8" t="s">
        <v>126</v>
      </c>
      <c r="F5" s="219" t="str">
        <f>IF('表紙 （冷熱温熱）'!E6="","",'表紙 （冷熱温熱）'!E6)</f>
        <v/>
      </c>
      <c r="G5" s="114"/>
    </row>
    <row r="6" spans="1:7" s="4" customFormat="1" ht="40.15" customHeight="1" x14ac:dyDescent="0.2">
      <c r="A6" s="10"/>
      <c r="B6" s="10"/>
      <c r="C6" s="10"/>
      <c r="D6" s="10"/>
      <c r="E6" s="10"/>
      <c r="F6" s="10"/>
    </row>
    <row r="7" spans="1:7" s="4" customFormat="1" ht="40.15" customHeight="1" thickBot="1" x14ac:dyDescent="0.25">
      <c r="A7" s="7" t="s">
        <v>123</v>
      </c>
      <c r="B7" s="10"/>
      <c r="C7" s="10"/>
      <c r="D7" s="10"/>
      <c r="E7" s="10"/>
      <c r="F7" s="10"/>
    </row>
    <row r="8" spans="1:7" s="4" customFormat="1" ht="40.15" customHeight="1" thickBot="1" x14ac:dyDescent="0.2">
      <c r="A8" s="94" t="s">
        <v>195</v>
      </c>
      <c r="B8" s="55" t="s">
        <v>291</v>
      </c>
      <c r="C8" s="75" t="s">
        <v>197</v>
      </c>
    </row>
    <row r="9" spans="1:7" s="4" customFormat="1" ht="40.15" customHeight="1" thickTop="1" x14ac:dyDescent="0.15">
      <c r="A9" s="59" t="s">
        <v>185</v>
      </c>
      <c r="B9" s="104" t="s">
        <v>236</v>
      </c>
      <c r="C9" s="505"/>
    </row>
    <row r="10" spans="1:7" s="4" customFormat="1" ht="40.15" customHeight="1" x14ac:dyDescent="0.15">
      <c r="A10" s="560">
        <f>'表紙 （冷熱温熱）'!A16</f>
        <v>0</v>
      </c>
      <c r="B10" s="131">
        <f>'表紙 （冷熱温熱）'!B16</f>
        <v>0</v>
      </c>
      <c r="C10" s="488"/>
    </row>
    <row r="11" spans="1:7" s="4" customFormat="1" ht="40.15" customHeight="1" x14ac:dyDescent="0.15">
      <c r="A11" s="561"/>
      <c r="B11" s="118" t="s">
        <v>186</v>
      </c>
      <c r="C11" s="106" t="s">
        <v>198</v>
      </c>
    </row>
    <row r="12" spans="1:7" s="4" customFormat="1" ht="40.15" customHeight="1" x14ac:dyDescent="0.15">
      <c r="A12" s="561"/>
      <c r="B12" s="149">
        <f>'表紙 （冷熱温熱）'!B18</f>
        <v>0</v>
      </c>
      <c r="C12" s="93">
        <f>'表紙 （冷熱温熱）'!C18</f>
        <v>0</v>
      </c>
    </row>
    <row r="13" spans="1:7" s="4" customFormat="1" ht="40.15" customHeight="1" x14ac:dyDescent="0.15">
      <c r="A13" s="561"/>
      <c r="B13" s="118" t="s">
        <v>187</v>
      </c>
      <c r="C13" s="344"/>
    </row>
    <row r="14" spans="1:7" s="4" customFormat="1" ht="40.15" customHeight="1" x14ac:dyDescent="0.15">
      <c r="A14" s="561"/>
      <c r="B14" s="149">
        <f>'表紙 （冷熱温熱）'!B20</f>
        <v>0</v>
      </c>
      <c r="C14" s="488"/>
    </row>
    <row r="15" spans="1:7" s="4" customFormat="1" ht="40.15" customHeight="1" x14ac:dyDescent="0.15">
      <c r="A15" s="561"/>
      <c r="B15" s="165" t="s">
        <v>188</v>
      </c>
      <c r="C15" s="92" t="s">
        <v>199</v>
      </c>
    </row>
    <row r="16" spans="1:7" s="4" customFormat="1" ht="40.15" customHeight="1" x14ac:dyDescent="0.15">
      <c r="A16" s="562"/>
      <c r="B16" s="149">
        <f>'表紙 （冷熱温熱）'!B22</f>
        <v>0</v>
      </c>
      <c r="C16" s="93">
        <f>'表紙 （冷熱温熱）'!C22</f>
        <v>0</v>
      </c>
    </row>
    <row r="17" spans="1:3" s="4" customFormat="1" ht="40.15" customHeight="1" x14ac:dyDescent="0.15">
      <c r="A17" s="166" t="s">
        <v>292</v>
      </c>
      <c r="B17" s="118" t="s">
        <v>293</v>
      </c>
      <c r="C17" s="344"/>
    </row>
    <row r="18" spans="1:3" s="4" customFormat="1" ht="40.15" customHeight="1" x14ac:dyDescent="0.15">
      <c r="A18" s="560">
        <f>'表紙 （冷熱温熱）'!A24</f>
        <v>0</v>
      </c>
      <c r="B18" s="149">
        <f>'表紙 （冷熱温熱）'!B24</f>
        <v>0</v>
      </c>
      <c r="C18" s="488"/>
    </row>
    <row r="19" spans="1:3" s="4" customFormat="1" ht="40.15" customHeight="1" x14ac:dyDescent="0.15">
      <c r="A19" s="561"/>
      <c r="B19" s="118" t="s">
        <v>294</v>
      </c>
      <c r="C19" s="106" t="s">
        <v>295</v>
      </c>
    </row>
    <row r="20" spans="1:3" s="4" customFormat="1" ht="40.15" customHeight="1" x14ac:dyDescent="0.15">
      <c r="A20" s="561"/>
      <c r="B20" s="149">
        <f>'表紙 （冷熱温熱）'!B26</f>
        <v>0</v>
      </c>
      <c r="C20" s="93">
        <f>'表紙 （冷熱温熱）'!C26</f>
        <v>0</v>
      </c>
    </row>
    <row r="21" spans="1:3" s="4" customFormat="1" ht="40.15" customHeight="1" x14ac:dyDescent="0.15">
      <c r="A21" s="561"/>
      <c r="B21" s="118" t="s">
        <v>296</v>
      </c>
      <c r="C21" s="344"/>
    </row>
    <row r="22" spans="1:3" s="4" customFormat="1" ht="40.15" customHeight="1" x14ac:dyDescent="0.15">
      <c r="A22" s="561"/>
      <c r="B22" s="149">
        <f>'表紙 （冷熱温熱）'!B28</f>
        <v>0</v>
      </c>
      <c r="C22" s="488"/>
    </row>
    <row r="23" spans="1:3" s="4" customFormat="1" ht="40.15" customHeight="1" x14ac:dyDescent="0.15">
      <c r="A23" s="561"/>
      <c r="B23" s="118" t="s">
        <v>297</v>
      </c>
      <c r="C23" s="92" t="s">
        <v>298</v>
      </c>
    </row>
    <row r="24" spans="1:3" s="4" customFormat="1" ht="40.15" customHeight="1" x14ac:dyDescent="0.15">
      <c r="A24" s="562"/>
      <c r="B24" s="149">
        <f>'表紙 （冷熱温熱）'!B30</f>
        <v>0</v>
      </c>
      <c r="C24" s="93">
        <f>'表紙 （冷熱温熱）'!C30</f>
        <v>0</v>
      </c>
    </row>
    <row r="25" spans="1:3" s="4" customFormat="1" ht="40.15" customHeight="1" x14ac:dyDescent="0.15">
      <c r="A25" s="166" t="s">
        <v>299</v>
      </c>
      <c r="B25" s="118" t="s">
        <v>300</v>
      </c>
      <c r="C25" s="344"/>
    </row>
    <row r="26" spans="1:3" s="4" customFormat="1" ht="40.15" customHeight="1" x14ac:dyDescent="0.15">
      <c r="A26" s="560">
        <f>'表紙 （冷熱温熱）'!A32</f>
        <v>0</v>
      </c>
      <c r="B26" s="149">
        <f>'表紙 （冷熱温熱）'!B32</f>
        <v>0</v>
      </c>
      <c r="C26" s="488"/>
    </row>
    <row r="27" spans="1:3" s="4" customFormat="1" ht="40.15" customHeight="1" x14ac:dyDescent="0.15">
      <c r="A27" s="561"/>
      <c r="B27" s="118" t="s">
        <v>301</v>
      </c>
      <c r="C27" s="106" t="s">
        <v>302</v>
      </c>
    </row>
    <row r="28" spans="1:3" s="4" customFormat="1" ht="40.15" customHeight="1" x14ac:dyDescent="0.15">
      <c r="A28" s="561"/>
      <c r="B28" s="149">
        <f>'表紙 （冷熱温熱）'!B34</f>
        <v>0</v>
      </c>
      <c r="C28" s="93">
        <f>'表紙 （冷熱温熱）'!C34</f>
        <v>0</v>
      </c>
    </row>
    <row r="29" spans="1:3" s="4" customFormat="1" ht="40.15" customHeight="1" x14ac:dyDescent="0.15">
      <c r="A29" s="561"/>
      <c r="B29" s="118" t="s">
        <v>303</v>
      </c>
      <c r="C29" s="344"/>
    </row>
    <row r="30" spans="1:3" s="4" customFormat="1" ht="40.15" customHeight="1" x14ac:dyDescent="0.15">
      <c r="A30" s="561"/>
      <c r="B30" s="149">
        <f>'表紙 （冷熱温熱）'!B36</f>
        <v>0</v>
      </c>
      <c r="C30" s="488"/>
    </row>
    <row r="31" spans="1:3" s="4" customFormat="1" ht="40.15" customHeight="1" x14ac:dyDescent="0.15">
      <c r="A31" s="561"/>
      <c r="B31" s="118" t="s">
        <v>304</v>
      </c>
      <c r="C31" s="92" t="s">
        <v>305</v>
      </c>
    </row>
    <row r="32" spans="1:3" s="4" customFormat="1" ht="40.15" customHeight="1" thickBot="1" x14ac:dyDescent="0.2">
      <c r="A32" s="563"/>
      <c r="B32" s="136">
        <f>'表紙 （冷熱温熱）'!B38</f>
        <v>0</v>
      </c>
      <c r="C32" s="111">
        <f>'表紙 （冷熱温熱）'!C38</f>
        <v>0</v>
      </c>
    </row>
    <row r="34" spans="1:6" ht="36" customHeight="1" thickBot="1" x14ac:dyDescent="0.45">
      <c r="A34" s="7" t="s">
        <v>327</v>
      </c>
      <c r="B34" s="7"/>
      <c r="C34" s="7"/>
      <c r="D34" s="7"/>
      <c r="E34" s="7"/>
      <c r="F34" s="7"/>
    </row>
    <row r="35" spans="1:6" ht="40.15" customHeight="1" thickBot="1" x14ac:dyDescent="0.45">
      <c r="A35" s="238" t="s">
        <v>57</v>
      </c>
      <c r="B35" s="95" t="s">
        <v>86</v>
      </c>
      <c r="C35" s="95" t="s">
        <v>167</v>
      </c>
      <c r="D35" s="95" t="s">
        <v>165</v>
      </c>
      <c r="E35" s="95" t="s">
        <v>168</v>
      </c>
      <c r="F35" s="75" t="s">
        <v>166</v>
      </c>
    </row>
    <row r="36" spans="1:6" ht="40.15" customHeight="1" thickTop="1" x14ac:dyDescent="0.4">
      <c r="A36" s="59" t="s">
        <v>288</v>
      </c>
      <c r="B36" s="244">
        <f>'表1（メニュー別、冷熱温熱）'!B9</f>
        <v>0</v>
      </c>
      <c r="C36" s="150">
        <f>'表1（メニュー別、冷熱温熱）'!J9</f>
        <v>0</v>
      </c>
      <c r="D36" s="252">
        <f>'表1（メニュー別、冷熱温熱）'!K9</f>
        <v>0</v>
      </c>
      <c r="E36" s="150">
        <f>'表1（メニュー別、冷熱温熱）'!K21</f>
        <v>0</v>
      </c>
      <c r="F36" s="275">
        <f>'表1（メニュー別、冷熱温熱）'!L21</f>
        <v>0</v>
      </c>
    </row>
    <row r="37" spans="1:6" ht="40.15" customHeight="1" x14ac:dyDescent="0.4">
      <c r="A37" s="60" t="s">
        <v>374</v>
      </c>
      <c r="B37" s="152">
        <f>'表1（メニュー別、冷熱温熱）'!B10</f>
        <v>0</v>
      </c>
      <c r="C37" s="152">
        <f>'表1（メニュー別、冷熱温熱）'!J10</f>
        <v>0</v>
      </c>
      <c r="D37" s="251">
        <f>'表1（メニュー別、冷熱温熱）'!K10</f>
        <v>0</v>
      </c>
      <c r="E37" s="152">
        <f>'表1（メニュー別、冷熱温熱）'!K22</f>
        <v>0</v>
      </c>
      <c r="F37" s="93">
        <f>'表1（メニュー別、冷熱温熱）'!L22</f>
        <v>0</v>
      </c>
    </row>
    <row r="38" spans="1:6" ht="40.15" customHeight="1" x14ac:dyDescent="0.4">
      <c r="A38" s="235" t="s">
        <v>375</v>
      </c>
      <c r="B38" s="152">
        <f>'表1（メニュー別、冷熱温熱）'!B11</f>
        <v>0</v>
      </c>
      <c r="C38" s="152">
        <f>'表1（メニュー別、冷熱温熱）'!J11</f>
        <v>0</v>
      </c>
      <c r="D38" s="251">
        <f>'表1（メニュー別、冷熱温熱）'!K11</f>
        <v>0</v>
      </c>
      <c r="E38" s="152">
        <f>'表1（メニュー別、冷熱温熱）'!K23</f>
        <v>0</v>
      </c>
      <c r="F38" s="93">
        <f>'表1（メニュー別、冷熱温熱）'!L23</f>
        <v>0</v>
      </c>
    </row>
    <row r="39" spans="1:6" ht="40.15" customHeight="1" thickBot="1" x14ac:dyDescent="0.45">
      <c r="A39" s="77" t="s">
        <v>289</v>
      </c>
      <c r="B39" s="154">
        <f>'表1（メニュー別、冷熱温熱）'!B12</f>
        <v>0</v>
      </c>
      <c r="C39" s="154">
        <f>'表1（メニュー別、冷熱温熱）'!J12</f>
        <v>0</v>
      </c>
      <c r="D39" s="236">
        <f>'表1（メニュー別、冷熱温熱）'!K12</f>
        <v>0</v>
      </c>
      <c r="E39" s="154">
        <f>'表1（メニュー別、冷熱温熱）'!K24</f>
        <v>0</v>
      </c>
      <c r="F39" s="111">
        <f>'表1（メニュー別、冷熱温熱）'!L24</f>
        <v>0</v>
      </c>
    </row>
    <row r="40" spans="1:6" ht="40.15" customHeight="1" thickTop="1" x14ac:dyDescent="0.4">
      <c r="A40" s="59" t="s">
        <v>290</v>
      </c>
      <c r="B40" s="244">
        <f>'表1（メニュー別、冷熱温熱）'!B13</f>
        <v>0</v>
      </c>
      <c r="C40" s="150">
        <f>'表1（メニュー別、冷熱温熱）'!J13</f>
        <v>0</v>
      </c>
      <c r="D40" s="295">
        <f>'表1（メニュー別、冷熱温熱）'!K13</f>
        <v>0</v>
      </c>
      <c r="E40" s="244">
        <f>'表1（メニュー別、冷熱温熱）'!K25</f>
        <v>0</v>
      </c>
      <c r="F40" s="296">
        <f>'表1（メニュー別、冷熱温熱）'!L25</f>
        <v>0</v>
      </c>
    </row>
    <row r="41" spans="1:6" ht="40.15" customHeight="1" x14ac:dyDescent="0.4">
      <c r="A41" s="60" t="s">
        <v>376</v>
      </c>
      <c r="B41" s="247">
        <f>'表1（メニュー別、冷熱温熱）'!B14</f>
        <v>0</v>
      </c>
      <c r="C41" s="152">
        <f>'表1（メニュー別、冷熱温熱）'!J14</f>
        <v>0</v>
      </c>
      <c r="D41" s="297">
        <f>'表1（メニュー別、冷熱温熱）'!K14</f>
        <v>0</v>
      </c>
      <c r="E41" s="247">
        <f>'表1（メニュー別、冷熱温熱）'!K26</f>
        <v>0</v>
      </c>
      <c r="F41" s="298">
        <f>'表1（メニュー別、冷熱温熱）'!L26</f>
        <v>0</v>
      </c>
    </row>
    <row r="42" spans="1:6" ht="40.15" customHeight="1" x14ac:dyDescent="0.4">
      <c r="A42" s="235" t="s">
        <v>377</v>
      </c>
      <c r="B42" s="247">
        <f>'表1（メニュー別、冷熱温熱）'!B15</f>
        <v>0</v>
      </c>
      <c r="C42" s="152">
        <f>'表1（メニュー別、冷熱温熱）'!J15</f>
        <v>0</v>
      </c>
      <c r="D42" s="299">
        <f>'表1（メニュー別、冷熱温熱）'!K15</f>
        <v>0</v>
      </c>
      <c r="E42" s="247">
        <f>'表1（メニュー別、冷熱温熱）'!K27</f>
        <v>0</v>
      </c>
      <c r="F42" s="298">
        <f>'表1（メニュー別、冷熱温熱）'!L27</f>
        <v>0</v>
      </c>
    </row>
    <row r="43" spans="1:6" ht="40.15" customHeight="1" thickBot="1" x14ac:dyDescent="0.45">
      <c r="A43" s="77" t="s">
        <v>378</v>
      </c>
      <c r="B43" s="153">
        <f>'表1（メニュー別、冷熱温熱）'!B16</f>
        <v>0</v>
      </c>
      <c r="C43" s="154">
        <f>'表1（メニュー別、冷熱温熱）'!J16</f>
        <v>0</v>
      </c>
      <c r="D43" s="300">
        <f>'表1（メニュー別、冷熱温熱）'!K16</f>
        <v>0</v>
      </c>
      <c r="E43" s="153">
        <f>'表1（メニュー別、冷熱温熱）'!K28</f>
        <v>0</v>
      </c>
      <c r="F43" s="301">
        <f>'表1（メニュー別、冷熱温熱）'!L28</f>
        <v>0</v>
      </c>
    </row>
    <row r="44" spans="1:6" ht="40.15" customHeight="1" x14ac:dyDescent="0.4">
      <c r="A44" s="28" t="s">
        <v>84</v>
      </c>
    </row>
  </sheetData>
  <mergeCells count="10">
    <mergeCell ref="A10:A16"/>
    <mergeCell ref="A18:A24"/>
    <mergeCell ref="A26:A32"/>
    <mergeCell ref="A2:F3"/>
    <mergeCell ref="C17:C18"/>
    <mergeCell ref="C21:C22"/>
    <mergeCell ref="C9:C10"/>
    <mergeCell ref="C13:C14"/>
    <mergeCell ref="C25:C26"/>
    <mergeCell ref="C29:C30"/>
  </mergeCells>
  <phoneticPr fontId="2"/>
  <pageMargins left="0.78740157480314965" right="0.78740157480314965" top="0.39370078740157483" bottom="0.39370078740157483" header="0.51181102362204722" footer="0.51181102362204722"/>
  <pageSetup paperSize="9" scale="30" fitToHeight="0" orientation="portrait" cellComments="asDisplayed"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pageSetUpPr fitToPage="1"/>
  </sheetPr>
  <dimension ref="A1:M28"/>
  <sheetViews>
    <sheetView view="pageBreakPreview" zoomScale="40" zoomScaleNormal="100" zoomScaleSheetLayoutView="40" workbookViewId="0">
      <selection activeCell="C31" sqref="C31"/>
    </sheetView>
  </sheetViews>
  <sheetFormatPr defaultColWidth="9" defaultRowHeight="13.5" x14ac:dyDescent="0.4"/>
  <cols>
    <col min="1" max="12" width="42.25" style="1" customWidth="1"/>
    <col min="13" max="16384" width="9" style="1"/>
  </cols>
  <sheetData>
    <row r="1" spans="1:13" ht="40.15" customHeight="1" thickBot="1" x14ac:dyDescent="0.45">
      <c r="A1" s="13"/>
      <c r="B1" s="13"/>
      <c r="C1" s="13"/>
      <c r="D1" s="13"/>
      <c r="E1" s="13"/>
      <c r="F1" s="13"/>
      <c r="G1" s="13"/>
      <c r="H1" s="13"/>
      <c r="I1" s="13"/>
      <c r="J1" s="13"/>
      <c r="K1" s="13"/>
      <c r="L1" s="11" t="s">
        <v>221</v>
      </c>
    </row>
    <row r="2" spans="1:13" ht="40.15" customHeight="1" thickTop="1" x14ac:dyDescent="0.4">
      <c r="A2" s="346" t="s">
        <v>271</v>
      </c>
      <c r="B2" s="347"/>
      <c r="C2" s="347"/>
      <c r="D2" s="347"/>
      <c r="E2" s="347"/>
      <c r="F2" s="347"/>
      <c r="G2" s="347"/>
      <c r="H2" s="347"/>
      <c r="I2" s="347"/>
      <c r="J2" s="347"/>
      <c r="K2" s="347"/>
      <c r="L2" s="347"/>
    </row>
    <row r="3" spans="1:13" ht="40.15" customHeight="1" thickBot="1" x14ac:dyDescent="0.45">
      <c r="A3" s="349"/>
      <c r="B3" s="350"/>
      <c r="C3" s="350"/>
      <c r="D3" s="350"/>
      <c r="E3" s="350"/>
      <c r="F3" s="350"/>
      <c r="G3" s="350"/>
      <c r="H3" s="350"/>
      <c r="I3" s="350"/>
      <c r="J3" s="350"/>
      <c r="K3" s="350"/>
      <c r="L3" s="350"/>
    </row>
    <row r="4" spans="1:13" ht="40.15" customHeight="1" thickTop="1" x14ac:dyDescent="0.4">
      <c r="A4" s="7"/>
      <c r="B4" s="7"/>
      <c r="C4" s="7"/>
      <c r="E4" s="7"/>
      <c r="F4" s="7"/>
      <c r="G4" s="7"/>
      <c r="H4" s="7"/>
      <c r="I4" s="7"/>
      <c r="J4" s="7"/>
      <c r="K4" s="8" t="s">
        <v>175</v>
      </c>
      <c r="L4" s="114" t="str">
        <f>IF('表紙 （冷熱温熱）'!E5="","",'表紙 （冷熱温熱）'!E5)</f>
        <v/>
      </c>
      <c r="M4" s="114"/>
    </row>
    <row r="5" spans="1:13" ht="40.15" customHeight="1" x14ac:dyDescent="0.4">
      <c r="A5" s="7"/>
      <c r="B5" s="7"/>
      <c r="C5" s="7"/>
      <c r="E5" s="7"/>
      <c r="F5" s="7"/>
      <c r="G5" s="7"/>
      <c r="H5" s="7"/>
      <c r="I5" s="7"/>
      <c r="J5" s="7"/>
      <c r="K5" s="8" t="s">
        <v>126</v>
      </c>
      <c r="L5" s="114" t="str">
        <f>IF('表紙 （冷熱温熱）'!E6="","",'表紙 （冷熱温熱）'!E6)</f>
        <v/>
      </c>
      <c r="M5" s="114"/>
    </row>
    <row r="6" spans="1:13" ht="40.15" customHeight="1" x14ac:dyDescent="0.4">
      <c r="A6" s="7"/>
      <c r="B6" s="7"/>
      <c r="C6" s="7"/>
      <c r="D6" s="7"/>
      <c r="E6" s="7"/>
      <c r="F6" s="7"/>
      <c r="G6" s="7"/>
      <c r="H6" s="7"/>
      <c r="I6" s="7"/>
      <c r="J6" s="7"/>
      <c r="K6" s="7"/>
      <c r="L6" s="7"/>
    </row>
    <row r="7" spans="1:13" ht="40.15" customHeight="1" thickBot="1" x14ac:dyDescent="0.45">
      <c r="A7" s="7" t="s">
        <v>327</v>
      </c>
      <c r="B7" s="7"/>
      <c r="C7" s="7"/>
      <c r="D7" s="7"/>
      <c r="E7" s="7"/>
      <c r="F7" s="7"/>
      <c r="G7" s="7"/>
      <c r="H7" s="7"/>
      <c r="I7" s="7"/>
      <c r="J7" s="7"/>
      <c r="K7" s="7"/>
    </row>
    <row r="8" spans="1:13" ht="40.15" customHeight="1" thickBot="1" x14ac:dyDescent="0.45">
      <c r="A8" s="238" t="s">
        <v>57</v>
      </c>
      <c r="B8" s="95" t="s">
        <v>86</v>
      </c>
      <c r="C8" s="95" t="s">
        <v>239</v>
      </c>
      <c r="D8" s="95" t="s">
        <v>234</v>
      </c>
      <c r="E8" s="95" t="s">
        <v>306</v>
      </c>
      <c r="F8" s="95" t="s">
        <v>242</v>
      </c>
      <c r="G8" s="95" t="s">
        <v>241</v>
      </c>
      <c r="H8" s="95" t="s">
        <v>243</v>
      </c>
      <c r="I8" s="95" t="s">
        <v>390</v>
      </c>
      <c r="J8" s="95" t="s">
        <v>167</v>
      </c>
      <c r="K8" s="75" t="s">
        <v>165</v>
      </c>
    </row>
    <row r="9" spans="1:13" ht="40.15" customHeight="1" thickTop="1" x14ac:dyDescent="0.4">
      <c r="A9" s="59" t="s">
        <v>288</v>
      </c>
      <c r="B9" s="243"/>
      <c r="C9" s="150">
        <f>IF($B$12=0,0,$C$12*B9/$B$12)</f>
        <v>0</v>
      </c>
      <c r="D9" s="151">
        <f>'表2（メニュー別、冷熱温熱）'!C82</f>
        <v>0</v>
      </c>
      <c r="E9" s="244">
        <f>'表2（メニュー別、冷熱温熱）'!C88</f>
        <v>0</v>
      </c>
      <c r="F9" s="151">
        <f>IF($B$12=0,0,$F$12*B9/$B$12)</f>
        <v>0</v>
      </c>
      <c r="G9" s="151">
        <f>IF($B$12=0,0,$G$12*B9/$B$12)</f>
        <v>0</v>
      </c>
      <c r="H9" s="244">
        <f>IF($B$12=0,0,$H$12*B9/$B$12)</f>
        <v>0</v>
      </c>
      <c r="I9" s="244">
        <f>IF($B$12=0,0,$I$12*B9/$B$12)</f>
        <v>0</v>
      </c>
      <c r="J9" s="244">
        <f>IF(C9-D9-E9+F9+G9+H9+I9&lt;0,0,C9-D9-E9+F9+G9+H9+I9)</f>
        <v>0</v>
      </c>
      <c r="K9" s="253">
        <f>IF(B9=0,0,ROUND(J9/B9,3))</f>
        <v>0</v>
      </c>
    </row>
    <row r="10" spans="1:13" ht="40.15" customHeight="1" x14ac:dyDescent="0.4">
      <c r="A10" s="60" t="s">
        <v>374</v>
      </c>
      <c r="B10" s="243"/>
      <c r="C10" s="151">
        <f t="shared" ref="C10:C11" si="0">IF($B$12=0,0,$C$12*B10/$B$12)</f>
        <v>0</v>
      </c>
      <c r="D10" s="151">
        <f>'表2（メニュー別、冷熱温熱）'!D82</f>
        <v>0</v>
      </c>
      <c r="E10" s="244">
        <f>'表2（メニュー別、冷熱温熱）'!D88</f>
        <v>0</v>
      </c>
      <c r="F10" s="151">
        <f t="shared" ref="F10:F11" si="1">IF($B$12=0,0,$F$12*B10/$B$12)</f>
        <v>0</v>
      </c>
      <c r="G10" s="151">
        <f t="shared" ref="G10:G11" si="2">IF($B$12=0,0,$G$12*B10/$B$12)</f>
        <v>0</v>
      </c>
      <c r="H10" s="151">
        <f t="shared" ref="H10:H11" si="3">IF($B$12=0,0,$H$12*B10/$B$12)</f>
        <v>0</v>
      </c>
      <c r="I10" s="151">
        <f t="shared" ref="I10:I11" si="4">IF($B$12=0,0,$I$12*B10/$B$12)</f>
        <v>0</v>
      </c>
      <c r="J10" s="151">
        <f t="shared" ref="J10:J16" si="5">IF(C10-D10-E10+F10+G10+H10+I10&lt;0,0,C10-D10-E10+F10+G10+H10+I10)</f>
        <v>0</v>
      </c>
      <c r="K10" s="253">
        <f t="shared" ref="K10:K16" si="6">IF(B10=0,0,ROUND(J10/B10,3))</f>
        <v>0</v>
      </c>
    </row>
    <row r="11" spans="1:13" ht="40.15" customHeight="1" x14ac:dyDescent="0.4">
      <c r="A11" s="235" t="s">
        <v>375</v>
      </c>
      <c r="B11" s="247">
        <f>B12-B9-B10</f>
        <v>0</v>
      </c>
      <c r="C11" s="151">
        <f t="shared" si="0"/>
        <v>0</v>
      </c>
      <c r="D11" s="151">
        <f>'表2（メニュー別、冷熱温熱）'!E82</f>
        <v>0</v>
      </c>
      <c r="E11" s="244">
        <f>'表2（メニュー別、冷熱温熱）'!E88</f>
        <v>0</v>
      </c>
      <c r="F11" s="151">
        <f t="shared" si="1"/>
        <v>0</v>
      </c>
      <c r="G11" s="151">
        <f t="shared" si="2"/>
        <v>0</v>
      </c>
      <c r="H11" s="151">
        <f t="shared" si="3"/>
        <v>0</v>
      </c>
      <c r="I11" s="151">
        <f t="shared" si="4"/>
        <v>0</v>
      </c>
      <c r="J11" s="151">
        <f t="shared" si="5"/>
        <v>0</v>
      </c>
      <c r="K11" s="253">
        <f t="shared" si="6"/>
        <v>0</v>
      </c>
    </row>
    <row r="12" spans="1:13" ht="40.15" customHeight="1" thickBot="1" x14ac:dyDescent="0.45">
      <c r="A12" s="77" t="s">
        <v>289</v>
      </c>
      <c r="B12" s="246">
        <f>'表紙（メニュー別、冷熱温熱）'!A18</f>
        <v>0</v>
      </c>
      <c r="C12" s="180">
        <f>'表紙（メニュー別、冷熱温熱）'!B18</f>
        <v>0</v>
      </c>
      <c r="D12" s="180">
        <f>SUM(D9:D11)</f>
        <v>0</v>
      </c>
      <c r="E12" s="180">
        <f>SUM(E9:E11)</f>
        <v>0</v>
      </c>
      <c r="F12" s="180">
        <f>'表紙 （冷熱温熱）'!T27</f>
        <v>0</v>
      </c>
      <c r="G12" s="180">
        <f>'表紙 （冷熱温熱）'!T28</f>
        <v>0</v>
      </c>
      <c r="H12" s="180">
        <f>'表紙 （冷熱温熱）'!T29</f>
        <v>0</v>
      </c>
      <c r="I12" s="180">
        <f>'表紙 （冷熱温熱）'!T30</f>
        <v>0</v>
      </c>
      <c r="J12" s="180">
        <f t="shared" si="5"/>
        <v>0</v>
      </c>
      <c r="K12" s="302">
        <f t="shared" si="6"/>
        <v>0</v>
      </c>
    </row>
    <row r="13" spans="1:13" ht="40.15" customHeight="1" x14ac:dyDescent="0.4">
      <c r="A13" s="59" t="s">
        <v>290</v>
      </c>
      <c r="B13" s="243"/>
      <c r="C13" s="151">
        <f>IF($B$16=0,0,$C$16*B13/$B$16)</f>
        <v>0</v>
      </c>
      <c r="D13" s="151">
        <f>'表2（メニュー別、冷熱温熱）'!F82</f>
        <v>0</v>
      </c>
      <c r="E13" s="244">
        <f>'表2（メニュー別、冷熱温熱）'!F88</f>
        <v>0</v>
      </c>
      <c r="F13" s="151">
        <f>IF($B$16=0,0,$F$16*B13/$B$16)</f>
        <v>0</v>
      </c>
      <c r="G13" s="151">
        <f>IF($B$16=0,0,$G$16*B13/$B$16)</f>
        <v>0</v>
      </c>
      <c r="H13" s="244">
        <f>IF($B$16=0,0,$H$16*B13/$B$16)</f>
        <v>0</v>
      </c>
      <c r="I13" s="151">
        <f>IF($B$16=0,0,$I$16*B13/$B$16)</f>
        <v>0</v>
      </c>
      <c r="J13" s="151">
        <f t="shared" si="5"/>
        <v>0</v>
      </c>
      <c r="K13" s="253">
        <f t="shared" si="6"/>
        <v>0</v>
      </c>
    </row>
    <row r="14" spans="1:13" ht="40.15" customHeight="1" x14ac:dyDescent="0.4">
      <c r="A14" s="60" t="s">
        <v>376</v>
      </c>
      <c r="B14" s="245"/>
      <c r="C14" s="152">
        <f>IF($B$16=0,0,$C$16*B14/$B$16)</f>
        <v>0</v>
      </c>
      <c r="D14" s="152">
        <f>'表2（メニュー別、冷熱温熱）'!G82</f>
        <v>0</v>
      </c>
      <c r="E14" s="247">
        <f>'表2（メニュー別、冷熱温熱）'!G88</f>
        <v>0</v>
      </c>
      <c r="F14" s="152">
        <f>IF($B$16=0,0,$F$16*B14/$B$16)</f>
        <v>0</v>
      </c>
      <c r="G14" s="152">
        <f t="shared" ref="G14:G15" si="7">IF($B$16=0,0,$G$16*B14/$B$16)</f>
        <v>0</v>
      </c>
      <c r="H14" s="152">
        <f t="shared" ref="H14:H15" si="8">IF($B$16=0,0,$H$16*B14/$B$16)</f>
        <v>0</v>
      </c>
      <c r="I14" s="152">
        <f t="shared" ref="I14:I15" si="9">IF($B$16=0,0,$I$16*B14/$B$16)</f>
        <v>0</v>
      </c>
      <c r="J14" s="152">
        <f t="shared" si="5"/>
        <v>0</v>
      </c>
      <c r="K14" s="93">
        <f t="shared" si="6"/>
        <v>0</v>
      </c>
    </row>
    <row r="15" spans="1:13" ht="40.15" customHeight="1" x14ac:dyDescent="0.4">
      <c r="A15" s="235" t="s">
        <v>377</v>
      </c>
      <c r="B15" s="247">
        <f>B16-B13-B14</f>
        <v>0</v>
      </c>
      <c r="C15" s="152">
        <f>IF($B$16=0,0,$C$16*B15/$B$16)</f>
        <v>0</v>
      </c>
      <c r="D15" s="247">
        <f>'表2（メニュー別、冷熱温熱）'!H82</f>
        <v>0</v>
      </c>
      <c r="E15" s="247">
        <f>'表2（メニュー別、冷熱温熱）'!H88</f>
        <v>0</v>
      </c>
      <c r="F15" s="247">
        <f>IF($B$16=0,0,$F$16*B15/$B$16)</f>
        <v>0</v>
      </c>
      <c r="G15" s="247">
        <f t="shared" si="7"/>
        <v>0</v>
      </c>
      <c r="H15" s="247">
        <f t="shared" si="8"/>
        <v>0</v>
      </c>
      <c r="I15" s="247">
        <f t="shared" si="9"/>
        <v>0</v>
      </c>
      <c r="J15" s="247">
        <f t="shared" si="5"/>
        <v>0</v>
      </c>
      <c r="K15" s="93">
        <f t="shared" si="6"/>
        <v>0</v>
      </c>
    </row>
    <row r="16" spans="1:13" ht="40.15" customHeight="1" thickBot="1" x14ac:dyDescent="0.45">
      <c r="A16" s="77" t="s">
        <v>378</v>
      </c>
      <c r="B16" s="153">
        <f>'表紙（メニュー別、冷熱温熱）'!A26</f>
        <v>0</v>
      </c>
      <c r="C16" s="154">
        <f>'表紙（メニュー別、冷熱温熱）'!B26</f>
        <v>0</v>
      </c>
      <c r="D16" s="180">
        <f>SUM(D13:D15)</f>
        <v>0</v>
      </c>
      <c r="E16" s="180">
        <f>SUM(E13:E15)</f>
        <v>0</v>
      </c>
      <c r="F16" s="154">
        <f>'表紙 （冷熱温熱）'!U27</f>
        <v>0</v>
      </c>
      <c r="G16" s="154">
        <f>'表紙 （冷熱温熱）'!U28</f>
        <v>0</v>
      </c>
      <c r="H16" s="153">
        <f>'表紙 （冷熱温熱）'!U29</f>
        <v>0</v>
      </c>
      <c r="I16" s="153">
        <f>'表紙 （冷熱温熱）'!U30</f>
        <v>0</v>
      </c>
      <c r="J16" s="153">
        <f t="shared" si="5"/>
        <v>0</v>
      </c>
      <c r="K16" s="111">
        <f t="shared" si="6"/>
        <v>0</v>
      </c>
    </row>
    <row r="17" spans="1:12" ht="40.15" customHeight="1" x14ac:dyDescent="0.4">
      <c r="A17" s="28" t="s">
        <v>84</v>
      </c>
    </row>
    <row r="18" spans="1:12" ht="40.15" customHeight="1" x14ac:dyDescent="0.4"/>
    <row r="19" spans="1:12" ht="40.15" customHeight="1" thickBot="1" x14ac:dyDescent="0.45">
      <c r="A19" s="7" t="s">
        <v>328</v>
      </c>
      <c r="B19" s="7"/>
      <c r="C19" s="7"/>
      <c r="D19" s="7"/>
      <c r="E19" s="7"/>
      <c r="F19" s="7"/>
      <c r="G19" s="7"/>
      <c r="H19" s="7"/>
      <c r="I19" s="7"/>
      <c r="J19" s="7"/>
      <c r="K19" s="7"/>
    </row>
    <row r="20" spans="1:12" ht="40.15" customHeight="1" thickBot="1" x14ac:dyDescent="0.45">
      <c r="A20" s="238" t="s">
        <v>57</v>
      </c>
      <c r="B20" s="95" t="s">
        <v>86</v>
      </c>
      <c r="C20" s="95" t="s">
        <v>240</v>
      </c>
      <c r="D20" s="95" t="s">
        <v>234</v>
      </c>
      <c r="E20" s="95" t="s">
        <v>306</v>
      </c>
      <c r="F20" s="95" t="s">
        <v>193</v>
      </c>
      <c r="G20" s="95" t="s">
        <v>242</v>
      </c>
      <c r="H20" s="95" t="s">
        <v>241</v>
      </c>
      <c r="I20" s="95" t="s">
        <v>243</v>
      </c>
      <c r="J20" s="95" t="s">
        <v>392</v>
      </c>
      <c r="K20" s="95" t="s">
        <v>317</v>
      </c>
      <c r="L20" s="75" t="s">
        <v>318</v>
      </c>
    </row>
    <row r="21" spans="1:12" ht="40.15" customHeight="1" thickTop="1" x14ac:dyDescent="0.4">
      <c r="A21" s="59" t="s">
        <v>288</v>
      </c>
      <c r="B21" s="244">
        <f>B9</f>
        <v>0</v>
      </c>
      <c r="C21" s="150">
        <f>IF($B$24=0,0,$C$24*B21/$B$24)</f>
        <v>0</v>
      </c>
      <c r="D21" s="151">
        <f>'表2（メニュー別、冷熱温熱）'!C83</f>
        <v>0</v>
      </c>
      <c r="E21" s="244">
        <f>'表2（メニュー別、冷熱温熱）'!C88</f>
        <v>0</v>
      </c>
      <c r="F21" s="150">
        <f>'表2（メニュー別、冷熱温熱）'!C93</f>
        <v>0</v>
      </c>
      <c r="G21" s="244">
        <f>F9</f>
        <v>0</v>
      </c>
      <c r="H21" s="244">
        <f>G9</f>
        <v>0</v>
      </c>
      <c r="I21" s="244">
        <f>H9</f>
        <v>0</v>
      </c>
      <c r="J21" s="244">
        <f>I9</f>
        <v>0</v>
      </c>
      <c r="K21" s="244">
        <f>IF(C21-D21-E21-F21+G21+H21+I21+J21&lt;0,0,C21-D21-E21+G21+H21+I21+J21)</f>
        <v>0</v>
      </c>
      <c r="L21" s="253">
        <f>IF(B21=0,0,ROUND(K21/B9,3))</f>
        <v>0</v>
      </c>
    </row>
    <row r="22" spans="1:12" ht="40.15" customHeight="1" x14ac:dyDescent="0.4">
      <c r="A22" s="60" t="s">
        <v>374</v>
      </c>
      <c r="B22" s="244">
        <f t="shared" ref="B22:B28" si="10">B10</f>
        <v>0</v>
      </c>
      <c r="C22" s="151">
        <f>IF($B$24=0,0,$C$24*B22/$B$24)</f>
        <v>0</v>
      </c>
      <c r="D22" s="151">
        <f>'表2（メニュー別、冷熱温熱）'!D83</f>
        <v>0</v>
      </c>
      <c r="E22" s="244">
        <f>'表2（メニュー別、冷熱温熱）'!D88</f>
        <v>0</v>
      </c>
      <c r="F22" s="151">
        <f>'表2（メニュー別、冷熱温熱）'!D93</f>
        <v>0</v>
      </c>
      <c r="G22" s="244">
        <f t="shared" ref="G22:H28" si="11">F10</f>
        <v>0</v>
      </c>
      <c r="H22" s="244">
        <f t="shared" si="11"/>
        <v>0</v>
      </c>
      <c r="I22" s="244">
        <f t="shared" ref="I22:J28" si="12">H10</f>
        <v>0</v>
      </c>
      <c r="J22" s="244">
        <f t="shared" si="12"/>
        <v>0</v>
      </c>
      <c r="K22" s="151">
        <f t="shared" ref="K22:K28" si="13">IF(C22-D22-E22-F22+G22+H22+I22+J22&lt;0,0,C22-D22-E22+G22+H22+I22+J22)</f>
        <v>0</v>
      </c>
      <c r="L22" s="253">
        <f t="shared" ref="L22:L28" si="14">IF(B22=0,0,ROUND(K22/B10,3))</f>
        <v>0</v>
      </c>
    </row>
    <row r="23" spans="1:12" ht="40.15" customHeight="1" x14ac:dyDescent="0.4">
      <c r="A23" s="235" t="s">
        <v>375</v>
      </c>
      <c r="B23" s="244">
        <f t="shared" si="10"/>
        <v>0</v>
      </c>
      <c r="C23" s="151">
        <f t="shared" ref="C23" si="15">IF($B$24=0,0,$C$24*B23/$B$24)</f>
        <v>0</v>
      </c>
      <c r="D23" s="151">
        <f>'表2（メニュー別、冷熱温熱）'!E83</f>
        <v>0</v>
      </c>
      <c r="E23" s="244">
        <f>'表2（メニュー別、冷熱温熱）'!E88</f>
        <v>0</v>
      </c>
      <c r="F23" s="151">
        <f>'表2（メニュー別、冷熱温熱）'!E93</f>
        <v>0</v>
      </c>
      <c r="G23" s="244">
        <f t="shared" si="11"/>
        <v>0</v>
      </c>
      <c r="H23" s="244">
        <f t="shared" si="11"/>
        <v>0</v>
      </c>
      <c r="I23" s="244">
        <f t="shared" si="12"/>
        <v>0</v>
      </c>
      <c r="J23" s="244">
        <f t="shared" si="12"/>
        <v>0</v>
      </c>
      <c r="K23" s="151">
        <f t="shared" si="13"/>
        <v>0</v>
      </c>
      <c r="L23" s="253">
        <f t="shared" si="14"/>
        <v>0</v>
      </c>
    </row>
    <row r="24" spans="1:12" ht="40.15" customHeight="1" thickBot="1" x14ac:dyDescent="0.45">
      <c r="A24" s="77" t="s">
        <v>289</v>
      </c>
      <c r="B24" s="246">
        <f t="shared" si="10"/>
        <v>0</v>
      </c>
      <c r="C24" s="180">
        <f>'表紙 （冷熱温熱）'!B28</f>
        <v>0</v>
      </c>
      <c r="D24" s="180">
        <f>SUM(D21:D23)</f>
        <v>0</v>
      </c>
      <c r="E24" s="180">
        <f>SUM(E21:E23)</f>
        <v>0</v>
      </c>
      <c r="F24" s="180">
        <f>SUM(F21:F23)</f>
        <v>0</v>
      </c>
      <c r="G24" s="246">
        <f t="shared" si="11"/>
        <v>0</v>
      </c>
      <c r="H24" s="246">
        <f t="shared" si="11"/>
        <v>0</v>
      </c>
      <c r="I24" s="246">
        <f t="shared" si="12"/>
        <v>0</v>
      </c>
      <c r="J24" s="246">
        <f t="shared" si="12"/>
        <v>0</v>
      </c>
      <c r="K24" s="180">
        <f t="shared" si="13"/>
        <v>0</v>
      </c>
      <c r="L24" s="111">
        <f t="shared" si="14"/>
        <v>0</v>
      </c>
    </row>
    <row r="25" spans="1:12" ht="40.15" customHeight="1" x14ac:dyDescent="0.4">
      <c r="A25" s="59" t="s">
        <v>290</v>
      </c>
      <c r="B25" s="244">
        <f t="shared" si="10"/>
        <v>0</v>
      </c>
      <c r="C25" s="151">
        <f>IF($B$28=0,0,$C$28*B25/$B$28)</f>
        <v>0</v>
      </c>
      <c r="D25" s="151">
        <f>'表2（メニュー別、冷熱温熱）'!F83</f>
        <v>0</v>
      </c>
      <c r="E25" s="244">
        <f>'表2（メニュー別、冷熱温熱）'!F88</f>
        <v>0</v>
      </c>
      <c r="F25" s="151">
        <f>'表2（メニュー別、冷熱温熱）'!F93</f>
        <v>0</v>
      </c>
      <c r="G25" s="244">
        <f t="shared" si="11"/>
        <v>0</v>
      </c>
      <c r="H25" s="244">
        <f t="shared" si="11"/>
        <v>0</v>
      </c>
      <c r="I25" s="244">
        <f t="shared" si="12"/>
        <v>0</v>
      </c>
      <c r="J25" s="244">
        <f t="shared" si="12"/>
        <v>0</v>
      </c>
      <c r="K25" s="151">
        <f t="shared" si="13"/>
        <v>0</v>
      </c>
      <c r="L25" s="253">
        <f t="shared" si="14"/>
        <v>0</v>
      </c>
    </row>
    <row r="26" spans="1:12" ht="40.15" customHeight="1" x14ac:dyDescent="0.4">
      <c r="A26" s="60" t="s">
        <v>376</v>
      </c>
      <c r="B26" s="247">
        <f t="shared" si="10"/>
        <v>0</v>
      </c>
      <c r="C26" s="152">
        <f t="shared" ref="C26:C27" si="16">IF($B$28=0,0,$C$28*B26/$B$28)</f>
        <v>0</v>
      </c>
      <c r="D26" s="152">
        <f>'表2（メニュー別、冷熱温熱）'!G83</f>
        <v>0</v>
      </c>
      <c r="E26" s="247">
        <f>'表2（メニュー別、冷熱温熱）'!G88</f>
        <v>0</v>
      </c>
      <c r="F26" s="152">
        <f>'表2（メニュー別、冷熱温熱）'!G93</f>
        <v>0</v>
      </c>
      <c r="G26" s="247">
        <f t="shared" si="11"/>
        <v>0</v>
      </c>
      <c r="H26" s="247">
        <f t="shared" si="11"/>
        <v>0</v>
      </c>
      <c r="I26" s="247">
        <f t="shared" si="12"/>
        <v>0</v>
      </c>
      <c r="J26" s="247">
        <f t="shared" si="12"/>
        <v>0</v>
      </c>
      <c r="K26" s="152">
        <f t="shared" si="13"/>
        <v>0</v>
      </c>
      <c r="L26" s="253">
        <f t="shared" si="14"/>
        <v>0</v>
      </c>
    </row>
    <row r="27" spans="1:12" ht="40.15" customHeight="1" x14ac:dyDescent="0.4">
      <c r="A27" s="235" t="s">
        <v>377</v>
      </c>
      <c r="B27" s="247">
        <f t="shared" si="10"/>
        <v>0</v>
      </c>
      <c r="C27" s="152">
        <f t="shared" si="16"/>
        <v>0</v>
      </c>
      <c r="D27" s="247">
        <f>'表2（メニュー別、冷熱温熱）'!H83</f>
        <v>0</v>
      </c>
      <c r="E27" s="247">
        <f>'表2（メニュー別、冷熱温熱）'!H88</f>
        <v>0</v>
      </c>
      <c r="F27" s="152">
        <f>'表2（メニュー別、冷熱温熱）'!H93</f>
        <v>0</v>
      </c>
      <c r="G27" s="247">
        <f t="shared" si="11"/>
        <v>0</v>
      </c>
      <c r="H27" s="247">
        <f t="shared" si="11"/>
        <v>0</v>
      </c>
      <c r="I27" s="247">
        <f t="shared" si="12"/>
        <v>0</v>
      </c>
      <c r="J27" s="247">
        <f t="shared" si="12"/>
        <v>0</v>
      </c>
      <c r="K27" s="152">
        <f t="shared" si="13"/>
        <v>0</v>
      </c>
      <c r="L27" s="253">
        <f t="shared" si="14"/>
        <v>0</v>
      </c>
    </row>
    <row r="28" spans="1:12" ht="40.15" customHeight="1" thickBot="1" x14ac:dyDescent="0.45">
      <c r="A28" s="77" t="s">
        <v>378</v>
      </c>
      <c r="B28" s="153">
        <f t="shared" si="10"/>
        <v>0</v>
      </c>
      <c r="C28" s="154">
        <f>'表紙 （冷熱温熱）'!B36</f>
        <v>0</v>
      </c>
      <c r="D28" s="180">
        <f>SUM(D25:D27)</f>
        <v>0</v>
      </c>
      <c r="E28" s="153">
        <f>'表2（メニュー別）'!B89</f>
        <v>0</v>
      </c>
      <c r="F28" s="153">
        <f>'表2（メニュー別）'!C89</f>
        <v>0</v>
      </c>
      <c r="G28" s="153">
        <f t="shared" si="11"/>
        <v>0</v>
      </c>
      <c r="H28" s="153">
        <f t="shared" si="11"/>
        <v>0</v>
      </c>
      <c r="I28" s="153">
        <f t="shared" si="12"/>
        <v>0</v>
      </c>
      <c r="J28" s="153">
        <f t="shared" si="12"/>
        <v>0</v>
      </c>
      <c r="K28" s="154">
        <f t="shared" si="13"/>
        <v>0</v>
      </c>
      <c r="L28" s="253">
        <f t="shared" si="14"/>
        <v>0</v>
      </c>
    </row>
  </sheetData>
  <mergeCells count="1">
    <mergeCell ref="A2:L3"/>
  </mergeCells>
  <phoneticPr fontId="2"/>
  <pageMargins left="0.78740157480314965" right="0.78740157480314965" top="0.39370078740157483" bottom="0.39370078740157483" header="0.51181102362204722" footer="0.51181102362204722"/>
  <pageSetup paperSize="9" scale="23" fitToHeight="0" orientation="landscape" cellComments="asDisplayed"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D262-E77B-4441-8DAC-D1EC9D721BCD}">
  <sheetPr>
    <pageSetUpPr fitToPage="1"/>
  </sheetPr>
  <dimension ref="A1:H97"/>
  <sheetViews>
    <sheetView view="pageBreakPreview" zoomScale="70" zoomScaleNormal="100" zoomScaleSheetLayoutView="70" workbookViewId="0">
      <selection activeCell="C31" sqref="C31"/>
    </sheetView>
  </sheetViews>
  <sheetFormatPr defaultColWidth="9" defaultRowHeight="13.5" x14ac:dyDescent="0.4"/>
  <cols>
    <col min="1" max="1" width="28" style="1" customWidth="1"/>
    <col min="2" max="8" width="18" style="1" customWidth="1"/>
    <col min="9" max="9" width="9.625" style="1" bestFit="1" customWidth="1"/>
    <col min="10" max="16384" width="9" style="1"/>
  </cols>
  <sheetData>
    <row r="1" spans="1:8" ht="40.15" customHeight="1" thickBot="1" x14ac:dyDescent="0.45">
      <c r="A1" s="13"/>
      <c r="B1" s="13"/>
      <c r="C1" s="13"/>
      <c r="D1" s="13"/>
      <c r="E1" s="13"/>
      <c r="F1" s="13"/>
      <c r="G1" s="13"/>
      <c r="H1" s="11" t="s">
        <v>379</v>
      </c>
    </row>
    <row r="2" spans="1:8" ht="40.15" customHeight="1" thickTop="1" x14ac:dyDescent="0.4">
      <c r="A2" s="346" t="s">
        <v>273</v>
      </c>
      <c r="B2" s="347"/>
      <c r="C2" s="347"/>
      <c r="D2" s="347"/>
      <c r="E2" s="347"/>
      <c r="F2" s="347"/>
      <c r="G2" s="347"/>
      <c r="H2" s="436"/>
    </row>
    <row r="3" spans="1:8" ht="40.15" customHeight="1" thickBot="1" x14ac:dyDescent="0.45">
      <c r="A3" s="349"/>
      <c r="B3" s="350"/>
      <c r="C3" s="350"/>
      <c r="D3" s="350"/>
      <c r="E3" s="350"/>
      <c r="F3" s="350"/>
      <c r="G3" s="350"/>
      <c r="H3" s="437"/>
    </row>
    <row r="4" spans="1:8" ht="40.15" customHeight="1" thickTop="1" x14ac:dyDescent="0.4">
      <c r="E4" s="8" t="s">
        <v>175</v>
      </c>
      <c r="F4" s="565" t="str">
        <f>IF('表紙 （冷熱温熱）'!E5="","",'表紙 （冷熱温熱）'!E5)</f>
        <v/>
      </c>
      <c r="G4" s="565"/>
      <c r="H4" s="565"/>
    </row>
    <row r="5" spans="1:8" ht="40.15" customHeight="1" x14ac:dyDescent="0.4">
      <c r="E5" s="8" t="s">
        <v>126</v>
      </c>
      <c r="F5" s="566" t="str">
        <f>IF('表紙 （冷熱温熱）'!E6="","",'表紙 （冷熱温熱）'!E6)</f>
        <v/>
      </c>
      <c r="G5" s="566"/>
      <c r="H5" s="566"/>
    </row>
    <row r="6" spans="1:8" ht="40.15" customHeight="1" x14ac:dyDescent="0.4">
      <c r="A6" s="7"/>
      <c r="B6" s="7"/>
      <c r="C6" s="7"/>
      <c r="D6" s="7"/>
      <c r="E6" s="7"/>
      <c r="F6" s="7"/>
      <c r="G6" s="7"/>
      <c r="H6" s="8"/>
    </row>
    <row r="7" spans="1:8" ht="40.15" customHeight="1" thickBot="1" x14ac:dyDescent="0.45">
      <c r="A7" s="557" t="s">
        <v>361</v>
      </c>
      <c r="B7" s="557"/>
      <c r="C7" s="557"/>
      <c r="D7" s="557"/>
      <c r="E7" s="557"/>
      <c r="F7" s="557"/>
      <c r="G7" s="557"/>
      <c r="H7" s="557"/>
    </row>
    <row r="8" spans="1:8" ht="40.15" customHeight="1" x14ac:dyDescent="0.4">
      <c r="A8" s="489"/>
      <c r="B8" s="491" t="s">
        <v>91</v>
      </c>
      <c r="C8" s="491"/>
      <c r="D8" s="493"/>
      <c r="E8" s="493"/>
      <c r="F8" s="493"/>
      <c r="G8" s="493"/>
      <c r="H8" s="492"/>
    </row>
    <row r="9" spans="1:8" ht="40.15" customHeight="1" thickBot="1" x14ac:dyDescent="0.45">
      <c r="A9" s="490"/>
      <c r="B9" s="45"/>
      <c r="C9" s="57" t="s">
        <v>284</v>
      </c>
      <c r="D9" s="303" t="s">
        <v>285</v>
      </c>
      <c r="E9" s="303" t="s">
        <v>319</v>
      </c>
      <c r="F9" s="303" t="s">
        <v>286</v>
      </c>
      <c r="G9" s="303" t="s">
        <v>287</v>
      </c>
      <c r="H9" s="29" t="s">
        <v>320</v>
      </c>
    </row>
    <row r="10" spans="1:8" ht="40.15" customHeight="1" thickTop="1" thickBot="1" x14ac:dyDescent="0.45">
      <c r="A10" s="284" t="s">
        <v>151</v>
      </c>
      <c r="B10" s="130">
        <f>'表3（冷熱温熱）'!C16</f>
        <v>0</v>
      </c>
      <c r="C10" s="155"/>
      <c r="D10" s="304"/>
      <c r="E10" s="304"/>
      <c r="F10" s="304"/>
      <c r="G10" s="304"/>
      <c r="H10" s="132">
        <f>B10-SUM(C10:G10)</f>
        <v>0</v>
      </c>
    </row>
    <row r="11" spans="1:8" ht="22.9" customHeight="1" x14ac:dyDescent="0.4">
      <c r="A11" s="285"/>
      <c r="B11" s="121"/>
      <c r="C11" s="121"/>
      <c r="D11" s="121"/>
      <c r="E11" s="121"/>
      <c r="F11" s="121"/>
      <c r="G11" s="121"/>
      <c r="H11" s="121"/>
    </row>
    <row r="12" spans="1:8" ht="40.15" customHeight="1" thickBot="1" x14ac:dyDescent="0.45">
      <c r="A12" s="121" t="s">
        <v>362</v>
      </c>
      <c r="B12" s="121"/>
      <c r="C12" s="121"/>
      <c r="D12" s="121"/>
      <c r="E12" s="121"/>
      <c r="F12" s="121"/>
      <c r="G12" s="121"/>
      <c r="H12" s="121"/>
    </row>
    <row r="13" spans="1:8" ht="40.15" customHeight="1" x14ac:dyDescent="0.4">
      <c r="A13" s="552"/>
      <c r="B13" s="554" t="s">
        <v>91</v>
      </c>
      <c r="C13" s="554"/>
      <c r="D13" s="564"/>
      <c r="E13" s="564"/>
      <c r="F13" s="564"/>
      <c r="G13" s="564"/>
      <c r="H13" s="555"/>
    </row>
    <row r="14" spans="1:8" ht="40.15" customHeight="1" thickBot="1" x14ac:dyDescent="0.45">
      <c r="A14" s="553"/>
      <c r="B14" s="286"/>
      <c r="C14" s="287" t="s">
        <v>284</v>
      </c>
      <c r="D14" s="305" t="s">
        <v>285</v>
      </c>
      <c r="E14" s="305" t="s">
        <v>319</v>
      </c>
      <c r="F14" s="305" t="s">
        <v>286</v>
      </c>
      <c r="G14" s="305" t="s">
        <v>287</v>
      </c>
      <c r="H14" s="288" t="s">
        <v>320</v>
      </c>
    </row>
    <row r="15" spans="1:8" ht="40.15" customHeight="1" thickTop="1" thickBot="1" x14ac:dyDescent="0.45">
      <c r="A15" s="284" t="s">
        <v>151</v>
      </c>
      <c r="B15" s="130">
        <f>'表3（冷熱温熱）'!D16</f>
        <v>0</v>
      </c>
      <c r="C15" s="155"/>
      <c r="D15" s="304"/>
      <c r="E15" s="304"/>
      <c r="F15" s="304"/>
      <c r="G15" s="304"/>
      <c r="H15" s="132">
        <f>B15-SUM(C15:G15)</f>
        <v>0</v>
      </c>
    </row>
    <row r="16" spans="1:8" ht="22.9" customHeight="1" x14ac:dyDescent="0.4">
      <c r="A16" s="285"/>
      <c r="B16" s="121"/>
      <c r="C16" s="121"/>
      <c r="D16" s="121"/>
      <c r="E16" s="121"/>
      <c r="F16" s="121"/>
      <c r="G16" s="121"/>
      <c r="H16" s="121"/>
    </row>
    <row r="17" spans="1:8" ht="40.15" customHeight="1" thickBot="1" x14ac:dyDescent="0.45">
      <c r="A17" s="121" t="s">
        <v>363</v>
      </c>
      <c r="B17" s="121"/>
      <c r="C17" s="121"/>
      <c r="D17" s="121"/>
      <c r="E17" s="121"/>
      <c r="F17" s="121"/>
      <c r="G17" s="121"/>
      <c r="H17" s="121"/>
    </row>
    <row r="18" spans="1:8" ht="40.15" customHeight="1" x14ac:dyDescent="0.4">
      <c r="A18" s="552"/>
      <c r="B18" s="554" t="s">
        <v>91</v>
      </c>
      <c r="C18" s="554"/>
      <c r="D18" s="564"/>
      <c r="E18" s="564"/>
      <c r="F18" s="564"/>
      <c r="G18" s="564"/>
      <c r="H18" s="555"/>
    </row>
    <row r="19" spans="1:8" ht="40.15" customHeight="1" thickBot="1" x14ac:dyDescent="0.45">
      <c r="A19" s="553"/>
      <c r="B19" s="286"/>
      <c r="C19" s="287" t="s">
        <v>284</v>
      </c>
      <c r="D19" s="305" t="s">
        <v>285</v>
      </c>
      <c r="E19" s="305" t="s">
        <v>319</v>
      </c>
      <c r="F19" s="305" t="s">
        <v>286</v>
      </c>
      <c r="G19" s="305" t="s">
        <v>287</v>
      </c>
      <c r="H19" s="288" t="s">
        <v>320</v>
      </c>
    </row>
    <row r="20" spans="1:8" ht="40.15" customHeight="1" thickTop="1" thickBot="1" x14ac:dyDescent="0.45">
      <c r="A20" s="284" t="s">
        <v>151</v>
      </c>
      <c r="B20" s="289">
        <f>'表3（冷熱温熱）'!E16</f>
        <v>0</v>
      </c>
      <c r="C20" s="155"/>
      <c r="D20" s="304"/>
      <c r="E20" s="304"/>
      <c r="F20" s="304"/>
      <c r="G20" s="304"/>
      <c r="H20" s="132">
        <f>B20-SUM(C20:G20)</f>
        <v>0</v>
      </c>
    </row>
    <row r="21" spans="1:8" ht="22.9" customHeight="1" x14ac:dyDescent="0.4">
      <c r="A21" s="285"/>
      <c r="B21" s="121"/>
      <c r="C21" s="121"/>
      <c r="D21" s="121"/>
      <c r="E21" s="121"/>
      <c r="F21" s="121"/>
      <c r="G21" s="121"/>
      <c r="H21" s="121"/>
    </row>
    <row r="22" spans="1:8" s="4" customFormat="1" ht="40.15" customHeight="1" thickBot="1" x14ac:dyDescent="0.2">
      <c r="A22" s="556" t="s">
        <v>364</v>
      </c>
      <c r="B22" s="556"/>
      <c r="C22" s="556"/>
      <c r="D22" s="556"/>
      <c r="E22" s="556"/>
      <c r="F22" s="556"/>
      <c r="G22" s="556"/>
      <c r="H22" s="556"/>
    </row>
    <row r="23" spans="1:8" ht="40.15" customHeight="1" x14ac:dyDescent="0.4">
      <c r="A23" s="552"/>
      <c r="B23" s="554" t="s">
        <v>89</v>
      </c>
      <c r="C23" s="554"/>
      <c r="D23" s="564"/>
      <c r="E23" s="564"/>
      <c r="F23" s="564"/>
      <c r="G23" s="564"/>
      <c r="H23" s="555"/>
    </row>
    <row r="24" spans="1:8" ht="40.15" customHeight="1" thickBot="1" x14ac:dyDescent="0.45">
      <c r="A24" s="553"/>
      <c r="B24" s="286"/>
      <c r="C24" s="287" t="s">
        <v>284</v>
      </c>
      <c r="D24" s="305" t="s">
        <v>285</v>
      </c>
      <c r="E24" s="305" t="s">
        <v>319</v>
      </c>
      <c r="F24" s="305" t="s">
        <v>286</v>
      </c>
      <c r="G24" s="305" t="s">
        <v>287</v>
      </c>
      <c r="H24" s="288" t="s">
        <v>320</v>
      </c>
    </row>
    <row r="25" spans="1:8" ht="40.15" customHeight="1" thickTop="1" thickBot="1" x14ac:dyDescent="0.45">
      <c r="A25" s="284" t="s">
        <v>151</v>
      </c>
      <c r="B25" s="130">
        <f>'表4（冷熱温熱）'!D16</f>
        <v>0</v>
      </c>
      <c r="C25" s="155"/>
      <c r="D25" s="304"/>
      <c r="E25" s="304"/>
      <c r="F25" s="304"/>
      <c r="G25" s="304"/>
      <c r="H25" s="132">
        <f>B25-SUM(C25:G25)</f>
        <v>0</v>
      </c>
    </row>
    <row r="26" spans="1:8" ht="22.9" customHeight="1" x14ac:dyDescent="0.4">
      <c r="A26" s="285"/>
      <c r="B26" s="121"/>
      <c r="C26" s="121"/>
      <c r="D26" s="121"/>
      <c r="E26" s="121"/>
      <c r="F26" s="121"/>
      <c r="G26" s="121"/>
      <c r="H26" s="121"/>
    </row>
    <row r="27" spans="1:8" s="4" customFormat="1" ht="40.15" customHeight="1" thickBot="1" x14ac:dyDescent="0.2">
      <c r="A27" s="556" t="s">
        <v>365</v>
      </c>
      <c r="B27" s="556"/>
      <c r="C27" s="556"/>
      <c r="D27" s="556"/>
      <c r="E27" s="556"/>
      <c r="F27" s="556"/>
      <c r="G27" s="556"/>
      <c r="H27" s="556"/>
    </row>
    <row r="28" spans="1:8" ht="40.15" customHeight="1" x14ac:dyDescent="0.4">
      <c r="A28" s="552"/>
      <c r="B28" s="554" t="s">
        <v>89</v>
      </c>
      <c r="C28" s="554"/>
      <c r="D28" s="564"/>
      <c r="E28" s="564"/>
      <c r="F28" s="564"/>
      <c r="G28" s="564"/>
      <c r="H28" s="555"/>
    </row>
    <row r="29" spans="1:8" ht="40.15" customHeight="1" thickBot="1" x14ac:dyDescent="0.45">
      <c r="A29" s="553"/>
      <c r="B29" s="286"/>
      <c r="C29" s="287" t="s">
        <v>284</v>
      </c>
      <c r="D29" s="305" t="s">
        <v>285</v>
      </c>
      <c r="E29" s="305" t="s">
        <v>319</v>
      </c>
      <c r="F29" s="305" t="s">
        <v>286</v>
      </c>
      <c r="G29" s="305" t="s">
        <v>287</v>
      </c>
      <c r="H29" s="288" t="s">
        <v>320</v>
      </c>
    </row>
    <row r="30" spans="1:8" ht="40.15" customHeight="1" thickTop="1" thickBot="1" x14ac:dyDescent="0.45">
      <c r="A30" s="284" t="s">
        <v>151</v>
      </c>
      <c r="B30" s="130">
        <f>'表4（冷熱温熱）'!E16</f>
        <v>0</v>
      </c>
      <c r="C30" s="155"/>
      <c r="D30" s="304"/>
      <c r="E30" s="304"/>
      <c r="F30" s="304"/>
      <c r="G30" s="304"/>
      <c r="H30" s="132">
        <f>B30-SUM(C30:G30)</f>
        <v>0</v>
      </c>
    </row>
    <row r="31" spans="1:8" ht="22.9" customHeight="1" x14ac:dyDescent="0.4">
      <c r="A31" s="285"/>
      <c r="B31" s="121"/>
      <c r="C31" s="121"/>
      <c r="D31" s="121"/>
      <c r="E31" s="121"/>
      <c r="F31" s="121"/>
      <c r="G31" s="121"/>
      <c r="H31" s="121"/>
    </row>
    <row r="32" spans="1:8" ht="40.15" customHeight="1" thickBot="1" x14ac:dyDescent="0.45">
      <c r="A32" s="556" t="s">
        <v>366</v>
      </c>
      <c r="B32" s="556"/>
      <c r="C32" s="556"/>
      <c r="D32" s="556"/>
      <c r="E32" s="556"/>
      <c r="F32" s="556"/>
      <c r="G32" s="556"/>
      <c r="H32" s="556"/>
    </row>
    <row r="33" spans="1:8" ht="40.15" customHeight="1" x14ac:dyDescent="0.4">
      <c r="A33" s="552"/>
      <c r="B33" s="554" t="s">
        <v>89</v>
      </c>
      <c r="C33" s="554"/>
      <c r="D33" s="564"/>
      <c r="E33" s="564"/>
      <c r="F33" s="564"/>
      <c r="G33" s="564"/>
      <c r="H33" s="555"/>
    </row>
    <row r="34" spans="1:8" ht="40.15" customHeight="1" thickBot="1" x14ac:dyDescent="0.45">
      <c r="A34" s="553"/>
      <c r="B34" s="286"/>
      <c r="C34" s="287" t="s">
        <v>284</v>
      </c>
      <c r="D34" s="305" t="s">
        <v>285</v>
      </c>
      <c r="E34" s="305" t="s">
        <v>319</v>
      </c>
      <c r="F34" s="305" t="s">
        <v>286</v>
      </c>
      <c r="G34" s="305" t="s">
        <v>287</v>
      </c>
      <c r="H34" s="288" t="s">
        <v>320</v>
      </c>
    </row>
    <row r="35" spans="1:8" ht="40.15" customHeight="1" thickTop="1" thickBot="1" x14ac:dyDescent="0.45">
      <c r="A35" s="284" t="s">
        <v>151</v>
      </c>
      <c r="B35" s="130">
        <f>'表4（冷熱温熱）'!F16</f>
        <v>0</v>
      </c>
      <c r="C35" s="155"/>
      <c r="D35" s="304"/>
      <c r="E35" s="304"/>
      <c r="F35" s="304"/>
      <c r="G35" s="304"/>
      <c r="H35" s="132">
        <f>B35-SUM(C35:G35)</f>
        <v>0</v>
      </c>
    </row>
    <row r="36" spans="1:8" ht="22.9" customHeight="1" x14ac:dyDescent="0.4">
      <c r="A36" s="285"/>
      <c r="B36" s="121"/>
      <c r="C36" s="121"/>
      <c r="D36" s="121"/>
      <c r="E36" s="121"/>
      <c r="F36" s="121"/>
      <c r="G36" s="121"/>
      <c r="H36" s="121"/>
    </row>
    <row r="37" spans="1:8" ht="40.15" customHeight="1" thickBot="1" x14ac:dyDescent="0.45">
      <c r="A37" s="121" t="s">
        <v>367</v>
      </c>
      <c r="B37" s="121"/>
      <c r="C37" s="121"/>
      <c r="D37" s="121"/>
      <c r="E37" s="121"/>
      <c r="F37" s="121"/>
      <c r="G37" s="121"/>
      <c r="H37" s="121"/>
    </row>
    <row r="38" spans="1:8" ht="40.15" customHeight="1" x14ac:dyDescent="0.4">
      <c r="A38" s="552"/>
      <c r="B38" s="554" t="s">
        <v>89</v>
      </c>
      <c r="C38" s="554"/>
      <c r="D38" s="564"/>
      <c r="E38" s="564"/>
      <c r="F38" s="564"/>
      <c r="G38" s="564"/>
      <c r="H38" s="555"/>
    </row>
    <row r="39" spans="1:8" ht="40.15" customHeight="1" thickBot="1" x14ac:dyDescent="0.45">
      <c r="A39" s="553"/>
      <c r="B39" s="286"/>
      <c r="C39" s="287" t="s">
        <v>284</v>
      </c>
      <c r="D39" s="305" t="s">
        <v>285</v>
      </c>
      <c r="E39" s="305" t="s">
        <v>319</v>
      </c>
      <c r="F39" s="305" t="s">
        <v>286</v>
      </c>
      <c r="G39" s="305" t="s">
        <v>287</v>
      </c>
      <c r="H39" s="288" t="s">
        <v>320</v>
      </c>
    </row>
    <row r="40" spans="1:8" ht="40.15" customHeight="1" thickTop="1" thickBot="1" x14ac:dyDescent="0.45">
      <c r="A40" s="284" t="s">
        <v>151</v>
      </c>
      <c r="B40" s="130">
        <f>'表5（冷熱温熱）'!C16</f>
        <v>0</v>
      </c>
      <c r="C40" s="155"/>
      <c r="D40" s="304"/>
      <c r="E40" s="304"/>
      <c r="F40" s="304"/>
      <c r="G40" s="304"/>
      <c r="H40" s="132">
        <f>B40-SUM(C40:G40)</f>
        <v>0</v>
      </c>
    </row>
    <row r="41" spans="1:8" ht="22.9" customHeight="1" x14ac:dyDescent="0.4">
      <c r="A41" s="285"/>
      <c r="B41" s="121"/>
      <c r="C41" s="121"/>
      <c r="D41" s="121"/>
      <c r="E41" s="121"/>
      <c r="F41" s="121"/>
      <c r="G41" s="121"/>
      <c r="H41" s="121"/>
    </row>
    <row r="42" spans="1:8" ht="40.15" customHeight="1" thickBot="1" x14ac:dyDescent="0.45">
      <c r="A42" s="121" t="s">
        <v>368</v>
      </c>
      <c r="B42" s="121"/>
      <c r="C42" s="121"/>
      <c r="D42" s="121"/>
      <c r="E42" s="121"/>
      <c r="F42" s="121"/>
      <c r="G42" s="121"/>
      <c r="H42" s="121"/>
    </row>
    <row r="43" spans="1:8" ht="40.15" customHeight="1" x14ac:dyDescent="0.4">
      <c r="A43" s="552"/>
      <c r="B43" s="554" t="s">
        <v>89</v>
      </c>
      <c r="C43" s="554"/>
      <c r="D43" s="564"/>
      <c r="E43" s="564"/>
      <c r="F43" s="564"/>
      <c r="G43" s="564"/>
      <c r="H43" s="555"/>
    </row>
    <row r="44" spans="1:8" ht="40.15" customHeight="1" thickBot="1" x14ac:dyDescent="0.45">
      <c r="A44" s="553"/>
      <c r="B44" s="286"/>
      <c r="C44" s="287" t="s">
        <v>284</v>
      </c>
      <c r="D44" s="305" t="s">
        <v>285</v>
      </c>
      <c r="E44" s="305" t="s">
        <v>319</v>
      </c>
      <c r="F44" s="305" t="s">
        <v>286</v>
      </c>
      <c r="G44" s="305" t="s">
        <v>287</v>
      </c>
      <c r="H44" s="288" t="s">
        <v>320</v>
      </c>
    </row>
    <row r="45" spans="1:8" ht="40.15" customHeight="1" thickTop="1" thickBot="1" x14ac:dyDescent="0.45">
      <c r="A45" s="284" t="s">
        <v>151</v>
      </c>
      <c r="B45" s="130">
        <f>'表6（冷熱温熱）'!D16</f>
        <v>0</v>
      </c>
      <c r="C45" s="155"/>
      <c r="D45" s="304"/>
      <c r="E45" s="304"/>
      <c r="F45" s="304"/>
      <c r="G45" s="304"/>
      <c r="H45" s="132">
        <f>B45-SUM(C45:G45)</f>
        <v>0</v>
      </c>
    </row>
    <row r="46" spans="1:8" ht="22.9" customHeight="1" x14ac:dyDescent="0.4">
      <c r="A46" s="285"/>
      <c r="B46" s="121"/>
      <c r="C46" s="121"/>
      <c r="D46" s="121"/>
      <c r="E46" s="121"/>
      <c r="F46" s="121"/>
      <c r="G46" s="121"/>
      <c r="H46" s="121"/>
    </row>
    <row r="47" spans="1:8" ht="40.15" customHeight="1" thickBot="1" x14ac:dyDescent="0.45">
      <c r="A47" s="556" t="s">
        <v>369</v>
      </c>
      <c r="B47" s="556"/>
      <c r="C47" s="556"/>
      <c r="D47" s="556"/>
      <c r="E47" s="556"/>
      <c r="F47" s="556"/>
      <c r="G47" s="556"/>
      <c r="H47" s="556"/>
    </row>
    <row r="48" spans="1:8" s="4" customFormat="1" ht="40.15" customHeight="1" x14ac:dyDescent="0.15">
      <c r="A48" s="552"/>
      <c r="B48" s="554" t="s">
        <v>90</v>
      </c>
      <c r="C48" s="554"/>
      <c r="D48" s="564"/>
      <c r="E48" s="564"/>
      <c r="F48" s="564"/>
      <c r="G48" s="564"/>
      <c r="H48" s="555"/>
    </row>
    <row r="49" spans="1:8" ht="40.15" customHeight="1" thickBot="1" x14ac:dyDescent="0.45">
      <c r="A49" s="553"/>
      <c r="B49" s="286"/>
      <c r="C49" s="287" t="s">
        <v>284</v>
      </c>
      <c r="D49" s="305" t="s">
        <v>285</v>
      </c>
      <c r="E49" s="305" t="s">
        <v>319</v>
      </c>
      <c r="F49" s="305" t="s">
        <v>286</v>
      </c>
      <c r="G49" s="305" t="s">
        <v>287</v>
      </c>
      <c r="H49" s="288" t="s">
        <v>320</v>
      </c>
    </row>
    <row r="50" spans="1:8" ht="40.15" customHeight="1" thickTop="1" x14ac:dyDescent="0.4">
      <c r="A50" s="290" t="s">
        <v>58</v>
      </c>
      <c r="B50" s="156">
        <f>'表7（冷熱温熱）'!B10</f>
        <v>0</v>
      </c>
      <c r="C50" s="157"/>
      <c r="D50" s="306"/>
      <c r="E50" s="306"/>
      <c r="F50" s="306"/>
      <c r="G50" s="306"/>
      <c r="H50" s="158">
        <f>B50-SUM(C50:G50)</f>
        <v>0</v>
      </c>
    </row>
    <row r="51" spans="1:8" ht="40.15" customHeight="1" thickBot="1" x14ac:dyDescent="0.45">
      <c r="A51" s="291" t="s">
        <v>59</v>
      </c>
      <c r="B51" s="159">
        <f>'表7（冷熱温熱）'!B16</f>
        <v>0</v>
      </c>
      <c r="C51" s="160"/>
      <c r="D51" s="307"/>
      <c r="E51" s="307"/>
      <c r="F51" s="307"/>
      <c r="G51" s="307"/>
      <c r="H51" s="161">
        <f>B51-SUM(C51:G51)</f>
        <v>0</v>
      </c>
    </row>
    <row r="52" spans="1:8" ht="40.15" customHeight="1" thickTop="1" thickBot="1" x14ac:dyDescent="0.45">
      <c r="A52" s="284" t="s">
        <v>151</v>
      </c>
      <c r="B52" s="292">
        <f>SUM(B50:B51)</f>
        <v>0</v>
      </c>
      <c r="C52" s="292">
        <f t="shared" ref="C52:H52" si="0">SUM(C50:C51)</f>
        <v>0</v>
      </c>
      <c r="D52" s="308">
        <f t="shared" si="0"/>
        <v>0</v>
      </c>
      <c r="E52" s="308">
        <f t="shared" si="0"/>
        <v>0</v>
      </c>
      <c r="F52" s="308">
        <f t="shared" si="0"/>
        <v>0</v>
      </c>
      <c r="G52" s="308">
        <f t="shared" si="0"/>
        <v>0</v>
      </c>
      <c r="H52" s="162">
        <f t="shared" si="0"/>
        <v>0</v>
      </c>
    </row>
    <row r="53" spans="1:8" ht="22.9" customHeight="1" x14ac:dyDescent="0.4">
      <c r="A53" s="285"/>
      <c r="B53" s="121"/>
      <c r="C53" s="121"/>
      <c r="D53" s="121"/>
      <c r="E53" s="121"/>
      <c r="F53" s="121"/>
      <c r="G53" s="121"/>
      <c r="H53" s="121"/>
    </row>
    <row r="54" spans="1:8" ht="40.15" customHeight="1" thickBot="1" x14ac:dyDescent="0.45">
      <c r="A54" s="121" t="s">
        <v>370</v>
      </c>
      <c r="B54" s="121"/>
      <c r="C54" s="121"/>
      <c r="D54" s="121"/>
      <c r="E54" s="121"/>
      <c r="F54" s="121"/>
      <c r="G54" s="121"/>
      <c r="H54" s="121"/>
    </row>
    <row r="55" spans="1:8" ht="40.15" customHeight="1" x14ac:dyDescent="0.4">
      <c r="A55" s="552"/>
      <c r="B55" s="554" t="s">
        <v>88</v>
      </c>
      <c r="C55" s="554"/>
      <c r="D55" s="564"/>
      <c r="E55" s="564"/>
      <c r="F55" s="564"/>
      <c r="G55" s="564"/>
      <c r="H55" s="555"/>
    </row>
    <row r="56" spans="1:8" ht="40.15" customHeight="1" thickBot="1" x14ac:dyDescent="0.45">
      <c r="A56" s="553"/>
      <c r="B56" s="286"/>
      <c r="C56" s="287" t="s">
        <v>284</v>
      </c>
      <c r="D56" s="305" t="s">
        <v>285</v>
      </c>
      <c r="E56" s="305" t="s">
        <v>319</v>
      </c>
      <c r="F56" s="305" t="s">
        <v>286</v>
      </c>
      <c r="G56" s="305" t="s">
        <v>287</v>
      </c>
      <c r="H56" s="288" t="s">
        <v>320</v>
      </c>
    </row>
    <row r="57" spans="1:8" ht="40.15" customHeight="1" thickTop="1" thickBot="1" x14ac:dyDescent="0.45">
      <c r="A57" s="284" t="s">
        <v>151</v>
      </c>
      <c r="B57" s="130">
        <f>'表8-1（冷熱温熱）'!D10</f>
        <v>0</v>
      </c>
      <c r="C57" s="155"/>
      <c r="D57" s="304"/>
      <c r="E57" s="304"/>
      <c r="F57" s="304"/>
      <c r="G57" s="304"/>
      <c r="H57" s="132">
        <f>B57-C57</f>
        <v>0</v>
      </c>
    </row>
    <row r="58" spans="1:8" ht="40.15" customHeight="1" x14ac:dyDescent="0.4">
      <c r="A58" s="285"/>
      <c r="B58" s="121"/>
      <c r="C58" s="121"/>
      <c r="D58" s="121"/>
      <c r="E58" s="121"/>
      <c r="F58" s="121"/>
      <c r="G58" s="121"/>
      <c r="H58" s="121"/>
    </row>
    <row r="59" spans="1:8" ht="40.15" customHeight="1" thickBot="1" x14ac:dyDescent="0.45">
      <c r="A59" s="121" t="s">
        <v>371</v>
      </c>
      <c r="B59" s="121"/>
      <c r="C59" s="121"/>
      <c r="D59" s="121"/>
      <c r="E59" s="121"/>
      <c r="F59" s="121"/>
      <c r="G59" s="121"/>
      <c r="H59" s="121"/>
    </row>
    <row r="60" spans="1:8" ht="40.15" customHeight="1" x14ac:dyDescent="0.4">
      <c r="A60" s="552"/>
      <c r="B60" s="554" t="s">
        <v>87</v>
      </c>
      <c r="C60" s="554"/>
      <c r="D60" s="564"/>
      <c r="E60" s="564"/>
      <c r="F60" s="564"/>
      <c r="G60" s="564"/>
      <c r="H60" s="555"/>
    </row>
    <row r="61" spans="1:8" ht="40.15" customHeight="1" thickBot="1" x14ac:dyDescent="0.45">
      <c r="A61" s="553"/>
      <c r="B61" s="286"/>
      <c r="C61" s="287" t="s">
        <v>284</v>
      </c>
      <c r="D61" s="305" t="s">
        <v>285</v>
      </c>
      <c r="E61" s="305" t="s">
        <v>319</v>
      </c>
      <c r="F61" s="305" t="s">
        <v>286</v>
      </c>
      <c r="G61" s="305" t="s">
        <v>287</v>
      </c>
      <c r="H61" s="288" t="s">
        <v>320</v>
      </c>
    </row>
    <row r="62" spans="1:8" ht="40.15" customHeight="1" thickTop="1" thickBot="1" x14ac:dyDescent="0.45">
      <c r="A62" s="284" t="s">
        <v>151</v>
      </c>
      <c r="B62" s="130">
        <f>'表8-2（冷熱温熱）'!D16</f>
        <v>0</v>
      </c>
      <c r="C62" s="155"/>
      <c r="D62" s="304"/>
      <c r="E62" s="304"/>
      <c r="F62" s="304"/>
      <c r="G62" s="304"/>
      <c r="H62" s="132">
        <f>B62-C62</f>
        <v>0</v>
      </c>
    </row>
    <row r="63" spans="1:8" ht="22.9" customHeight="1" x14ac:dyDescent="0.4">
      <c r="A63" s="285"/>
      <c r="B63" s="121"/>
      <c r="C63" s="121"/>
      <c r="D63" s="121"/>
      <c r="E63" s="121"/>
      <c r="F63" s="121"/>
      <c r="G63" s="121"/>
      <c r="H63" s="121"/>
    </row>
    <row r="64" spans="1:8" ht="40.15" customHeight="1" thickBot="1" x14ac:dyDescent="0.45">
      <c r="A64" s="121" t="s">
        <v>322</v>
      </c>
      <c r="B64" s="121"/>
      <c r="C64" s="121"/>
      <c r="D64" s="121"/>
      <c r="E64" s="121"/>
      <c r="F64" s="121"/>
      <c r="G64" s="121"/>
      <c r="H64" s="121"/>
    </row>
    <row r="65" spans="1:8" ht="40.15" customHeight="1" x14ac:dyDescent="0.4">
      <c r="A65" s="552"/>
      <c r="B65" s="554" t="s">
        <v>380</v>
      </c>
      <c r="C65" s="554"/>
      <c r="D65" s="564"/>
      <c r="E65" s="564"/>
      <c r="F65" s="564"/>
      <c r="G65" s="564"/>
      <c r="H65" s="555"/>
    </row>
    <row r="66" spans="1:8" ht="40.15" customHeight="1" thickBot="1" x14ac:dyDescent="0.45">
      <c r="A66" s="553"/>
      <c r="B66" s="286"/>
      <c r="C66" s="287" t="s">
        <v>284</v>
      </c>
      <c r="D66" s="305" t="s">
        <v>285</v>
      </c>
      <c r="E66" s="305" t="s">
        <v>319</v>
      </c>
      <c r="F66" s="305" t="s">
        <v>286</v>
      </c>
      <c r="G66" s="305" t="s">
        <v>287</v>
      </c>
      <c r="H66" s="288" t="s">
        <v>320</v>
      </c>
    </row>
    <row r="67" spans="1:8" ht="40.15" customHeight="1" thickTop="1" x14ac:dyDescent="0.4">
      <c r="A67" s="293" t="s">
        <v>333</v>
      </c>
      <c r="B67" s="241">
        <f>SUM(C67:H67)</f>
        <v>0</v>
      </c>
      <c r="C67" s="241">
        <f>C57+C62</f>
        <v>0</v>
      </c>
      <c r="D67" s="309">
        <f t="shared" ref="D67:G67" si="1">D57+D62</f>
        <v>0</v>
      </c>
      <c r="E67" s="309">
        <f t="shared" si="1"/>
        <v>0</v>
      </c>
      <c r="F67" s="309">
        <f t="shared" si="1"/>
        <v>0</v>
      </c>
      <c r="G67" s="309">
        <f t="shared" si="1"/>
        <v>0</v>
      </c>
      <c r="H67" s="242">
        <f>H57+H62</f>
        <v>0</v>
      </c>
    </row>
    <row r="68" spans="1:8" ht="40.15" customHeight="1" x14ac:dyDescent="0.4">
      <c r="A68" s="166" t="s">
        <v>331</v>
      </c>
      <c r="B68" s="131">
        <f>SUM(C68:H68)</f>
        <v>0</v>
      </c>
      <c r="C68" s="131">
        <f>IFERROR('表1-1（冷熱温熱）'!G71*'表1（メニュー別、冷熱温熱）'!B9/'表1（メニュー別、冷熱温熱）'!B12,0)</f>
        <v>0</v>
      </c>
      <c r="D68" s="149">
        <f>IFERROR('表1-1（冷熱温熱）'!G71*'表1（メニュー別、冷熱温熱）'!B10/'表1（メニュー別、冷熱温熱）'!B12,0)</f>
        <v>0</v>
      </c>
      <c r="E68" s="149">
        <f>IFERROR('表1-1（冷熱温熱）'!G71*'表1（メニュー別、冷熱温熱）'!B11/'表1（メニュー別、冷熱温熱）'!B12,0)</f>
        <v>0</v>
      </c>
      <c r="F68" s="149">
        <f>IFERROR('表1-2（冷熱温熱）'!G71*'表1（メニュー別、冷熱温熱）'!B13/'表1（メニュー別、冷熱温熱）'!B16,0)</f>
        <v>0</v>
      </c>
      <c r="G68" s="149">
        <f>IFERROR('表1-2（冷熱温熱）'!G71*'表1（メニュー別、冷熱温熱）'!B14/'表1（メニュー別、冷熱温熱）'!B16,0)</f>
        <v>0</v>
      </c>
      <c r="H68" s="240">
        <f>IFERROR('表1-2（冷熱温熱）'!G71*'表1（メニュー別、冷熱温熱）'!B15/'表1（メニュー別、冷熱温熱）'!B16,0)</f>
        <v>0</v>
      </c>
    </row>
    <row r="69" spans="1:8" ht="40.15" customHeight="1" thickBot="1" x14ac:dyDescent="0.45">
      <c r="A69" s="294" t="s">
        <v>332</v>
      </c>
      <c r="B69" s="278">
        <f>SUM(C69:H69)</f>
        <v>0</v>
      </c>
      <c r="C69" s="278">
        <f>IFERROR('表1-1（冷熱温熱）'!K71*'表1（メニュー別、冷熱温熱）'!B9/'表1（メニュー別、冷熱温熱）'!B12,0)</f>
        <v>0</v>
      </c>
      <c r="D69" s="136">
        <f>IFERROR('表1-1（冷熱温熱）'!K71*'表1（メニュー別、冷熱温熱）'!B10/'表1（メニュー別、冷熱温熱）'!B12,0)</f>
        <v>0</v>
      </c>
      <c r="E69" s="136">
        <f>IFERROR('表1-1（冷熱温熱）'!K71*'表1（メニュー別、冷熱温熱）'!B11/'表1（メニュー別、冷熱温熱）'!B12,0)</f>
        <v>0</v>
      </c>
      <c r="F69" s="136">
        <f>IFERROR('表1-2（冷熱温熱）'!K71*'表1（メニュー別、冷熱温熱）'!B13/'表1（メニュー別、冷熱温熱）'!B16,0)</f>
        <v>0</v>
      </c>
      <c r="G69" s="136">
        <f>IFERROR('表1-2（冷熱温熱）'!K71*'表1（メニュー別、冷熱温熱）'!B14/'表1（メニュー別、冷熱温熱）'!B16,0)</f>
        <v>0</v>
      </c>
      <c r="H69" s="279">
        <f>IFERROR('表1-2（冷熱温熱）'!K71*'表1（メニュー別、冷熱温熱）'!B15/'表1（メニュー別、冷熱温熱）'!B16,0)</f>
        <v>0</v>
      </c>
    </row>
    <row r="70" spans="1:8" ht="22.9" customHeight="1" x14ac:dyDescent="0.4">
      <c r="A70" s="285"/>
      <c r="B70" s="121"/>
      <c r="C70" s="121"/>
      <c r="D70" s="121"/>
      <c r="E70" s="121"/>
      <c r="F70" s="121"/>
      <c r="G70" s="121"/>
      <c r="H70" s="121"/>
    </row>
    <row r="71" spans="1:8" ht="40.15" customHeight="1" thickBot="1" x14ac:dyDescent="0.45">
      <c r="A71" s="121" t="s">
        <v>344</v>
      </c>
      <c r="B71" s="121"/>
      <c r="C71" s="121"/>
      <c r="D71" s="121"/>
      <c r="E71" s="121"/>
      <c r="F71" s="121"/>
      <c r="G71" s="121"/>
      <c r="H71" s="121"/>
    </row>
    <row r="72" spans="1:8" ht="40.15" customHeight="1" x14ac:dyDescent="0.4">
      <c r="A72" s="552"/>
      <c r="B72" s="554" t="s">
        <v>373</v>
      </c>
      <c r="C72" s="554"/>
      <c r="D72" s="564"/>
      <c r="E72" s="564"/>
      <c r="F72" s="564"/>
      <c r="G72" s="564"/>
      <c r="H72" s="555"/>
    </row>
    <row r="73" spans="1:8" s="4" customFormat="1" ht="40.15" customHeight="1" thickBot="1" x14ac:dyDescent="0.2">
      <c r="A73" s="553"/>
      <c r="B73" s="286"/>
      <c r="C73" s="287" t="s">
        <v>284</v>
      </c>
      <c r="D73" s="305" t="s">
        <v>285</v>
      </c>
      <c r="E73" s="305" t="s">
        <v>319</v>
      </c>
      <c r="F73" s="305" t="s">
        <v>286</v>
      </c>
      <c r="G73" s="305" t="s">
        <v>287</v>
      </c>
      <c r="H73" s="288" t="s">
        <v>320</v>
      </c>
    </row>
    <row r="74" spans="1:8" ht="40.15" customHeight="1" thickTop="1" x14ac:dyDescent="0.4">
      <c r="A74" s="293" t="s">
        <v>325</v>
      </c>
      <c r="B74" s="241">
        <f>SUM(C74:H74)</f>
        <v>0</v>
      </c>
      <c r="C74" s="241">
        <f>C50+MIN(C67:C68)</f>
        <v>0</v>
      </c>
      <c r="D74" s="309">
        <f t="shared" ref="D74:H74" si="2">D50+MIN(D67:D68)</f>
        <v>0</v>
      </c>
      <c r="E74" s="309">
        <f t="shared" si="2"/>
        <v>0</v>
      </c>
      <c r="F74" s="309">
        <f t="shared" si="2"/>
        <v>0</v>
      </c>
      <c r="G74" s="309">
        <f t="shared" si="2"/>
        <v>0</v>
      </c>
      <c r="H74" s="242">
        <f t="shared" si="2"/>
        <v>0</v>
      </c>
    </row>
    <row r="75" spans="1:8" ht="40.15" customHeight="1" x14ac:dyDescent="0.4">
      <c r="A75" s="166" t="s">
        <v>321</v>
      </c>
      <c r="B75" s="131">
        <f>SUM(C75:H75)</f>
        <v>0</v>
      </c>
      <c r="C75" s="131">
        <f>IFERROR(('表1-1（冷熱温熱）'!G71+'表1-1（冷熱温熱）'!G80+'表1-1（冷熱温熱）'!G89)*'表1（メニュー別、冷熱温熱）'!B9/'表1（メニュー別、冷熱温熱）'!B12,0)</f>
        <v>0</v>
      </c>
      <c r="D75" s="149">
        <f>IFERROR(('表1-1（冷熱温熱）'!G71+'表1-1（冷熱温熱）'!G80+'表1-1（冷熱温熱）'!G89)*'表1（メニュー別、冷熱温熱）'!B10/'表1（メニュー別、冷熱温熱）'!B12,0)</f>
        <v>0</v>
      </c>
      <c r="E75" s="149">
        <f>IFERROR(('表1-1（冷熱温熱）'!G71+'表1-1（冷熱温熱）'!G80+'表1-1（冷熱温熱）'!G89)*'表1（メニュー別、冷熱温熱）'!B11/'表1（メニュー別、冷熱温熱）'!B12,0)</f>
        <v>0</v>
      </c>
      <c r="F75" s="149">
        <f>IFERROR(('表1-2（冷熱温熱）'!G71+'表1-2（冷熱温熱）'!G80+'表1-2（冷熱温熱）'!G89)*'表1（メニュー別、冷熱温熱）'!B13/'表1（メニュー別、冷熱温熱）'!B16,0)</f>
        <v>0</v>
      </c>
      <c r="G75" s="149">
        <f>IFERROR(('表1-2（冷熱温熱）'!G71+'表1-2（冷熱温熱）'!G80+'表1-2（冷熱温熱）'!G89)*'表1（メニュー別、冷熱温熱）'!B14/'表1（メニュー別、冷熱温熱）'!B16,0)</f>
        <v>0</v>
      </c>
      <c r="H75" s="240">
        <f>IFERROR(('表1-2（冷熱温熱）'!G71+'表1-2（冷熱温熱）'!G80+'表1-2（冷熱温熱）'!G89)*'表1（メニュー別、冷熱温熱）'!B15/'表1（メニュー別、冷熱温熱）'!B16,0)</f>
        <v>0</v>
      </c>
    </row>
    <row r="76" spans="1:8" ht="40.15" customHeight="1" x14ac:dyDescent="0.4">
      <c r="A76" s="166" t="s">
        <v>372</v>
      </c>
      <c r="B76" s="131">
        <f>SUM(C76:H76)</f>
        <v>0</v>
      </c>
      <c r="C76" s="131">
        <f>C50+MIN(C67,C69)</f>
        <v>0</v>
      </c>
      <c r="D76" s="149">
        <f t="shared" ref="D76:H76" si="3">D50+MIN(D67,D69)</f>
        <v>0</v>
      </c>
      <c r="E76" s="149">
        <f t="shared" si="3"/>
        <v>0</v>
      </c>
      <c r="F76" s="149">
        <f t="shared" si="3"/>
        <v>0</v>
      </c>
      <c r="G76" s="149">
        <f t="shared" si="3"/>
        <v>0</v>
      </c>
      <c r="H76" s="240">
        <f t="shared" si="3"/>
        <v>0</v>
      </c>
    </row>
    <row r="77" spans="1:8" ht="40.15" customHeight="1" thickBot="1" x14ac:dyDescent="0.45">
      <c r="A77" s="294" t="s">
        <v>323</v>
      </c>
      <c r="B77" s="278">
        <f>SUM(C77:H77)</f>
        <v>0</v>
      </c>
      <c r="C77" s="278">
        <f>IFERROR(('表1-1（冷熱温熱）'!K71+'表1-1（冷熱温熱）'!K80+'表1-1（冷熱温熱）'!G89)*'表1（メニュー別、冷熱温熱）'!B9/'表1（メニュー別、冷熱温熱）'!B12,0)</f>
        <v>0</v>
      </c>
      <c r="D77" s="136">
        <f>IFERROR(('表1-1（冷熱温熱）'!K71+'表1-1（冷熱温熱）'!K80+'表1-1（冷熱温熱）'!G89)*'表1（メニュー別、冷熱温熱）'!B10/'表1（メニュー別、冷熱温熱）'!B12,0)</f>
        <v>0</v>
      </c>
      <c r="E77" s="136">
        <f>IFERROR(('表1-1（冷熱温熱）'!K71+'表1-1（冷熱温熱）'!K80+'表1-1（冷熱温熱）'!G89)*'表1（メニュー別、冷熱温熱）'!B11/'表1（メニュー別、冷熱温熱）'!B12,0)</f>
        <v>0</v>
      </c>
      <c r="F77" s="136">
        <f>IFERROR(('表1-2（冷熱温熱）'!K71+'表1-2（冷熱温熱）'!K80+'表1-2（冷熱温熱）'!G89)*'表1（メニュー別、冷熱温熱）'!B13/'表1（メニュー別、冷熱温熱）'!B16,0)</f>
        <v>0</v>
      </c>
      <c r="G77" s="136">
        <f>IFERROR(('表1-2（冷熱温熱）'!K71+'表1-2（冷熱温熱）'!K80+'表1-2（冷熱温熱）'!G89)*'表1（メニュー別、冷熱温熱）'!B14/'表1（メニュー別、冷熱温熱）'!B16,0)</f>
        <v>0</v>
      </c>
      <c r="H77" s="279">
        <f>IFERROR(('表1-2（冷熱温熱）'!K71+'表1-2（冷熱温熱）'!K80+'表1-2（冷熱温熱）'!G89)*'表1（メニュー別、冷熱温熱）'!B15/'表1（メニュー別、冷熱温熱）'!B16,0)</f>
        <v>0</v>
      </c>
    </row>
    <row r="78" spans="1:8" ht="40.15" customHeight="1" x14ac:dyDescent="0.4">
      <c r="A78" s="285"/>
      <c r="B78" s="121"/>
      <c r="C78" s="121"/>
      <c r="D78" s="121"/>
      <c r="E78" s="121"/>
      <c r="F78" s="121"/>
      <c r="G78" s="121"/>
      <c r="H78" s="121"/>
    </row>
    <row r="79" spans="1:8" ht="40.15" customHeight="1" thickBot="1" x14ac:dyDescent="0.45">
      <c r="A79" s="121" t="s">
        <v>349</v>
      </c>
      <c r="B79" s="121"/>
      <c r="C79" s="121"/>
      <c r="D79" s="121"/>
      <c r="E79" s="121"/>
      <c r="F79" s="121"/>
      <c r="G79" s="121"/>
      <c r="H79" s="121"/>
    </row>
    <row r="80" spans="1:8" ht="40.15" customHeight="1" x14ac:dyDescent="0.4">
      <c r="A80" s="552"/>
      <c r="B80" s="554" t="s">
        <v>382</v>
      </c>
      <c r="C80" s="554"/>
      <c r="D80" s="564"/>
      <c r="E80" s="564"/>
      <c r="F80" s="564"/>
      <c r="G80" s="564"/>
      <c r="H80" s="555"/>
    </row>
    <row r="81" spans="1:8" ht="40.15" customHeight="1" thickBot="1" x14ac:dyDescent="0.45">
      <c r="A81" s="553"/>
      <c r="B81" s="286"/>
      <c r="C81" s="287" t="s">
        <v>284</v>
      </c>
      <c r="D81" s="305" t="s">
        <v>285</v>
      </c>
      <c r="E81" s="305" t="s">
        <v>319</v>
      </c>
      <c r="F81" s="305" t="s">
        <v>286</v>
      </c>
      <c r="G81" s="305" t="s">
        <v>287</v>
      </c>
      <c r="H81" s="288" t="s">
        <v>320</v>
      </c>
    </row>
    <row r="82" spans="1:8" ht="40.15" customHeight="1" thickTop="1" x14ac:dyDescent="0.4">
      <c r="A82" s="293" t="s">
        <v>347</v>
      </c>
      <c r="B82" s="241">
        <f>SUM(C82:H82)</f>
        <v>0</v>
      </c>
      <c r="C82" s="241">
        <f t="shared" ref="C82:H82" si="4">C10+C25+MIN(C74:C75)</f>
        <v>0</v>
      </c>
      <c r="D82" s="309">
        <f t="shared" si="4"/>
        <v>0</v>
      </c>
      <c r="E82" s="309">
        <f t="shared" si="4"/>
        <v>0</v>
      </c>
      <c r="F82" s="309">
        <f t="shared" si="4"/>
        <v>0</v>
      </c>
      <c r="G82" s="309">
        <f t="shared" si="4"/>
        <v>0</v>
      </c>
      <c r="H82" s="242">
        <f t="shared" si="4"/>
        <v>0</v>
      </c>
    </row>
    <row r="83" spans="1:8" ht="40.15" customHeight="1" thickBot="1" x14ac:dyDescent="0.45">
      <c r="A83" s="294" t="s">
        <v>348</v>
      </c>
      <c r="B83" s="278">
        <f>SUM(C83:H83)</f>
        <v>0</v>
      </c>
      <c r="C83" s="278">
        <f t="shared" ref="C83:H83" si="5">C10+C25+MIN(C76:C77)</f>
        <v>0</v>
      </c>
      <c r="D83" s="136">
        <f t="shared" si="5"/>
        <v>0</v>
      </c>
      <c r="E83" s="136">
        <f t="shared" si="5"/>
        <v>0</v>
      </c>
      <c r="F83" s="136">
        <f t="shared" si="5"/>
        <v>0</v>
      </c>
      <c r="G83" s="136">
        <f t="shared" si="5"/>
        <v>0</v>
      </c>
      <c r="H83" s="279">
        <f t="shared" si="5"/>
        <v>0</v>
      </c>
    </row>
    <row r="84" spans="1:8" ht="24" customHeight="1" x14ac:dyDescent="0.4">
      <c r="A84" s="285"/>
      <c r="B84" s="121"/>
      <c r="C84" s="121"/>
      <c r="D84" s="121"/>
      <c r="E84" s="121"/>
      <c r="F84" s="121"/>
      <c r="G84" s="121"/>
      <c r="H84" s="121"/>
    </row>
    <row r="85" spans="1:8" ht="40.15" customHeight="1" thickBot="1" x14ac:dyDescent="0.45">
      <c r="A85" s="121" t="s">
        <v>250</v>
      </c>
      <c r="B85" s="121"/>
      <c r="C85" s="121"/>
      <c r="D85" s="121"/>
      <c r="E85" s="121"/>
      <c r="F85" s="121"/>
      <c r="G85" s="121"/>
      <c r="H85" s="121"/>
    </row>
    <row r="86" spans="1:8" ht="40.15" customHeight="1" x14ac:dyDescent="0.4">
      <c r="A86" s="552"/>
      <c r="B86" s="554" t="s">
        <v>381</v>
      </c>
      <c r="C86" s="554"/>
      <c r="D86" s="564"/>
      <c r="E86" s="564"/>
      <c r="F86" s="564"/>
      <c r="G86" s="564"/>
      <c r="H86" s="555"/>
    </row>
    <row r="87" spans="1:8" ht="40.15" customHeight="1" thickBot="1" x14ac:dyDescent="0.45">
      <c r="A87" s="553"/>
      <c r="B87" s="286"/>
      <c r="C87" s="287" t="s">
        <v>284</v>
      </c>
      <c r="D87" s="305" t="s">
        <v>285</v>
      </c>
      <c r="E87" s="305" t="s">
        <v>319</v>
      </c>
      <c r="F87" s="305" t="s">
        <v>286</v>
      </c>
      <c r="G87" s="305" t="s">
        <v>287</v>
      </c>
      <c r="H87" s="288" t="s">
        <v>320</v>
      </c>
    </row>
    <row r="88" spans="1:8" ht="40.15" customHeight="1" thickTop="1" thickBot="1" x14ac:dyDescent="0.45">
      <c r="A88" s="294" t="s">
        <v>151</v>
      </c>
      <c r="B88" s="278">
        <f>SUM(C88:H88)</f>
        <v>0</v>
      </c>
      <c r="C88" s="278">
        <f>C15+C30+C51</f>
        <v>0</v>
      </c>
      <c r="D88" s="136">
        <f t="shared" ref="D88:H88" si="6">D15+D30+D51</f>
        <v>0</v>
      </c>
      <c r="E88" s="136">
        <f t="shared" si="6"/>
        <v>0</v>
      </c>
      <c r="F88" s="136">
        <f t="shared" si="6"/>
        <v>0</v>
      </c>
      <c r="G88" s="136">
        <f t="shared" si="6"/>
        <v>0</v>
      </c>
      <c r="H88" s="279">
        <f t="shared" si="6"/>
        <v>0</v>
      </c>
    </row>
    <row r="89" spans="1:8" ht="40.15" customHeight="1" x14ac:dyDescent="0.4">
      <c r="A89" s="285"/>
      <c r="B89" s="121"/>
      <c r="C89" s="121"/>
      <c r="D89" s="121"/>
      <c r="E89" s="121"/>
      <c r="F89" s="121"/>
      <c r="G89" s="121"/>
      <c r="H89" s="121"/>
    </row>
    <row r="90" spans="1:8" ht="40.15" customHeight="1" thickBot="1" x14ac:dyDescent="0.45">
      <c r="A90" s="121" t="s">
        <v>251</v>
      </c>
      <c r="B90" s="121"/>
      <c r="C90" s="121"/>
      <c r="D90" s="121"/>
      <c r="E90" s="121"/>
      <c r="F90" s="121"/>
      <c r="G90" s="121"/>
      <c r="H90" s="121"/>
    </row>
    <row r="91" spans="1:8" ht="40.15" customHeight="1" x14ac:dyDescent="0.4">
      <c r="A91" s="552"/>
      <c r="B91" s="554" t="s">
        <v>383</v>
      </c>
      <c r="C91" s="554"/>
      <c r="D91" s="564"/>
      <c r="E91" s="564"/>
      <c r="F91" s="564"/>
      <c r="G91" s="564"/>
      <c r="H91" s="555"/>
    </row>
    <row r="92" spans="1:8" ht="40.15" customHeight="1" thickBot="1" x14ac:dyDescent="0.45">
      <c r="A92" s="553"/>
      <c r="B92" s="286"/>
      <c r="C92" s="287" t="s">
        <v>284</v>
      </c>
      <c r="D92" s="305" t="s">
        <v>285</v>
      </c>
      <c r="E92" s="305" t="s">
        <v>319</v>
      </c>
      <c r="F92" s="305" t="s">
        <v>286</v>
      </c>
      <c r="G92" s="305" t="s">
        <v>287</v>
      </c>
      <c r="H92" s="288" t="s">
        <v>320</v>
      </c>
    </row>
    <row r="93" spans="1:8" ht="40.15" customHeight="1" thickTop="1" thickBot="1" x14ac:dyDescent="0.45">
      <c r="A93" s="284" t="s">
        <v>151</v>
      </c>
      <c r="B93" s="278">
        <f>SUM(C93:H93)</f>
        <v>0</v>
      </c>
      <c r="C93" s="130">
        <f>C20+C35+C40+C45</f>
        <v>0</v>
      </c>
      <c r="D93" s="310">
        <f t="shared" ref="D93:H93" si="7">D20+D35+D40+D45</f>
        <v>0</v>
      </c>
      <c r="E93" s="310">
        <f t="shared" si="7"/>
        <v>0</v>
      </c>
      <c r="F93" s="310">
        <f t="shared" si="7"/>
        <v>0</v>
      </c>
      <c r="G93" s="310">
        <f t="shared" si="7"/>
        <v>0</v>
      </c>
      <c r="H93" s="132">
        <f t="shared" si="7"/>
        <v>0</v>
      </c>
    </row>
    <row r="94" spans="1:8" ht="40.15" customHeight="1" x14ac:dyDescent="0.4">
      <c r="A94" s="12"/>
      <c r="B94" s="30"/>
      <c r="C94" s="30"/>
      <c r="D94" s="30"/>
      <c r="E94" s="30"/>
      <c r="F94" s="30"/>
      <c r="G94" s="30"/>
      <c r="H94" s="30"/>
    </row>
    <row r="95" spans="1:8" ht="40.15" customHeight="1" x14ac:dyDescent="0.4"/>
    <row r="96" spans="1:8" ht="40.15" customHeight="1" x14ac:dyDescent="0.4"/>
    <row r="97" ht="40.15" customHeight="1" x14ac:dyDescent="0.4"/>
  </sheetData>
  <mergeCells count="40">
    <mergeCell ref="A2:H3"/>
    <mergeCell ref="A7:H7"/>
    <mergeCell ref="A8:A9"/>
    <mergeCell ref="B8:H8"/>
    <mergeCell ref="A13:A14"/>
    <mergeCell ref="B13:H13"/>
    <mergeCell ref="F5:H5"/>
    <mergeCell ref="A27:H27"/>
    <mergeCell ref="A28:A29"/>
    <mergeCell ref="B28:H28"/>
    <mergeCell ref="A32:H32"/>
    <mergeCell ref="A33:A34"/>
    <mergeCell ref="B33:H33"/>
    <mergeCell ref="A18:A19"/>
    <mergeCell ref="B18:H18"/>
    <mergeCell ref="A22:H22"/>
    <mergeCell ref="A23:A24"/>
    <mergeCell ref="B23:H23"/>
    <mergeCell ref="A48:A49"/>
    <mergeCell ref="B48:H48"/>
    <mergeCell ref="A55:A56"/>
    <mergeCell ref="B55:H55"/>
    <mergeCell ref="A38:A39"/>
    <mergeCell ref="B38:H38"/>
    <mergeCell ref="A91:A92"/>
    <mergeCell ref="B91:H91"/>
    <mergeCell ref="F4:H4"/>
    <mergeCell ref="A80:A81"/>
    <mergeCell ref="B80:H80"/>
    <mergeCell ref="A86:A87"/>
    <mergeCell ref="B86:H86"/>
    <mergeCell ref="A60:A61"/>
    <mergeCell ref="B60:H60"/>
    <mergeCell ref="A65:A66"/>
    <mergeCell ref="B65:H65"/>
    <mergeCell ref="A72:A73"/>
    <mergeCell ref="B72:H72"/>
    <mergeCell ref="A43:A44"/>
    <mergeCell ref="B43:H43"/>
    <mergeCell ref="A47:H47"/>
  </mergeCells>
  <phoneticPr fontId="2"/>
  <pageMargins left="0.78740157480314965" right="0.78740157480314965" top="0.39370078740157483" bottom="0.39370078740157483" header="0.51181102362204722" footer="0.51181102362204722"/>
  <pageSetup paperSize="9" scale="51" fitToHeight="0" orientation="portrait" cellComments="asDisplayed" r:id="rId1"/>
  <headerFooter alignWithMargins="0"/>
  <rowBreaks count="3" manualBreakCount="3">
    <brk id="26" max="3" man="1"/>
    <brk id="53" max="3" man="1"/>
    <brk id="7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C94DF-F6C6-4B34-BBE5-E5A3D28BF6B2}">
  <sheetPr>
    <pageSetUpPr fitToPage="1"/>
  </sheetPr>
  <dimension ref="A1:G33"/>
  <sheetViews>
    <sheetView view="pageBreakPreview" zoomScale="70" zoomScaleNormal="100" zoomScaleSheetLayoutView="70" workbookViewId="0">
      <selection activeCell="D19" sqref="D19"/>
    </sheetView>
  </sheetViews>
  <sheetFormatPr defaultColWidth="9" defaultRowHeight="13.5" x14ac:dyDescent="0.4"/>
  <cols>
    <col min="1" max="5" width="20.625" style="1" customWidth="1"/>
    <col min="6" max="6" width="40" style="1" customWidth="1"/>
    <col min="7" max="7" width="20.625" style="1" customWidth="1"/>
    <col min="8" max="16384" width="9" style="1"/>
  </cols>
  <sheetData>
    <row r="1" spans="1:7" ht="40.15" customHeight="1" thickBot="1" x14ac:dyDescent="0.45">
      <c r="A1" s="13"/>
      <c r="B1" s="13"/>
      <c r="C1" s="13"/>
      <c r="D1" s="13"/>
      <c r="E1" s="13"/>
      <c r="F1" s="13"/>
      <c r="G1" s="11" t="s">
        <v>122</v>
      </c>
    </row>
    <row r="2" spans="1:7" ht="40.15" customHeight="1" thickTop="1" x14ac:dyDescent="0.4">
      <c r="A2" s="346" t="s">
        <v>398</v>
      </c>
      <c r="B2" s="347"/>
      <c r="C2" s="347"/>
      <c r="D2" s="347"/>
      <c r="E2" s="347"/>
      <c r="F2" s="347"/>
      <c r="G2" s="436"/>
    </row>
    <row r="3" spans="1:7" ht="40.15" customHeight="1" thickBot="1" x14ac:dyDescent="0.45">
      <c r="A3" s="349"/>
      <c r="B3" s="350"/>
      <c r="C3" s="350"/>
      <c r="D3" s="350"/>
      <c r="E3" s="350"/>
      <c r="F3" s="350"/>
      <c r="G3" s="437"/>
    </row>
    <row r="4" spans="1:7" ht="40.15" customHeight="1" thickTop="1" x14ac:dyDescent="0.4">
      <c r="A4" s="7"/>
      <c r="B4" s="7"/>
      <c r="C4" s="7"/>
      <c r="E4" s="8" t="s">
        <v>175</v>
      </c>
      <c r="F4" s="461" t="str">
        <f>IF(表紙!F5="","",表紙!F5)</f>
        <v/>
      </c>
      <c r="G4" s="461"/>
    </row>
    <row r="5" spans="1:7" ht="40.15" customHeight="1" x14ac:dyDescent="0.4">
      <c r="A5" s="7"/>
      <c r="B5" s="7"/>
      <c r="C5" s="7"/>
      <c r="E5" s="8" t="s">
        <v>126</v>
      </c>
      <c r="F5" s="474" t="str">
        <f>IF(表紙!F6="","",表紙!F6)</f>
        <v/>
      </c>
      <c r="G5" s="474"/>
    </row>
    <row r="6" spans="1:7" ht="40.15" customHeight="1" thickBot="1" x14ac:dyDescent="0.45">
      <c r="A6" s="7"/>
      <c r="B6" s="7"/>
      <c r="C6" s="3"/>
      <c r="D6" s="3"/>
      <c r="E6" s="3"/>
      <c r="F6" s="3"/>
      <c r="G6" s="7"/>
    </row>
    <row r="7" spans="1:7" ht="55.5" thickBot="1" x14ac:dyDescent="0.45">
      <c r="A7" s="238"/>
      <c r="B7" s="249" t="s">
        <v>52</v>
      </c>
      <c r="C7" s="55" t="s">
        <v>399</v>
      </c>
      <c r="D7" s="55" t="s">
        <v>400</v>
      </c>
      <c r="E7" s="55" t="s">
        <v>314</v>
      </c>
      <c r="F7" s="95" t="s">
        <v>53</v>
      </c>
      <c r="G7" s="75" t="s">
        <v>261</v>
      </c>
    </row>
    <row r="8" spans="1:7" ht="40.15" customHeight="1" thickTop="1" x14ac:dyDescent="0.4">
      <c r="A8" s="65">
        <v>1</v>
      </c>
      <c r="B8" s="191"/>
      <c r="C8" s="129"/>
      <c r="D8" s="129"/>
      <c r="E8" s="129"/>
      <c r="F8" s="185"/>
      <c r="G8" s="186"/>
    </row>
    <row r="9" spans="1:7" ht="40.15" customHeight="1" x14ac:dyDescent="0.4">
      <c r="A9" s="64">
        <v>2</v>
      </c>
      <c r="B9" s="192"/>
      <c r="C9" s="127"/>
      <c r="D9" s="127"/>
      <c r="E9" s="127"/>
      <c r="F9" s="187"/>
      <c r="G9" s="188"/>
    </row>
    <row r="10" spans="1:7" ht="40.15" customHeight="1" x14ac:dyDescent="0.4">
      <c r="A10" s="60">
        <v>3</v>
      </c>
      <c r="B10" s="192"/>
      <c r="C10" s="127"/>
      <c r="D10" s="127"/>
      <c r="E10" s="127"/>
      <c r="F10" s="187"/>
      <c r="G10" s="188"/>
    </row>
    <row r="11" spans="1:7" ht="40.15" customHeight="1" x14ac:dyDescent="0.4">
      <c r="A11" s="65">
        <v>4</v>
      </c>
      <c r="B11" s="192"/>
      <c r="C11" s="127"/>
      <c r="D11" s="127"/>
      <c r="E11" s="127"/>
      <c r="F11" s="187"/>
      <c r="G11" s="188"/>
    </row>
    <row r="12" spans="1:7" ht="40.15" customHeight="1" x14ac:dyDescent="0.4">
      <c r="A12" s="64">
        <v>5</v>
      </c>
      <c r="B12" s="192"/>
      <c r="C12" s="127"/>
      <c r="D12" s="127"/>
      <c r="E12" s="127"/>
      <c r="F12" s="187"/>
      <c r="G12" s="188"/>
    </row>
    <row r="13" spans="1:7" ht="40.15" customHeight="1" x14ac:dyDescent="0.4">
      <c r="A13" s="64">
        <v>6</v>
      </c>
      <c r="B13" s="192"/>
      <c r="C13" s="127"/>
      <c r="D13" s="127"/>
      <c r="E13" s="127"/>
      <c r="F13" s="187"/>
      <c r="G13" s="188"/>
    </row>
    <row r="14" spans="1:7" ht="40.15" customHeight="1" x14ac:dyDescent="0.4">
      <c r="A14" s="60">
        <v>7</v>
      </c>
      <c r="B14" s="192"/>
      <c r="C14" s="127"/>
      <c r="D14" s="127"/>
      <c r="E14" s="127"/>
      <c r="F14" s="187"/>
      <c r="G14" s="188"/>
    </row>
    <row r="15" spans="1:7" ht="40.15" customHeight="1" thickBot="1" x14ac:dyDescent="0.45">
      <c r="A15" s="66">
        <v>8</v>
      </c>
      <c r="B15" s="193"/>
      <c r="C15" s="128"/>
      <c r="D15" s="128"/>
      <c r="E15" s="128"/>
      <c r="F15" s="189"/>
      <c r="G15" s="190"/>
    </row>
    <row r="16" spans="1:7" ht="40.15" customHeight="1" thickTop="1" thickBot="1" x14ac:dyDescent="0.45">
      <c r="A16" s="25" t="s">
        <v>54</v>
      </c>
      <c r="B16" s="16"/>
      <c r="C16" s="138">
        <f>SUM(C8:C15)</f>
        <v>0</v>
      </c>
      <c r="D16" s="138">
        <f>SUM(D8:D15)</f>
        <v>0</v>
      </c>
      <c r="E16" s="138">
        <f>SUM(E8:E15)</f>
        <v>0</v>
      </c>
      <c r="F16" s="210"/>
      <c r="G16" s="217"/>
    </row>
    <row r="17" spans="1:7" ht="40.15" customHeight="1" x14ac:dyDescent="0.4">
      <c r="A17" s="7" t="s">
        <v>336</v>
      </c>
      <c r="B17" s="7"/>
      <c r="C17" s="7"/>
      <c r="D17" s="7"/>
      <c r="E17" s="7"/>
      <c r="F17" s="7"/>
      <c r="G17" s="7"/>
    </row>
    <row r="18" spans="1:7" ht="40.15" customHeight="1" x14ac:dyDescent="0.4">
      <c r="A18" s="7" t="s">
        <v>334</v>
      </c>
      <c r="B18" s="7"/>
      <c r="C18" s="7"/>
      <c r="D18" s="7"/>
      <c r="E18" s="7"/>
      <c r="F18" s="7"/>
      <c r="G18" s="7"/>
    </row>
    <row r="19" spans="1:7" ht="40.15" customHeight="1" x14ac:dyDescent="0.4">
      <c r="A19" s="7" t="s">
        <v>335</v>
      </c>
      <c r="B19" s="7"/>
      <c r="C19" s="7"/>
      <c r="D19" s="7"/>
      <c r="E19" s="7"/>
      <c r="F19" s="7"/>
      <c r="G19" s="7"/>
    </row>
    <row r="20" spans="1:7" ht="40.15" customHeight="1" x14ac:dyDescent="0.4">
      <c r="A20" s="7" t="s">
        <v>76</v>
      </c>
      <c r="B20" s="7"/>
      <c r="C20" s="7"/>
      <c r="D20" s="7"/>
      <c r="E20" s="7"/>
      <c r="F20" s="7"/>
      <c r="G20" s="7"/>
    </row>
    <row r="21" spans="1:7" ht="40.15" customHeight="1" x14ac:dyDescent="0.4">
      <c r="A21" s="475" t="s">
        <v>75</v>
      </c>
      <c r="B21" s="475"/>
      <c r="C21" s="475"/>
      <c r="D21" s="475"/>
      <c r="E21" s="475"/>
      <c r="F21" s="475"/>
      <c r="G21" s="475"/>
    </row>
    <row r="22" spans="1:7" s="4" customFormat="1" x14ac:dyDescent="0.15"/>
    <row r="23" spans="1:7" s="4" customFormat="1" x14ac:dyDescent="0.15"/>
    <row r="24" spans="1:7" s="4" customFormat="1" x14ac:dyDescent="0.15"/>
    <row r="25" spans="1:7" s="4" customFormat="1" x14ac:dyDescent="0.15"/>
    <row r="26" spans="1:7" s="4" customFormat="1" x14ac:dyDescent="0.15"/>
    <row r="27" spans="1:7" s="4" customFormat="1" x14ac:dyDescent="0.15"/>
    <row r="28" spans="1:7" s="4" customFormat="1" x14ac:dyDescent="0.15"/>
    <row r="29" spans="1:7" s="4" customFormat="1" x14ac:dyDescent="0.15"/>
    <row r="30" spans="1:7" s="4" customFormat="1" x14ac:dyDescent="0.15"/>
    <row r="31" spans="1:7" s="4" customFormat="1" x14ac:dyDescent="0.15"/>
    <row r="32" spans="1:7" s="4" customFormat="1" x14ac:dyDescent="0.15"/>
    <row r="33" s="4" customFormat="1" x14ac:dyDescent="0.15"/>
  </sheetData>
  <mergeCells count="4">
    <mergeCell ref="A21:G21"/>
    <mergeCell ref="A2:G3"/>
    <mergeCell ref="F4:G4"/>
    <mergeCell ref="F5:G5"/>
  </mergeCells>
  <phoneticPr fontId="2"/>
  <pageMargins left="0.78740157480314965" right="0.78740157480314965" top="0.39370078740157483" bottom="0.39370078740157483" header="0.51181102362204722" footer="0.51181102362204722"/>
  <pageSetup paperSize="9" scale="47" fitToHeight="0" orientation="portrait" cellComments="asDisplayed"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70452-473F-4C2B-95B6-4F085AAD7E04}">
  <sheetPr>
    <pageSetUpPr fitToPage="1"/>
  </sheetPr>
  <dimension ref="A1:H36"/>
  <sheetViews>
    <sheetView view="pageBreakPreview" zoomScale="85" zoomScaleNormal="85" zoomScaleSheetLayoutView="85" workbookViewId="0">
      <selection activeCell="D17" sqref="D17"/>
    </sheetView>
  </sheetViews>
  <sheetFormatPr defaultColWidth="9" defaultRowHeight="13.5" x14ac:dyDescent="0.4"/>
  <cols>
    <col min="1" max="6" width="20.625" style="1" customWidth="1"/>
    <col min="7" max="7" width="40" style="1" customWidth="1"/>
    <col min="8" max="8" width="20.625" style="1" customWidth="1"/>
    <col min="9" max="16384" width="9" style="1"/>
  </cols>
  <sheetData>
    <row r="1" spans="1:8" ht="40.15" customHeight="1" thickBot="1" x14ac:dyDescent="0.45">
      <c r="A1" s="13"/>
      <c r="B1" s="13"/>
      <c r="C1" s="13"/>
      <c r="D1" s="13"/>
      <c r="E1" s="13"/>
      <c r="F1" s="13"/>
      <c r="G1" s="13"/>
      <c r="H1" s="11" t="s">
        <v>117</v>
      </c>
    </row>
    <row r="2" spans="1:8" ht="40.15" customHeight="1" thickTop="1" x14ac:dyDescent="0.4">
      <c r="A2" s="346" t="s">
        <v>401</v>
      </c>
      <c r="B2" s="347"/>
      <c r="C2" s="347"/>
      <c r="D2" s="347"/>
      <c r="E2" s="347"/>
      <c r="F2" s="347"/>
      <c r="G2" s="347"/>
      <c r="H2" s="436"/>
    </row>
    <row r="3" spans="1:8" ht="40.15" customHeight="1" thickBot="1" x14ac:dyDescent="0.45">
      <c r="A3" s="349"/>
      <c r="B3" s="350"/>
      <c r="C3" s="350"/>
      <c r="D3" s="350"/>
      <c r="E3" s="350"/>
      <c r="F3" s="350"/>
      <c r="G3" s="350"/>
      <c r="H3" s="437"/>
    </row>
    <row r="4" spans="1:8" ht="40.15" customHeight="1" thickTop="1" x14ac:dyDescent="0.4">
      <c r="A4" s="7"/>
      <c r="B4" s="7"/>
      <c r="C4" s="7"/>
      <c r="D4" s="7"/>
      <c r="F4" s="8" t="s">
        <v>175</v>
      </c>
      <c r="G4" s="461" t="str">
        <f>IF(表紙!F5="","",表紙!F5)</f>
        <v/>
      </c>
      <c r="H4" s="461"/>
    </row>
    <row r="5" spans="1:8" ht="40.15" customHeight="1" x14ac:dyDescent="0.4">
      <c r="A5" s="7"/>
      <c r="B5" s="7"/>
      <c r="C5" s="7"/>
      <c r="D5" s="7"/>
      <c r="F5" s="8" t="s">
        <v>126</v>
      </c>
      <c r="G5" s="474" t="str">
        <f>IF(表紙!F6="","",表紙!F6)</f>
        <v/>
      </c>
      <c r="H5" s="474"/>
    </row>
    <row r="6" spans="1:8" ht="40.15" customHeight="1" thickBot="1" x14ac:dyDescent="0.45">
      <c r="A6" s="7"/>
      <c r="B6" s="7"/>
      <c r="C6" s="7"/>
      <c r="D6" s="3"/>
      <c r="E6" s="3"/>
      <c r="F6" s="3"/>
      <c r="G6" s="3"/>
      <c r="H6" s="7"/>
    </row>
    <row r="7" spans="1:8" ht="55.5" thickBot="1" x14ac:dyDescent="0.45">
      <c r="A7" s="238"/>
      <c r="B7" s="237" t="s">
        <v>402</v>
      </c>
      <c r="C7" s="55" t="s">
        <v>55</v>
      </c>
      <c r="D7" s="55" t="s">
        <v>403</v>
      </c>
      <c r="E7" s="55" t="s">
        <v>404</v>
      </c>
      <c r="F7" s="55" t="s">
        <v>314</v>
      </c>
      <c r="G7" s="95" t="s">
        <v>53</v>
      </c>
      <c r="H7" s="75" t="s">
        <v>261</v>
      </c>
    </row>
    <row r="8" spans="1:8" ht="40.15" customHeight="1" thickTop="1" x14ac:dyDescent="0.4">
      <c r="A8" s="65">
        <v>1</v>
      </c>
      <c r="B8" s="194"/>
      <c r="C8" s="195"/>
      <c r="D8" s="129"/>
      <c r="E8" s="129"/>
      <c r="F8" s="129"/>
      <c r="G8" s="201"/>
      <c r="H8" s="186"/>
    </row>
    <row r="9" spans="1:8" ht="40.15" customHeight="1" x14ac:dyDescent="0.4">
      <c r="A9" s="64">
        <v>2</v>
      </c>
      <c r="B9" s="196"/>
      <c r="C9" s="197"/>
      <c r="D9" s="127"/>
      <c r="E9" s="127"/>
      <c r="F9" s="127"/>
      <c r="G9" s="202"/>
      <c r="H9" s="188"/>
    </row>
    <row r="10" spans="1:8" ht="40.15" customHeight="1" x14ac:dyDescent="0.4">
      <c r="A10" s="60">
        <v>3</v>
      </c>
      <c r="B10" s="198"/>
      <c r="C10" s="197"/>
      <c r="D10" s="127"/>
      <c r="E10" s="127"/>
      <c r="F10" s="127"/>
      <c r="G10" s="202"/>
      <c r="H10" s="188"/>
    </row>
    <row r="11" spans="1:8" ht="40.15" customHeight="1" x14ac:dyDescent="0.4">
      <c r="A11" s="65">
        <v>4</v>
      </c>
      <c r="B11" s="194"/>
      <c r="C11" s="197"/>
      <c r="D11" s="127"/>
      <c r="E11" s="127"/>
      <c r="F11" s="127"/>
      <c r="G11" s="202"/>
      <c r="H11" s="188"/>
    </row>
    <row r="12" spans="1:8" ht="40.15" customHeight="1" x14ac:dyDescent="0.4">
      <c r="A12" s="64">
        <v>5</v>
      </c>
      <c r="B12" s="196"/>
      <c r="C12" s="197"/>
      <c r="D12" s="127"/>
      <c r="E12" s="127"/>
      <c r="F12" s="127"/>
      <c r="G12" s="202"/>
      <c r="H12" s="188"/>
    </row>
    <row r="13" spans="1:8" ht="40.15" customHeight="1" x14ac:dyDescent="0.4">
      <c r="A13" s="64">
        <v>6</v>
      </c>
      <c r="B13" s="196"/>
      <c r="C13" s="197"/>
      <c r="D13" s="127"/>
      <c r="E13" s="127"/>
      <c r="F13" s="127"/>
      <c r="G13" s="202"/>
      <c r="H13" s="188"/>
    </row>
    <row r="14" spans="1:8" ht="40.15" customHeight="1" x14ac:dyDescent="0.4">
      <c r="A14" s="60">
        <v>7</v>
      </c>
      <c r="B14" s="198"/>
      <c r="C14" s="197"/>
      <c r="D14" s="127"/>
      <c r="E14" s="127"/>
      <c r="F14" s="127"/>
      <c r="G14" s="202"/>
      <c r="H14" s="188"/>
    </row>
    <row r="15" spans="1:8" ht="40.15" customHeight="1" thickBot="1" x14ac:dyDescent="0.45">
      <c r="A15" s="66">
        <v>8</v>
      </c>
      <c r="B15" s="199"/>
      <c r="C15" s="200"/>
      <c r="D15" s="128"/>
      <c r="E15" s="128"/>
      <c r="F15" s="128"/>
      <c r="G15" s="203"/>
      <c r="H15" s="190"/>
    </row>
    <row r="16" spans="1:8" ht="40.15" customHeight="1" thickTop="1" thickBot="1" x14ac:dyDescent="0.45">
      <c r="A16" s="25" t="s">
        <v>54</v>
      </c>
      <c r="B16" s="216"/>
      <c r="C16" s="212"/>
      <c r="D16" s="138">
        <f>SUM(D8:D15)</f>
        <v>0</v>
      </c>
      <c r="E16" s="138">
        <f>SUM(E8:E15)</f>
        <v>0</v>
      </c>
      <c r="F16" s="138">
        <f>SUM(F8:F15)</f>
        <v>0</v>
      </c>
      <c r="G16" s="96"/>
      <c r="H16" s="215"/>
    </row>
    <row r="17" spans="1:8" ht="40.15" customHeight="1" x14ac:dyDescent="0.4">
      <c r="A17" s="84" t="s">
        <v>336</v>
      </c>
      <c r="B17" s="84"/>
      <c r="C17" s="84"/>
      <c r="D17" s="84"/>
      <c r="E17" s="84"/>
      <c r="F17" s="84"/>
      <c r="G17" s="84"/>
      <c r="H17" s="273"/>
    </row>
    <row r="18" spans="1:8" ht="40.15" customHeight="1" x14ac:dyDescent="0.4">
      <c r="A18" s="274" t="s">
        <v>337</v>
      </c>
      <c r="B18" s="274"/>
      <c r="C18" s="274"/>
      <c r="D18" s="274"/>
      <c r="E18" s="274"/>
      <c r="F18" s="274"/>
      <c r="G18" s="274"/>
      <c r="H18" s="274"/>
    </row>
    <row r="19" spans="1:8" ht="40.15" customHeight="1" x14ac:dyDescent="0.4">
      <c r="A19" s="7" t="s">
        <v>338</v>
      </c>
      <c r="B19" s="7"/>
      <c r="C19" s="7"/>
      <c r="D19" s="7"/>
      <c r="E19" s="7"/>
      <c r="F19" s="7"/>
      <c r="G19" s="7"/>
      <c r="H19" s="7"/>
    </row>
    <row r="20" spans="1:8" ht="40.15" customHeight="1" x14ac:dyDescent="0.4">
      <c r="A20" s="7" t="s">
        <v>339</v>
      </c>
      <c r="B20" s="61"/>
      <c r="C20" s="61"/>
      <c r="D20" s="61"/>
      <c r="E20" s="61"/>
      <c r="F20" s="61"/>
      <c r="G20" s="61"/>
      <c r="H20" s="61"/>
    </row>
    <row r="21" spans="1:8" ht="40.15" customHeight="1" x14ac:dyDescent="0.4">
      <c r="A21" s="7" t="s">
        <v>76</v>
      </c>
      <c r="B21" s="61"/>
      <c r="C21" s="61"/>
      <c r="D21" s="61"/>
      <c r="E21" s="61"/>
      <c r="F21" s="61"/>
      <c r="G21" s="61"/>
      <c r="H21" s="61"/>
    </row>
    <row r="22" spans="1:8" s="4" customFormat="1" ht="40.15" customHeight="1" x14ac:dyDescent="0.15">
      <c r="A22" s="7" t="s">
        <v>75</v>
      </c>
      <c r="B22" s="61"/>
      <c r="C22" s="61"/>
      <c r="D22" s="61"/>
      <c r="E22" s="61"/>
      <c r="F22" s="61"/>
      <c r="G22" s="61"/>
      <c r="H22" s="61"/>
    </row>
    <row r="23" spans="1:8" s="4" customFormat="1" x14ac:dyDescent="0.15"/>
    <row r="24" spans="1:8" s="4" customFormat="1" x14ac:dyDescent="0.15"/>
    <row r="25" spans="1:8" s="4" customFormat="1" ht="16.149999999999999" customHeight="1" x14ac:dyDescent="0.15"/>
    <row r="26" spans="1:8" s="4" customFormat="1" ht="16.149999999999999" customHeight="1" x14ac:dyDescent="0.15"/>
    <row r="27" spans="1:8" s="4" customFormat="1" x14ac:dyDescent="0.15"/>
    <row r="28" spans="1:8" s="4" customFormat="1" x14ac:dyDescent="0.15"/>
    <row r="29" spans="1:8" s="4" customFormat="1" x14ac:dyDescent="0.15"/>
    <row r="30" spans="1:8" s="4" customFormat="1" x14ac:dyDescent="0.15"/>
    <row r="31" spans="1:8" s="4" customFormat="1" x14ac:dyDescent="0.15"/>
    <row r="32" spans="1:8" s="4" customFormat="1" x14ac:dyDescent="0.15"/>
    <row r="33" s="4" customFormat="1" x14ac:dyDescent="0.15"/>
    <row r="34" s="4" customFormat="1" x14ac:dyDescent="0.15"/>
    <row r="35" s="4" customFormat="1" x14ac:dyDescent="0.15"/>
    <row r="36" s="4" customFormat="1" x14ac:dyDescent="0.15"/>
  </sheetData>
  <mergeCells count="3">
    <mergeCell ref="A2:H3"/>
    <mergeCell ref="G4:H4"/>
    <mergeCell ref="G5:H5"/>
  </mergeCells>
  <phoneticPr fontId="2"/>
  <pageMargins left="0.78740157480314965" right="0.78740157480314965" top="0.39370078740157483" bottom="0.39370078740157483" header="0.51181102362204722" footer="0.51181102362204722"/>
  <pageSetup paperSize="9" scale="42" fitToHeight="0" orientation="portrait" cellComments="asDisplayed"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3EE6-9CA7-4685-9084-B85DCBB32290}">
  <sheetPr>
    <pageSetUpPr fitToPage="1"/>
  </sheetPr>
  <dimension ref="A1:E32"/>
  <sheetViews>
    <sheetView view="pageBreakPreview" zoomScale="70" zoomScaleNormal="100" zoomScaleSheetLayoutView="70" workbookViewId="0">
      <selection activeCell="C4" sqref="C4:C5"/>
    </sheetView>
  </sheetViews>
  <sheetFormatPr defaultColWidth="9" defaultRowHeight="13.5" x14ac:dyDescent="0.4"/>
  <cols>
    <col min="1" max="3" width="20.625" style="1" customWidth="1"/>
    <col min="4" max="4" width="42" style="1" customWidth="1"/>
    <col min="5" max="5" width="20.625" style="1" customWidth="1"/>
    <col min="6" max="16384" width="9" style="1"/>
  </cols>
  <sheetData>
    <row r="1" spans="1:5" ht="40.15" customHeight="1" thickBot="1" x14ac:dyDescent="0.45">
      <c r="A1" s="13"/>
      <c r="B1" s="13"/>
      <c r="C1" s="13"/>
      <c r="D1" s="13"/>
      <c r="E1" s="11" t="s">
        <v>80</v>
      </c>
    </row>
    <row r="2" spans="1:5" ht="40.15" customHeight="1" thickTop="1" x14ac:dyDescent="0.4">
      <c r="A2" s="476" t="s">
        <v>260</v>
      </c>
      <c r="B2" s="477"/>
      <c r="C2" s="477"/>
      <c r="D2" s="477"/>
      <c r="E2" s="478"/>
    </row>
    <row r="3" spans="1:5" ht="40.15" customHeight="1" thickBot="1" x14ac:dyDescent="0.45">
      <c r="A3" s="479"/>
      <c r="B3" s="480"/>
      <c r="C3" s="480"/>
      <c r="D3" s="480"/>
      <c r="E3" s="481"/>
    </row>
    <row r="4" spans="1:5" ht="40.15" customHeight="1" thickTop="1" x14ac:dyDescent="0.4">
      <c r="A4" s="7"/>
      <c r="C4" s="8" t="s">
        <v>175</v>
      </c>
      <c r="D4" s="461" t="str">
        <f>IF(表紙!F5="","",表紙!F5)</f>
        <v/>
      </c>
      <c r="E4" s="461"/>
    </row>
    <row r="5" spans="1:5" ht="40.15" customHeight="1" x14ac:dyDescent="0.4">
      <c r="A5" s="7"/>
      <c r="C5" s="8" t="s">
        <v>126</v>
      </c>
      <c r="D5" s="474" t="str">
        <f>IF(表紙!F6="","",表紙!F6)</f>
        <v/>
      </c>
      <c r="E5" s="474"/>
    </row>
    <row r="6" spans="1:5" ht="40.15" customHeight="1" thickBot="1" x14ac:dyDescent="0.45">
      <c r="A6" s="7"/>
      <c r="B6" s="7"/>
      <c r="C6" s="3"/>
      <c r="D6" s="3"/>
      <c r="E6" s="14"/>
    </row>
    <row r="7" spans="1:5" ht="40.15" customHeight="1" thickBot="1" x14ac:dyDescent="0.45">
      <c r="A7" s="62"/>
      <c r="B7" s="15" t="s">
        <v>52</v>
      </c>
      <c r="C7" s="55" t="s">
        <v>259</v>
      </c>
      <c r="D7" s="95" t="s">
        <v>238</v>
      </c>
      <c r="E7" s="46" t="s">
        <v>261</v>
      </c>
    </row>
    <row r="8" spans="1:5" ht="40.15" customHeight="1" thickTop="1" x14ac:dyDescent="0.4">
      <c r="A8" s="63">
        <v>1</v>
      </c>
      <c r="B8" s="204"/>
      <c r="C8" s="139"/>
      <c r="D8" s="185"/>
      <c r="E8" s="205"/>
    </row>
    <row r="9" spans="1:5" ht="40.15" customHeight="1" x14ac:dyDescent="0.4">
      <c r="A9" s="64">
        <v>2</v>
      </c>
      <c r="B9" s="197"/>
      <c r="C9" s="127"/>
      <c r="D9" s="187"/>
      <c r="E9" s="188"/>
    </row>
    <row r="10" spans="1:5" ht="40.15" customHeight="1" x14ac:dyDescent="0.4">
      <c r="A10" s="60">
        <v>3</v>
      </c>
      <c r="B10" s="197"/>
      <c r="C10" s="127"/>
      <c r="D10" s="187"/>
      <c r="E10" s="188"/>
    </row>
    <row r="11" spans="1:5" ht="40.15" customHeight="1" x14ac:dyDescent="0.4">
      <c r="A11" s="65">
        <v>4</v>
      </c>
      <c r="B11" s="197"/>
      <c r="C11" s="127"/>
      <c r="D11" s="187"/>
      <c r="E11" s="188"/>
    </row>
    <row r="12" spans="1:5" ht="40.15" customHeight="1" x14ac:dyDescent="0.4">
      <c r="A12" s="64">
        <v>5</v>
      </c>
      <c r="B12" s="197"/>
      <c r="C12" s="127"/>
      <c r="D12" s="187"/>
      <c r="E12" s="188"/>
    </row>
    <row r="13" spans="1:5" ht="40.15" customHeight="1" x14ac:dyDescent="0.4">
      <c r="A13" s="64">
        <v>6</v>
      </c>
      <c r="B13" s="197"/>
      <c r="C13" s="127"/>
      <c r="D13" s="187"/>
      <c r="E13" s="188"/>
    </row>
    <row r="14" spans="1:5" ht="40.15" customHeight="1" x14ac:dyDescent="0.4">
      <c r="A14" s="60">
        <v>7</v>
      </c>
      <c r="B14" s="197"/>
      <c r="C14" s="127"/>
      <c r="D14" s="187"/>
      <c r="E14" s="188"/>
    </row>
    <row r="15" spans="1:5" ht="40.15" customHeight="1" thickBot="1" x14ac:dyDescent="0.45">
      <c r="A15" s="56">
        <v>8</v>
      </c>
      <c r="B15" s="200"/>
      <c r="C15" s="128"/>
      <c r="D15" s="213"/>
      <c r="E15" s="214"/>
    </row>
    <row r="16" spans="1:5" ht="40.15" customHeight="1" thickTop="1" thickBot="1" x14ac:dyDescent="0.45">
      <c r="A16" s="25" t="s">
        <v>54</v>
      </c>
      <c r="B16" s="212"/>
      <c r="C16" s="138">
        <f>SUM(C8:C15)</f>
        <v>0</v>
      </c>
      <c r="D16" s="210"/>
      <c r="E16" s="215"/>
    </row>
    <row r="17" spans="1:5" ht="40.15" customHeight="1" x14ac:dyDescent="0.4">
      <c r="A17" s="482" t="s">
        <v>78</v>
      </c>
      <c r="B17" s="482"/>
      <c r="C17" s="482"/>
      <c r="D17" s="482"/>
      <c r="E17" s="482"/>
    </row>
    <row r="18" spans="1:5" s="4" customFormat="1" ht="40.15" customHeight="1" x14ac:dyDescent="0.15">
      <c r="A18" s="483" t="s">
        <v>79</v>
      </c>
      <c r="B18" s="483"/>
      <c r="C18" s="483"/>
      <c r="D18" s="483"/>
      <c r="E18" s="483"/>
    </row>
    <row r="19" spans="1:5" s="4" customFormat="1" x14ac:dyDescent="0.15"/>
    <row r="20" spans="1:5" s="4" customFormat="1" x14ac:dyDescent="0.15"/>
    <row r="21" spans="1:5" s="4" customFormat="1" x14ac:dyDescent="0.15"/>
    <row r="22" spans="1:5" s="4" customFormat="1" x14ac:dyDescent="0.15"/>
    <row r="23" spans="1:5" s="4" customFormat="1" x14ac:dyDescent="0.15"/>
    <row r="24" spans="1:5" s="4" customFormat="1" x14ac:dyDescent="0.15"/>
    <row r="25" spans="1:5" s="4" customFormat="1" x14ac:dyDescent="0.15"/>
    <row r="26" spans="1:5" s="4" customFormat="1" x14ac:dyDescent="0.15"/>
    <row r="27" spans="1:5" s="4" customFormat="1" x14ac:dyDescent="0.15"/>
    <row r="28" spans="1:5" s="4" customFormat="1" x14ac:dyDescent="0.15"/>
    <row r="29" spans="1:5" s="4" customFormat="1" x14ac:dyDescent="0.15"/>
    <row r="30" spans="1:5" s="4" customFormat="1" x14ac:dyDescent="0.15"/>
    <row r="31" spans="1:5" s="4" customFormat="1" x14ac:dyDescent="0.15"/>
    <row r="32" spans="1:5" s="4" customFormat="1" x14ac:dyDescent="0.15"/>
  </sheetData>
  <mergeCells count="5">
    <mergeCell ref="A2:E3"/>
    <mergeCell ref="A17:E17"/>
    <mergeCell ref="A18:E18"/>
    <mergeCell ref="D4:E4"/>
    <mergeCell ref="D5:E5"/>
  </mergeCells>
  <phoneticPr fontId="2"/>
  <pageMargins left="0.78740157480314965" right="0.78740157480314965" top="0.39370078740157483" bottom="0.39370078740157483" header="0.51181102362204722" footer="0.51181102362204722"/>
  <pageSetup paperSize="9" scale="63" fitToHeight="0" orientation="portrait" cellComments="asDisplayed"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2E037-E02D-4463-9400-DEFFE629F2EC}">
  <sheetPr>
    <pageSetUpPr fitToPage="1"/>
  </sheetPr>
  <dimension ref="A1:F31"/>
  <sheetViews>
    <sheetView view="pageBreakPreview" zoomScale="70" zoomScaleNormal="100" zoomScaleSheetLayoutView="70" workbookViewId="0">
      <selection activeCell="D4" sqref="D4:D5"/>
    </sheetView>
  </sheetViews>
  <sheetFormatPr defaultColWidth="9" defaultRowHeight="13.5" x14ac:dyDescent="0.4"/>
  <cols>
    <col min="1" max="4" width="20.625" style="1" customWidth="1"/>
    <col min="5" max="5" width="49.25" style="1" customWidth="1"/>
    <col min="6" max="6" width="20.625" style="1" customWidth="1"/>
    <col min="7" max="16384" width="9" style="1"/>
  </cols>
  <sheetData>
    <row r="1" spans="1:6" ht="40.15" customHeight="1" thickBot="1" x14ac:dyDescent="0.45">
      <c r="E1" s="6"/>
      <c r="F1" s="11" t="s">
        <v>81</v>
      </c>
    </row>
    <row r="2" spans="1:6" ht="40.15" customHeight="1" thickTop="1" x14ac:dyDescent="0.4">
      <c r="A2" s="476" t="s">
        <v>258</v>
      </c>
      <c r="B2" s="477"/>
      <c r="C2" s="477"/>
      <c r="D2" s="477"/>
      <c r="E2" s="477"/>
      <c r="F2" s="478"/>
    </row>
    <row r="3" spans="1:6" ht="40.15" customHeight="1" thickBot="1" x14ac:dyDescent="0.45">
      <c r="A3" s="479"/>
      <c r="B3" s="480"/>
      <c r="C3" s="480"/>
      <c r="D3" s="480"/>
      <c r="E3" s="480"/>
      <c r="F3" s="481"/>
    </row>
    <row r="4" spans="1:6" ht="40.15" customHeight="1" thickTop="1" x14ac:dyDescent="0.4">
      <c r="A4" s="7"/>
      <c r="B4" s="7"/>
      <c r="D4" s="8" t="s">
        <v>175</v>
      </c>
      <c r="E4" s="461" t="str">
        <f>IF(表紙!F5="","",表紙!F5)</f>
        <v/>
      </c>
      <c r="F4" s="461"/>
    </row>
    <row r="5" spans="1:6" ht="40.15" customHeight="1" x14ac:dyDescent="0.4">
      <c r="A5" s="7"/>
      <c r="B5" s="7"/>
      <c r="D5" s="8" t="s">
        <v>126</v>
      </c>
      <c r="E5" s="474" t="str">
        <f>IF(表紙!F6="","",表紙!F6)</f>
        <v/>
      </c>
      <c r="F5" s="474"/>
    </row>
    <row r="6" spans="1:6" ht="40.15" customHeight="1" thickBot="1" x14ac:dyDescent="0.45">
      <c r="A6" s="7"/>
      <c r="B6" s="7"/>
      <c r="C6" s="7"/>
      <c r="D6" s="3"/>
      <c r="E6" s="3"/>
      <c r="F6" s="7"/>
    </row>
    <row r="7" spans="1:6" ht="40.15" customHeight="1" thickBot="1" x14ac:dyDescent="0.45">
      <c r="A7" s="24"/>
      <c r="B7" s="68" t="s">
        <v>178</v>
      </c>
      <c r="C7" s="55" t="s">
        <v>55</v>
      </c>
      <c r="D7" s="55" t="s">
        <v>259</v>
      </c>
      <c r="E7" s="95" t="s">
        <v>238</v>
      </c>
      <c r="F7" s="75" t="s">
        <v>261</v>
      </c>
    </row>
    <row r="8" spans="1:6" ht="40.15" customHeight="1" thickTop="1" x14ac:dyDescent="0.4">
      <c r="A8" s="59">
        <v>1</v>
      </c>
      <c r="B8" s="182"/>
      <c r="C8" s="182"/>
      <c r="D8" s="129"/>
      <c r="E8" s="185"/>
      <c r="F8" s="206"/>
    </row>
    <row r="9" spans="1:6" ht="40.15" customHeight="1" x14ac:dyDescent="0.4">
      <c r="A9" s="60">
        <v>2</v>
      </c>
      <c r="B9" s="184"/>
      <c r="C9" s="184"/>
      <c r="D9" s="127"/>
      <c r="E9" s="187"/>
      <c r="F9" s="207"/>
    </row>
    <row r="10" spans="1:6" ht="40.15" customHeight="1" x14ac:dyDescent="0.4">
      <c r="A10" s="60">
        <v>3</v>
      </c>
      <c r="B10" s="184"/>
      <c r="C10" s="184"/>
      <c r="D10" s="127"/>
      <c r="E10" s="187"/>
      <c r="F10" s="207"/>
    </row>
    <row r="11" spans="1:6" ht="40.15" customHeight="1" x14ac:dyDescent="0.4">
      <c r="A11" s="60">
        <v>4</v>
      </c>
      <c r="B11" s="184"/>
      <c r="C11" s="184"/>
      <c r="D11" s="127"/>
      <c r="E11" s="187"/>
      <c r="F11" s="207"/>
    </row>
    <row r="12" spans="1:6" ht="40.15" customHeight="1" x14ac:dyDescent="0.4">
      <c r="A12" s="60">
        <v>5</v>
      </c>
      <c r="B12" s="184"/>
      <c r="C12" s="184"/>
      <c r="D12" s="127"/>
      <c r="E12" s="187"/>
      <c r="F12" s="207"/>
    </row>
    <row r="13" spans="1:6" ht="40.15" customHeight="1" x14ac:dyDescent="0.4">
      <c r="A13" s="60">
        <v>6</v>
      </c>
      <c r="B13" s="184"/>
      <c r="C13" s="184"/>
      <c r="D13" s="127"/>
      <c r="E13" s="187"/>
      <c r="F13" s="207"/>
    </row>
    <row r="14" spans="1:6" ht="40.15" customHeight="1" x14ac:dyDescent="0.4">
      <c r="A14" s="60">
        <v>7</v>
      </c>
      <c r="B14" s="184"/>
      <c r="C14" s="184"/>
      <c r="D14" s="127"/>
      <c r="E14" s="187"/>
      <c r="F14" s="207"/>
    </row>
    <row r="15" spans="1:6" ht="40.15" customHeight="1" thickBot="1" x14ac:dyDescent="0.45">
      <c r="A15" s="56">
        <v>8</v>
      </c>
      <c r="B15" s="183"/>
      <c r="C15" s="183"/>
      <c r="D15" s="128"/>
      <c r="E15" s="189"/>
      <c r="F15" s="208"/>
    </row>
    <row r="16" spans="1:6" ht="40.15" customHeight="1" thickTop="1" thickBot="1" x14ac:dyDescent="0.45">
      <c r="A16" s="25" t="s">
        <v>54</v>
      </c>
      <c r="B16" s="209"/>
      <c r="C16" s="209"/>
      <c r="D16" s="138">
        <f>SUM(D8:D15)</f>
        <v>0</v>
      </c>
      <c r="E16" s="210"/>
      <c r="F16" s="211"/>
    </row>
    <row r="17" spans="1:6" ht="40.15" customHeight="1" x14ac:dyDescent="0.4">
      <c r="A17" s="83" t="s">
        <v>245</v>
      </c>
      <c r="B17" s="83"/>
      <c r="C17" s="83"/>
      <c r="D17" s="83"/>
      <c r="E17" s="83"/>
      <c r="F17" s="83"/>
    </row>
    <row r="18" spans="1:6" ht="40.15" customHeight="1" x14ac:dyDescent="0.4">
      <c r="A18" s="7" t="s">
        <v>78</v>
      </c>
      <c r="B18" s="61"/>
      <c r="C18" s="61"/>
      <c r="D18" s="61"/>
      <c r="E18" s="61"/>
      <c r="F18" s="61"/>
    </row>
    <row r="19" spans="1:6" s="4" customFormat="1" ht="40.15" customHeight="1" x14ac:dyDescent="0.15">
      <c r="A19" s="483" t="s">
        <v>79</v>
      </c>
      <c r="B19" s="483"/>
      <c r="C19" s="483"/>
      <c r="D19" s="483"/>
      <c r="E19" s="483"/>
      <c r="F19" s="483"/>
    </row>
    <row r="20" spans="1:6" s="4" customFormat="1" x14ac:dyDescent="0.15"/>
    <row r="21" spans="1:6" s="4" customFormat="1" x14ac:dyDescent="0.15"/>
    <row r="22" spans="1:6" s="4" customFormat="1" x14ac:dyDescent="0.15"/>
    <row r="23" spans="1:6" s="4" customFormat="1" x14ac:dyDescent="0.15"/>
    <row r="24" spans="1:6" s="4" customFormat="1" x14ac:dyDescent="0.15"/>
    <row r="25" spans="1:6" s="4" customFormat="1" x14ac:dyDescent="0.15"/>
    <row r="26" spans="1:6" s="4" customFormat="1" x14ac:dyDescent="0.15"/>
    <row r="27" spans="1:6" s="4" customFormat="1" x14ac:dyDescent="0.15"/>
    <row r="28" spans="1:6" s="4" customFormat="1" x14ac:dyDescent="0.15"/>
    <row r="29" spans="1:6" s="4" customFormat="1" x14ac:dyDescent="0.15"/>
    <row r="30" spans="1:6" s="4" customFormat="1" x14ac:dyDescent="0.15"/>
    <row r="31" spans="1:6" s="4" customFormat="1" x14ac:dyDescent="0.15"/>
  </sheetData>
  <mergeCells count="4">
    <mergeCell ref="A2:F3"/>
    <mergeCell ref="A19:F19"/>
    <mergeCell ref="E4:F4"/>
    <mergeCell ref="E5:F5"/>
  </mergeCells>
  <phoneticPr fontId="2"/>
  <pageMargins left="0.78740157480314965" right="0.78740157480314965" top="0.39370078740157483" bottom="0.39370078740157483" header="0.51181102362204722" footer="0.51181102362204722"/>
  <pageSetup paperSize="9" scale="51" fitToHeight="0" orientation="portrait" cellComments="asDisplayed"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2BA39-4D49-4403-91D0-A442A81FA490}">
  <sheetPr>
    <pageSetUpPr fitToPage="1"/>
  </sheetPr>
  <dimension ref="A1:B29"/>
  <sheetViews>
    <sheetView view="pageBreakPreview" zoomScale="70" zoomScaleNormal="100" zoomScaleSheetLayoutView="70" workbookViewId="0">
      <selection activeCell="J14" sqref="J14"/>
    </sheetView>
  </sheetViews>
  <sheetFormatPr defaultColWidth="9" defaultRowHeight="17.25" x14ac:dyDescent="0.4"/>
  <cols>
    <col min="1" max="2" width="50.125" style="7" customWidth="1"/>
    <col min="3" max="16384" width="9" style="7"/>
  </cols>
  <sheetData>
    <row r="1" spans="1:2" ht="40.15" customHeight="1" thickBot="1" x14ac:dyDescent="0.45">
      <c r="A1" s="13"/>
      <c r="B1" s="11" t="s">
        <v>121</v>
      </c>
    </row>
    <row r="2" spans="1:2" ht="40.15" customHeight="1" thickTop="1" x14ac:dyDescent="0.4">
      <c r="A2" s="346" t="s">
        <v>257</v>
      </c>
      <c r="B2" s="436"/>
    </row>
    <row r="3" spans="1:2" ht="40.15" customHeight="1" thickBot="1" x14ac:dyDescent="0.45">
      <c r="A3" s="349"/>
      <c r="B3" s="437"/>
    </row>
    <row r="4" spans="1:2" ht="40.15" customHeight="1" thickTop="1" x14ac:dyDescent="0.4">
      <c r="A4" s="8" t="s">
        <v>175</v>
      </c>
      <c r="B4" s="218" t="str">
        <f>IF(表紙!F5="","",表紙!F5)</f>
        <v/>
      </c>
    </row>
    <row r="5" spans="1:2" ht="40.15" customHeight="1" x14ac:dyDescent="0.4">
      <c r="A5" s="8" t="s">
        <v>126</v>
      </c>
      <c r="B5" s="319" t="str">
        <f>IF(表紙!F6="","",表紙!F6)</f>
        <v/>
      </c>
    </row>
    <row r="6" spans="1:2" ht="40.15" customHeight="1" x14ac:dyDescent="0.4"/>
    <row r="7" spans="1:2" ht="40.15" customHeight="1" thickBot="1" x14ac:dyDescent="0.45">
      <c r="A7" s="7" t="s">
        <v>152</v>
      </c>
    </row>
    <row r="8" spans="1:2" ht="40.15" customHeight="1" thickBot="1" x14ac:dyDescent="0.45">
      <c r="A8" s="94" t="s">
        <v>163</v>
      </c>
      <c r="B8" s="75" t="s">
        <v>125</v>
      </c>
    </row>
    <row r="9" spans="1:2" ht="40.15" customHeight="1" thickTop="1" thickBot="1" x14ac:dyDescent="0.45">
      <c r="A9" s="140"/>
      <c r="B9" s="141"/>
    </row>
    <row r="10" spans="1:2" s="42" customFormat="1" ht="40.15" customHeight="1" x14ac:dyDescent="0.4">
      <c r="A10" s="82" t="s">
        <v>102</v>
      </c>
      <c r="B10" s="82"/>
    </row>
    <row r="11" spans="1:2" ht="40.15" customHeight="1" x14ac:dyDescent="0.4">
      <c r="A11" s="23"/>
      <c r="B11" s="23"/>
    </row>
    <row r="12" spans="1:2" ht="40.15" customHeight="1" thickBot="1" x14ac:dyDescent="0.45">
      <c r="A12" s="7" t="s">
        <v>153</v>
      </c>
      <c r="B12" s="23"/>
    </row>
    <row r="13" spans="1:2" ht="40.15" customHeight="1" thickBot="1" x14ac:dyDescent="0.45">
      <c r="A13" s="94" t="s">
        <v>164</v>
      </c>
      <c r="B13" s="55" t="s">
        <v>110</v>
      </c>
    </row>
    <row r="14" spans="1:2" ht="40.15" customHeight="1" thickTop="1" thickBot="1" x14ac:dyDescent="0.45">
      <c r="A14" s="140"/>
      <c r="B14" s="142"/>
    </row>
    <row r="15" spans="1:2" ht="40.15" customHeight="1" x14ac:dyDescent="0.4">
      <c r="A15" s="455" t="s">
        <v>248</v>
      </c>
      <c r="B15" s="455"/>
    </row>
    <row r="16" spans="1:2" s="10" customFormat="1" x14ac:dyDescent="0.2"/>
    <row r="17" s="10" customFormat="1" x14ac:dyDescent="0.2"/>
    <row r="18" s="10" customFormat="1" x14ac:dyDescent="0.2"/>
    <row r="19" s="10" customFormat="1" x14ac:dyDescent="0.2"/>
    <row r="20" s="10" customFormat="1" x14ac:dyDescent="0.2"/>
    <row r="21" s="10" customFormat="1" x14ac:dyDescent="0.2"/>
    <row r="22" s="10" customFormat="1" x14ac:dyDescent="0.2"/>
    <row r="23" s="10" customFormat="1" x14ac:dyDescent="0.2"/>
    <row r="24" s="10" customFormat="1" x14ac:dyDescent="0.2"/>
    <row r="25" s="10" customFormat="1" x14ac:dyDescent="0.2"/>
    <row r="26" s="10" customFormat="1" x14ac:dyDescent="0.2"/>
    <row r="27" s="10" customFormat="1" x14ac:dyDescent="0.2"/>
    <row r="28" s="10" customFormat="1" x14ac:dyDescent="0.2"/>
    <row r="29" s="10" customFormat="1" x14ac:dyDescent="0.2"/>
  </sheetData>
  <mergeCells count="2">
    <mergeCell ref="A15:B15"/>
    <mergeCell ref="A2:B3"/>
  </mergeCells>
  <phoneticPr fontId="2"/>
  <pageMargins left="0.78740157480314965" right="0.78740157480314965" top="0.39370078740157483" bottom="0.39370078740157483" header="0.51181102362204722" footer="0.51181102362204722"/>
  <pageSetup paperSize="9" scale="78" fitToHeight="0" orientation="portrait" cellComments="asDisplayed"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709F-0CE5-4254-9DD9-CC8F00758B76}">
  <sheetPr>
    <pageSetUpPr fitToPage="1"/>
  </sheetPr>
  <dimension ref="A1:D25"/>
  <sheetViews>
    <sheetView view="pageBreakPreview" zoomScale="70" zoomScaleNormal="85" zoomScaleSheetLayoutView="70" workbookViewId="0">
      <selection activeCell="C4" sqref="C4:C5"/>
    </sheetView>
  </sheetViews>
  <sheetFormatPr defaultColWidth="9" defaultRowHeight="13.5" x14ac:dyDescent="0.4"/>
  <cols>
    <col min="1" max="3" width="42" style="1" customWidth="1"/>
    <col min="4" max="4" width="45" style="1" customWidth="1"/>
    <col min="5" max="16384" width="9" style="1"/>
  </cols>
  <sheetData>
    <row r="1" spans="1:4" ht="40.15" customHeight="1" thickBot="1" x14ac:dyDescent="0.45">
      <c r="A1" s="13"/>
      <c r="B1" s="13"/>
      <c r="C1" s="13"/>
      <c r="D1" s="11" t="s">
        <v>120</v>
      </c>
    </row>
    <row r="2" spans="1:4" ht="40.15" customHeight="1" thickTop="1" x14ac:dyDescent="0.4">
      <c r="A2" s="346" t="s">
        <v>256</v>
      </c>
      <c r="B2" s="347"/>
      <c r="C2" s="347"/>
      <c r="D2" s="436"/>
    </row>
    <row r="3" spans="1:4" ht="40.15" customHeight="1" thickBot="1" x14ac:dyDescent="0.45">
      <c r="A3" s="349"/>
      <c r="B3" s="350"/>
      <c r="C3" s="350"/>
      <c r="D3" s="437"/>
    </row>
    <row r="4" spans="1:4" ht="40.15" customHeight="1" thickTop="1" x14ac:dyDescent="0.4">
      <c r="A4" s="7"/>
      <c r="C4" s="8" t="s">
        <v>175</v>
      </c>
      <c r="D4" s="218" t="str">
        <f>IF(表紙!F5="","",表紙!F5)</f>
        <v/>
      </c>
    </row>
    <row r="5" spans="1:4" ht="40.15" customHeight="1" x14ac:dyDescent="0.4">
      <c r="A5" s="7"/>
      <c r="C5" s="8" t="s">
        <v>126</v>
      </c>
      <c r="D5" s="319" t="str">
        <f>IF(表紙!F6="","",表紙!F6)</f>
        <v/>
      </c>
    </row>
    <row r="6" spans="1:4" ht="40.15" customHeight="1" x14ac:dyDescent="0.4">
      <c r="A6" s="7"/>
      <c r="B6" s="7"/>
    </row>
    <row r="7" spans="1:4" ht="40.15" customHeight="1" x14ac:dyDescent="0.4">
      <c r="A7" s="7" t="s">
        <v>200</v>
      </c>
      <c r="B7" s="26"/>
      <c r="C7" s="26"/>
    </row>
    <row r="8" spans="1:4" ht="40.15" customHeight="1" thickBot="1" x14ac:dyDescent="0.45">
      <c r="A8" s="23"/>
      <c r="B8" s="23"/>
      <c r="C8" s="23"/>
    </row>
    <row r="9" spans="1:4" ht="40.15" customHeight="1" thickBot="1" x14ac:dyDescent="0.45">
      <c r="A9" s="94" t="s">
        <v>170</v>
      </c>
      <c r="B9" s="95" t="s">
        <v>128</v>
      </c>
      <c r="C9" s="95" t="s">
        <v>129</v>
      </c>
      <c r="D9" s="75" t="s">
        <v>111</v>
      </c>
    </row>
    <row r="10" spans="1:4" ht="40.15" customHeight="1" thickTop="1" thickBot="1" x14ac:dyDescent="0.45">
      <c r="A10" s="140"/>
      <c r="B10" s="97"/>
      <c r="C10" s="98"/>
      <c r="D10" s="143">
        <f>ROUND(A10*B10*C10,3)</f>
        <v>0</v>
      </c>
    </row>
    <row r="11" spans="1:4" ht="40.15" customHeight="1" x14ac:dyDescent="0.4">
      <c r="A11" s="455" t="s">
        <v>103</v>
      </c>
      <c r="B11" s="455"/>
      <c r="C11" s="455"/>
      <c r="D11" s="455"/>
    </row>
    <row r="12" spans="1:4" s="4" customFormat="1" x14ac:dyDescent="0.15"/>
    <row r="13" spans="1:4" s="4" customFormat="1" x14ac:dyDescent="0.15"/>
    <row r="14" spans="1:4" s="4" customFormat="1" x14ac:dyDescent="0.15"/>
    <row r="15" spans="1:4" s="4" customFormat="1" x14ac:dyDescent="0.15"/>
    <row r="16" spans="1:4" s="4" customFormat="1" x14ac:dyDescent="0.15"/>
    <row r="17" s="4" customFormat="1" x14ac:dyDescent="0.15"/>
    <row r="18" s="4" customFormat="1" x14ac:dyDescent="0.15"/>
    <row r="19" s="4" customFormat="1" x14ac:dyDescent="0.15"/>
    <row r="20" s="4" customFormat="1" x14ac:dyDescent="0.15"/>
    <row r="21" s="4" customFormat="1" x14ac:dyDescent="0.15"/>
    <row r="22" s="4" customFormat="1" x14ac:dyDescent="0.15"/>
    <row r="23" s="4" customFormat="1" x14ac:dyDescent="0.15"/>
    <row r="24" s="4" customFormat="1" x14ac:dyDescent="0.15"/>
    <row r="25" s="4" customFormat="1" x14ac:dyDescent="0.15"/>
  </sheetData>
  <mergeCells count="2">
    <mergeCell ref="A11:D11"/>
    <mergeCell ref="A2:D3"/>
  </mergeCells>
  <phoneticPr fontId="2"/>
  <pageMargins left="0.78740157480314965" right="0.78740157480314965" top="0.39370078740157483" bottom="0.39370078740157483" header="0.51181102362204722" footer="0.51181102362204722"/>
  <pageSetup paperSize="9" scale="45" fitToHeight="0" orientation="portrait" cellComments="asDisplayed"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TaxCatchAll xmlns="8ee52e10-ab1a-4c94-9d82-ab5dbf513320" xsi:nil="true"/>
    <_x51e6__x5206__x65b9__x6cd5_ xmlns="321e8871-1c24-4f8a-8f1d-b9016d52d4a3" xsi:nil="true"/>
    <_x66f4__x65b0__x6642__x523b_ xmlns="321e8871-1c24-4f8a-8f1d-b9016d52d4a3" xsi:nil="true"/>
    <_x65e5__x4ed8__x3068__x6642__x523b_ xmlns="321e8871-1c24-4f8a-8f1d-b9016d52d4a3" xsi:nil="true"/>
    <_Flow_SignoffStatus xmlns="321e8871-1c24-4f8a-8f1d-b9016d52d4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3a653523f78e82035fb2a7d46d47469a">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56ff282b95fbdf707495221c80dfe90d"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0EE409-22A8-4D56-BFC2-B437515CC516}">
  <ds:schemaRefs>
    <ds:schemaRef ds:uri="321e8871-1c24-4f8a-8f1d-b9016d52d4a3"/>
    <ds:schemaRef ds:uri="http://schemas.microsoft.com/office/2006/metadata/properties"/>
    <ds:schemaRef ds:uri="http://www.w3.org/XML/1998/namespace"/>
    <ds:schemaRef ds:uri="http://schemas.microsoft.com/office/2006/documentManagement/types"/>
    <ds:schemaRef ds:uri="http://purl.org/dc/elements/1.1/"/>
    <ds:schemaRef ds:uri="8ee52e10-ab1a-4c94-9d82-ab5dbf513320"/>
    <ds:schemaRef ds:uri="http://schemas.microsoft.com/office/infopath/2007/PartnerControl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52ABA307-6DC2-483C-A867-84E77C801642}">
  <ds:schemaRefs>
    <ds:schemaRef ds:uri="http://schemas.microsoft.com/sharepoint/v3/contenttype/forms"/>
  </ds:schemaRefs>
</ds:datastoreItem>
</file>

<file path=customXml/itemProps3.xml><?xml version="1.0" encoding="utf-8"?>
<ds:datastoreItem xmlns:ds="http://schemas.openxmlformats.org/officeDocument/2006/customXml" ds:itemID="{FFAF610F-6D3B-469A-B0E4-D59C77A21D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1e8871-1c24-4f8a-8f1d-b9016d52d4a3"/>
    <ds:schemaRef ds:uri="8ee52e10-ab1a-4c94-9d82-ab5dbf5133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32</vt:i4>
      </vt:variant>
    </vt:vector>
  </HeadingPairs>
  <TitlesOfParts>
    <vt:vector size="69" baseType="lpstr">
      <vt:lpstr>表紙</vt:lpstr>
      <vt:lpstr>表1</vt:lpstr>
      <vt:lpstr>表2</vt:lpstr>
      <vt:lpstr>表3</vt:lpstr>
      <vt:lpstr>表4</vt:lpstr>
      <vt:lpstr>表5</vt:lpstr>
      <vt:lpstr>表6</vt:lpstr>
      <vt:lpstr>表7</vt:lpstr>
      <vt:lpstr>表8-1</vt:lpstr>
      <vt:lpstr>表8-2</vt:lpstr>
      <vt:lpstr>表9</vt:lpstr>
      <vt:lpstr>表10</vt:lpstr>
      <vt:lpstr>表11</vt:lpstr>
      <vt:lpstr>表12</vt:lpstr>
      <vt:lpstr>表紙（メニュー別）</vt:lpstr>
      <vt:lpstr>表1（メニュー別）</vt:lpstr>
      <vt:lpstr>表2（メニュー別）</vt:lpstr>
      <vt:lpstr>表紙 （冷熱温熱）</vt:lpstr>
      <vt:lpstr>表1-1（冷熱温熱）</vt:lpstr>
      <vt:lpstr>表1-2（冷熱温熱）</vt:lpstr>
      <vt:lpstr>表2-1（冷熱温熱）</vt:lpstr>
      <vt:lpstr>表2-2（冷熱温熱）</vt:lpstr>
      <vt:lpstr>表3（冷熱温熱）</vt:lpstr>
      <vt:lpstr>表4（冷熱温熱）</vt:lpstr>
      <vt:lpstr>表5（冷熱温熱）</vt:lpstr>
      <vt:lpstr>表6（冷熱温熱）</vt:lpstr>
      <vt:lpstr>表7（冷熱温熱）</vt:lpstr>
      <vt:lpstr>表8-1（冷熱温熱）</vt:lpstr>
      <vt:lpstr>表8-2（冷熱温熱）</vt:lpstr>
      <vt:lpstr>表9（冷熱温熱）</vt:lpstr>
      <vt:lpstr>表10（冷熱温熱）</vt:lpstr>
      <vt:lpstr>表11（冷熱温熱）</vt:lpstr>
      <vt:lpstr>表12（冷熱温熱）</vt:lpstr>
      <vt:lpstr>表13（冷熱温熱）</vt:lpstr>
      <vt:lpstr>表紙（メニュー別、冷熱温熱）</vt:lpstr>
      <vt:lpstr>表1（メニュー別、冷熱温熱）</vt:lpstr>
      <vt:lpstr>表2（メニュー別、冷熱温熱）</vt:lpstr>
      <vt:lpstr>表1!Print_Area</vt:lpstr>
      <vt:lpstr>'表1（メニュー別）'!Print_Area</vt:lpstr>
      <vt:lpstr>'表1（メニュー別、冷熱温熱）'!Print_Area</vt:lpstr>
      <vt:lpstr>表10!Print_Area</vt:lpstr>
      <vt:lpstr>'表10（冷熱温熱）'!Print_Area</vt:lpstr>
      <vt:lpstr>表11!Print_Area</vt:lpstr>
      <vt:lpstr>'表11（冷熱温熱）'!Print_Area</vt:lpstr>
      <vt:lpstr>'表1-1（冷熱温熱）'!Print_Area</vt:lpstr>
      <vt:lpstr>表12!Print_Area</vt:lpstr>
      <vt:lpstr>'表12（冷熱温熱）'!Print_Area</vt:lpstr>
      <vt:lpstr>'表1-2（冷熱温熱）'!Print_Area</vt:lpstr>
      <vt:lpstr>'表13（冷熱温熱）'!Print_Area</vt:lpstr>
      <vt:lpstr>表2!Print_Area</vt:lpstr>
      <vt:lpstr>'表2（メニュー別）'!Print_Area</vt:lpstr>
      <vt:lpstr>'表2（メニュー別、冷熱温熱）'!Print_Area</vt:lpstr>
      <vt:lpstr>'表2-1（冷熱温熱）'!Print_Area</vt:lpstr>
      <vt:lpstr>'表2-2（冷熱温熱）'!Print_Area</vt:lpstr>
      <vt:lpstr>表3!Print_Area</vt:lpstr>
      <vt:lpstr>'表3（冷熱温熱）'!Print_Area</vt:lpstr>
      <vt:lpstr>表4!Print_Area</vt:lpstr>
      <vt:lpstr>'表4（冷熱温熱）'!Print_Area</vt:lpstr>
      <vt:lpstr>'表5（冷熱温熱）'!Print_Area</vt:lpstr>
      <vt:lpstr>表6!Print_Area</vt:lpstr>
      <vt:lpstr>'表6（冷熱温熱）'!Print_Area</vt:lpstr>
      <vt:lpstr>表7!Print_Area</vt:lpstr>
      <vt:lpstr>'表7（冷熱温熱）'!Print_Area</vt:lpstr>
      <vt:lpstr>表9!Print_Area</vt:lpstr>
      <vt:lpstr>'表9（冷熱温熱）'!Print_Area</vt:lpstr>
      <vt:lpstr>表紙!Print_Area</vt:lpstr>
      <vt:lpstr>'表紙 （冷熱温熱）'!Print_Area</vt:lpstr>
      <vt:lpstr>'表紙（メニュー別）'!Print_Area</vt:lpstr>
      <vt:lpstr>'表紙（メニュー別、冷熱温熱）'!Print_Area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2024-03-21T05:16:07Z</dcterms:created>
  <dcterms:modified xsi:type="dcterms:W3CDTF">2026-02-12T04:30:31Z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