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O:\供給室\環境・排出係数関係\2024\通達関連\09_HP掲載\Excel\"/>
    </mc:Choice>
  </mc:AlternateContent>
  <xr:revisionPtr revIDLastSave="0" documentId="13_ncr:1_{4A2B2E9A-4270-42B5-A4EF-B46DB0A6A100}" xr6:coauthVersionLast="47" xr6:coauthVersionMax="47" xr10:uidLastSave="{00000000-0000-0000-0000-000000000000}"/>
  <bookViews>
    <workbookView xWindow="-28920" yWindow="-120" windowWidth="29040" windowHeight="15840" tabRatio="945" xr2:uid="{00000000-000D-0000-FFFF-FFFF00000000}"/>
  </bookViews>
  <sheets>
    <sheet name="表紙" sheetId="12" r:id="rId1"/>
    <sheet name="表1" sheetId="46" r:id="rId2"/>
    <sheet name="表2" sheetId="47" r:id="rId3"/>
    <sheet name="表3" sheetId="48" r:id="rId4"/>
    <sheet name="表4" sheetId="5" r:id="rId5"/>
    <sheet name="表5" sheetId="6" r:id="rId6"/>
    <sheet name="表6" sheetId="7" r:id="rId7"/>
    <sheet name="表6の2" sheetId="24" r:id="rId8"/>
    <sheet name="表7" sheetId="13" r:id="rId9"/>
    <sheet name="表8" sheetId="14" r:id="rId10"/>
    <sheet name="表9" sheetId="37" r:id="rId11"/>
    <sheet name="表10" sheetId="38" r:id="rId12"/>
    <sheet name="表11" sheetId="39" r:id="rId13"/>
    <sheet name="表11の2" sheetId="40" r:id="rId14"/>
    <sheet name="表12" sheetId="43" r:id="rId15"/>
    <sheet name="表12の2" sheetId="42" r:id="rId16"/>
    <sheet name="表12の3" sheetId="44" r:id="rId17"/>
    <sheet name="参考" sheetId="9" r:id="rId18"/>
    <sheet name="表紙（メニュー別）" sheetId="33" r:id="rId19"/>
    <sheet name="表1（メニュー別）" sheetId="26" r:id="rId20"/>
    <sheet name="表2（メニュー別）" sheetId="27" r:id="rId21"/>
    <sheet name="表3（メニュー別）" sheetId="28" r:id="rId22"/>
    <sheet name="表4（メニュー別）" sheetId="29" r:id="rId23"/>
    <sheet name="表5（メニュー別）" sheetId="30" r:id="rId24"/>
    <sheet name="表6（メニュー別）（参考値）" sheetId="32" r:id="rId25"/>
    <sheet name="表1～6の総括（メニュー別）（参考値）" sheetId="35" r:id="rId26"/>
    <sheet name="表7～11（メニュー別）" sheetId="36" r:id="rId27"/>
    <sheet name="表12（メニュー別）" sheetId="45" r:id="rId28"/>
  </sheets>
  <definedNames>
    <definedName name="_xlnm._FilterDatabase" localSheetId="6" hidden="1">表6!$C$13:$C$44</definedName>
    <definedName name="PPS値" localSheetId="13">#REF!</definedName>
    <definedName name="PPS値" localSheetId="14">#REF!</definedName>
    <definedName name="PPS値" localSheetId="27">#REF!</definedName>
    <definedName name="PPS値" localSheetId="15">#REF!</definedName>
    <definedName name="PPS値" localSheetId="16">#REF!</definedName>
    <definedName name="PPS値">#REF!</definedName>
    <definedName name="PPS名" localSheetId="13">#REF!</definedName>
    <definedName name="PPS名" localSheetId="14">#REF!</definedName>
    <definedName name="PPS名" localSheetId="27">#REF!</definedName>
    <definedName name="PPS名" localSheetId="15">#REF!</definedName>
    <definedName name="PPS名" localSheetId="16">#REF!</definedName>
    <definedName name="PPS名">#REF!</definedName>
    <definedName name="_xlnm.Print_Area" localSheetId="17">参考!$A$1:$F$40</definedName>
    <definedName name="_xlnm.Print_Area" localSheetId="1">表1!$A$1:$K$61</definedName>
    <definedName name="_xlnm.Print_Area" localSheetId="19">'表1（メニュー別）'!$A$1:$J$66</definedName>
    <definedName name="_xlnm.Print_Area" localSheetId="25">'表1～6の総括（メニュー別）（参考値）'!$A$1:$J$25</definedName>
    <definedName name="_xlnm.Print_Area" localSheetId="27">'表12（メニュー別）'!$A$1:$S$43</definedName>
    <definedName name="_xlnm.Print_Area" localSheetId="15">表12の2!$A$1:$J$83</definedName>
    <definedName name="_xlnm.Print_Area" localSheetId="16">表12の3!$A$1:$J$75</definedName>
    <definedName name="_xlnm.Print_Area" localSheetId="2">表2!$A$1:$E$43</definedName>
    <definedName name="_xlnm.Print_Area" localSheetId="20">'表2（メニュー別）'!$A$1:$J$48</definedName>
    <definedName name="_xlnm.Print_Area" localSheetId="3">表3!$A$1:$I$43</definedName>
    <definedName name="_xlnm.Print_Area" localSheetId="21">'表3（メニュー別）'!$A$1:$J$48</definedName>
    <definedName name="_xlnm.Print_Area" localSheetId="4">表4!$A$1:$E$18</definedName>
    <definedName name="_xlnm.Print_Area" localSheetId="22">'表4（メニュー別）'!$A$1:$J$23</definedName>
    <definedName name="_xlnm.Print_Area" localSheetId="5">表5!$A$1:$I$17</definedName>
    <definedName name="_xlnm.Print_Area" localSheetId="23">'表5（メニュー別）'!$A$1:$J$17</definedName>
    <definedName name="_xlnm.Print_Area" localSheetId="6">表6!$A$1:$I$112</definedName>
    <definedName name="_xlnm.Print_Area" localSheetId="24">'表6（メニュー別）（参考値）'!$A$1:$M$114</definedName>
    <definedName name="_xlnm.Print_Area" localSheetId="7">表6の2!$A$1:$I$48</definedName>
    <definedName name="_xlnm.Print_Area" localSheetId="26">'表7～11（メニュー別）'!$A$1:$H$46</definedName>
    <definedName name="_xlnm.Print_Area" localSheetId="0">表紙!$A$1:$K$65</definedName>
    <definedName name="_xlnm.Print_Area" localSheetId="18">'表紙（メニュー別）'!$A$1:$K$31</definedName>
    <definedName name="Z_7C73768E_F605_4E66_A1EA_792805CF7D21_.wvu.Cols" localSheetId="1" hidden="1">表1!#REF!</definedName>
    <definedName name="Z_7C73768E_F605_4E66_A1EA_792805CF7D21_.wvu.Cols" localSheetId="19" hidden="1">'表1（メニュー別）'!#REF!</definedName>
    <definedName name="Z_7C73768E_F605_4E66_A1EA_792805CF7D21_.wvu.Cols" localSheetId="25" hidden="1">'表1～6の総括（メニュー別）（参考値）'!#REF!</definedName>
    <definedName name="Z_7C73768E_F605_4E66_A1EA_792805CF7D21_.wvu.Cols" localSheetId="11" hidden="1">表10!#REF!</definedName>
    <definedName name="Z_7C73768E_F605_4E66_A1EA_792805CF7D21_.wvu.Cols" localSheetId="12" hidden="1">表11!#REF!</definedName>
    <definedName name="Z_7C73768E_F605_4E66_A1EA_792805CF7D21_.wvu.Cols" localSheetId="13" hidden="1">表11の2!#REF!</definedName>
    <definedName name="Z_7C73768E_F605_4E66_A1EA_792805CF7D21_.wvu.Cols" localSheetId="14" hidden="1">表12!#REF!</definedName>
    <definedName name="Z_7C73768E_F605_4E66_A1EA_792805CF7D21_.wvu.Cols" localSheetId="27" hidden="1">'表12（メニュー別）'!#REF!</definedName>
    <definedName name="Z_7C73768E_F605_4E66_A1EA_792805CF7D21_.wvu.Cols" localSheetId="15" hidden="1">表12の2!#REF!</definedName>
    <definedName name="Z_7C73768E_F605_4E66_A1EA_792805CF7D21_.wvu.Cols" localSheetId="16" hidden="1">表12の3!#REF!</definedName>
    <definedName name="Z_7C73768E_F605_4E66_A1EA_792805CF7D21_.wvu.Cols" localSheetId="2" hidden="1">表2!#REF!</definedName>
    <definedName name="Z_7C73768E_F605_4E66_A1EA_792805CF7D21_.wvu.Cols" localSheetId="20" hidden="1">'表2（メニュー別）'!#REF!</definedName>
    <definedName name="Z_7C73768E_F605_4E66_A1EA_792805CF7D21_.wvu.Cols" localSheetId="3" hidden="1">表3!#REF!</definedName>
    <definedName name="Z_7C73768E_F605_4E66_A1EA_792805CF7D21_.wvu.Cols" localSheetId="21" hidden="1">'表3（メニュー別）'!#REF!</definedName>
    <definedName name="Z_7C73768E_F605_4E66_A1EA_792805CF7D21_.wvu.Cols" localSheetId="4" hidden="1">表4!#REF!</definedName>
    <definedName name="Z_7C73768E_F605_4E66_A1EA_792805CF7D21_.wvu.Cols" localSheetId="22" hidden="1">'表4（メニュー別）'!#REF!</definedName>
    <definedName name="Z_7C73768E_F605_4E66_A1EA_792805CF7D21_.wvu.Cols" localSheetId="5" hidden="1">表5!#REF!</definedName>
    <definedName name="Z_7C73768E_F605_4E66_A1EA_792805CF7D21_.wvu.Cols" localSheetId="23" hidden="1">'表5（メニュー別）'!#REF!</definedName>
    <definedName name="Z_7C73768E_F605_4E66_A1EA_792805CF7D21_.wvu.Cols" localSheetId="6" hidden="1">表6!#REF!</definedName>
    <definedName name="Z_7C73768E_F605_4E66_A1EA_792805CF7D21_.wvu.Cols" localSheetId="24" hidden="1">'表6（メニュー別）（参考値）'!#REF!</definedName>
    <definedName name="Z_7C73768E_F605_4E66_A1EA_792805CF7D21_.wvu.Cols" localSheetId="7" hidden="1">表6の2!#REF!</definedName>
    <definedName name="Z_7C73768E_F605_4E66_A1EA_792805CF7D21_.wvu.Cols" localSheetId="8" hidden="1">表7!#REF!</definedName>
    <definedName name="Z_7C73768E_F605_4E66_A1EA_792805CF7D21_.wvu.Cols" localSheetId="26" hidden="1">'表7～11（メニュー別）'!#REF!</definedName>
    <definedName name="Z_7C73768E_F605_4E66_A1EA_792805CF7D21_.wvu.Cols" localSheetId="9" hidden="1">表8!#REF!</definedName>
    <definedName name="Z_7C73768E_F605_4E66_A1EA_792805CF7D21_.wvu.Cols" localSheetId="10" hidden="1">表9!#REF!</definedName>
    <definedName name="Z_7C73768E_F605_4E66_A1EA_792805CF7D21_.wvu.Cols" localSheetId="0" hidden="1">表紙!$C:$C</definedName>
    <definedName name="Z_7C73768E_F605_4E66_A1EA_792805CF7D21_.wvu.Cols" localSheetId="18" hidden="1">'表紙（メニュー別）'!#REF!</definedName>
    <definedName name="Z_7C73768E_F605_4E66_A1EA_792805CF7D21_.wvu.PrintArea" localSheetId="11" hidden="1">表10!$A$1:$I$18</definedName>
    <definedName name="Z_7C73768E_F605_4E66_A1EA_792805CF7D21_.wvu.PrintArea" localSheetId="12" hidden="1">表11!$A$1:$I$13</definedName>
    <definedName name="Z_7C73768E_F605_4E66_A1EA_792805CF7D21_.wvu.PrintArea" localSheetId="13" hidden="1">表11の2!$A$1:$I$15</definedName>
    <definedName name="Z_7C73768E_F605_4E66_A1EA_792805CF7D21_.wvu.PrintArea" localSheetId="14" hidden="1">表12!$A$1:$X$31</definedName>
    <definedName name="Z_7C73768E_F605_4E66_A1EA_792805CF7D21_.wvu.PrintArea" localSheetId="27" hidden="1">'表12（メニュー別）'!$A$1:$T$32</definedName>
    <definedName name="Z_7C73768E_F605_4E66_A1EA_792805CF7D21_.wvu.PrintArea" localSheetId="2" hidden="1">表2!$A$1:$E$44</definedName>
    <definedName name="Z_7C73768E_F605_4E66_A1EA_792805CF7D21_.wvu.PrintArea" localSheetId="20" hidden="1">'表2（メニュー別）'!$A$1:$J$44</definedName>
    <definedName name="Z_7C73768E_F605_4E66_A1EA_792805CF7D21_.wvu.PrintArea" localSheetId="8" hidden="1">表7!$A$1:$G$18</definedName>
    <definedName name="Z_7C73768E_F605_4E66_A1EA_792805CF7D21_.wvu.PrintArea" localSheetId="9" hidden="1">表8!$A$1:$I$18</definedName>
    <definedName name="Z_7C73768E_F605_4E66_A1EA_792805CF7D21_.wvu.PrintArea" localSheetId="10" hidden="1">表9!$A$1:$G$18</definedName>
    <definedName name="Z_7C73768E_F605_4E66_A1EA_792805CF7D21_.wvu.PrintArea" localSheetId="0" hidden="1">表紙!$A$1:$K$69</definedName>
    <definedName name="Z_7C73768E_F605_4E66_A1EA_792805CF7D21_.wvu.PrintArea" localSheetId="18" hidden="1">'表紙（メニュー別）'!$A$1:$K$22</definedName>
    <definedName name="データ" localSheetId="13">#REF!</definedName>
    <definedName name="データ" localSheetId="14">#REF!</definedName>
    <definedName name="データ" localSheetId="27">#REF!</definedName>
    <definedName name="データ" localSheetId="15">#REF!</definedName>
    <definedName name="データ" localSheetId="16">#REF!</definedName>
    <definedName name="データ">#REF!</definedName>
    <definedName name="電力会社名" localSheetId="13">#REF!</definedName>
    <definedName name="電力会社名" localSheetId="14">#REF!</definedName>
    <definedName name="電力会社名" localSheetId="27">#REF!</definedName>
    <definedName name="電力会社名" localSheetId="15">#REF!</definedName>
    <definedName name="電力会社名" localSheetId="16">#REF!</definedName>
    <definedName name="電力会社名">#REF!</definedName>
  </definedNames>
  <calcPr calcId="191029"/>
  <customWorkbookViews>
    <customWorkbookView name=" 環境省 - 個人用ビュー" guid="{7C73768E-F605-4E66-A1EA-792805CF7D21}" mergeInterval="0" personalView="1" maximized="1" windowWidth="1020" windowHeight="58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4" i="45" l="1"/>
  <c r="H75" i="42"/>
  <c r="J26" i="43"/>
  <c r="U15" i="43"/>
  <c r="T15" i="43"/>
  <c r="F16" i="39"/>
  <c r="B16" i="39"/>
  <c r="I16" i="6"/>
  <c r="G16" i="6"/>
  <c r="G15" i="6"/>
  <c r="I15" i="6" s="1"/>
  <c r="G14" i="6"/>
  <c r="I14" i="6" s="1"/>
  <c r="K59" i="46"/>
  <c r="K60" i="46"/>
  <c r="J59" i="46"/>
  <c r="J60" i="46"/>
  <c r="K58" i="46"/>
  <c r="J58" i="46"/>
  <c r="G36" i="46"/>
  <c r="G37" i="46"/>
  <c r="G38" i="46"/>
  <c r="G39" i="46"/>
  <c r="G40" i="46"/>
  <c r="G41" i="46"/>
  <c r="G42" i="46"/>
  <c r="G43" i="46"/>
  <c r="G44" i="46"/>
  <c r="G35" i="46"/>
  <c r="I39" i="46"/>
  <c r="C59" i="26" l="1"/>
  <c r="C60" i="26"/>
  <c r="C58" i="26"/>
  <c r="D34" i="12"/>
  <c r="I58" i="46" l="1"/>
  <c r="G26" i="46"/>
  <c r="G27" i="46"/>
  <c r="G28" i="46"/>
  <c r="G29" i="46"/>
  <c r="G30" i="46"/>
  <c r="G31" i="46"/>
  <c r="G32" i="46"/>
  <c r="G33" i="46"/>
  <c r="G34" i="46"/>
  <c r="G45" i="46"/>
  <c r="G46" i="46"/>
  <c r="G47" i="46"/>
  <c r="G48" i="46"/>
  <c r="G49" i="46"/>
  <c r="G50" i="46"/>
  <c r="G51" i="46"/>
  <c r="G52" i="46"/>
  <c r="G25" i="46"/>
  <c r="K5" i="46"/>
  <c r="E5" i="47"/>
  <c r="I5" i="48"/>
  <c r="C21" i="33"/>
  <c r="I29" i="45"/>
  <c r="C39" i="27"/>
  <c r="C40" i="27"/>
  <c r="F40" i="27" s="1"/>
  <c r="C41" i="27"/>
  <c r="C42" i="27"/>
  <c r="F42" i="27" s="1"/>
  <c r="I41" i="27"/>
  <c r="G40" i="27"/>
  <c r="J40" i="27"/>
  <c r="F41" i="27"/>
  <c r="G41" i="27"/>
  <c r="J41" i="27"/>
  <c r="C14" i="27"/>
  <c r="C15" i="27"/>
  <c r="C16" i="27"/>
  <c r="C17" i="27"/>
  <c r="C18" i="27"/>
  <c r="C19" i="27"/>
  <c r="C20" i="27"/>
  <c r="C21" i="27"/>
  <c r="C22" i="27"/>
  <c r="C23" i="27"/>
  <c r="C24" i="27"/>
  <c r="F24" i="27" s="1"/>
  <c r="C25" i="27"/>
  <c r="F25" i="27" s="1"/>
  <c r="C26" i="27"/>
  <c r="C27" i="27"/>
  <c r="C28" i="27"/>
  <c r="C29" i="27"/>
  <c r="C30" i="27"/>
  <c r="C31" i="27"/>
  <c r="C32" i="27"/>
  <c r="C33" i="27"/>
  <c r="C34" i="27"/>
  <c r="C35" i="27"/>
  <c r="C36" i="27"/>
  <c r="F36" i="27" s="1"/>
  <c r="C37" i="27"/>
  <c r="F37" i="27" s="1"/>
  <c r="C38" i="27"/>
  <c r="H17" i="27"/>
  <c r="H23" i="27"/>
  <c r="I34" i="27"/>
  <c r="H35" i="27"/>
  <c r="C15" i="28"/>
  <c r="C16" i="28"/>
  <c r="C17" i="28"/>
  <c r="C18" i="28"/>
  <c r="C19" i="28"/>
  <c r="C20" i="28"/>
  <c r="F20" i="28" s="1"/>
  <c r="C21" i="28"/>
  <c r="F21" i="28" s="1"/>
  <c r="C22" i="28"/>
  <c r="C23" i="28"/>
  <c r="C24" i="28"/>
  <c r="F24" i="28" s="1"/>
  <c r="C25" i="28"/>
  <c r="F25" i="28" s="1"/>
  <c r="C26" i="28"/>
  <c r="C27" i="28"/>
  <c r="C28" i="28"/>
  <c r="C29" i="28"/>
  <c r="C30" i="28"/>
  <c r="C31" i="28"/>
  <c r="C32" i="28"/>
  <c r="F32" i="28" s="1"/>
  <c r="C33" i="28"/>
  <c r="F33" i="28" s="1"/>
  <c r="C34" i="28"/>
  <c r="C35" i="28"/>
  <c r="C36" i="28"/>
  <c r="F36" i="28" s="1"/>
  <c r="C37" i="28"/>
  <c r="F37" i="28" s="1"/>
  <c r="C38" i="28"/>
  <c r="C39" i="28"/>
  <c r="C40" i="28"/>
  <c r="C41" i="28"/>
  <c r="F41" i="28" s="1"/>
  <c r="C42" i="28"/>
  <c r="C14" i="28"/>
  <c r="I18" i="27"/>
  <c r="J18" i="27"/>
  <c r="I22" i="27"/>
  <c r="J22" i="27"/>
  <c r="I26" i="27"/>
  <c r="I30" i="27"/>
  <c r="J30" i="27"/>
  <c r="J34" i="27"/>
  <c r="I38" i="27"/>
  <c r="I14" i="27"/>
  <c r="H14" i="27"/>
  <c r="G15" i="27"/>
  <c r="J15" i="27" s="1"/>
  <c r="G16" i="27"/>
  <c r="J16" i="27" s="1"/>
  <c r="G17" i="27"/>
  <c r="J17" i="27" s="1"/>
  <c r="G18" i="27"/>
  <c r="G19" i="27"/>
  <c r="J19" i="27" s="1"/>
  <c r="G20" i="27"/>
  <c r="J20" i="27" s="1"/>
  <c r="G21" i="27"/>
  <c r="J21" i="27" s="1"/>
  <c r="G22" i="27"/>
  <c r="G23" i="27"/>
  <c r="J23" i="27" s="1"/>
  <c r="G24" i="27"/>
  <c r="J24" i="27" s="1"/>
  <c r="G25" i="27"/>
  <c r="J25" i="27" s="1"/>
  <c r="G26" i="27"/>
  <c r="J26" i="27" s="1"/>
  <c r="G27" i="27"/>
  <c r="J27" i="27" s="1"/>
  <c r="G28" i="27"/>
  <c r="J28" i="27" s="1"/>
  <c r="G29" i="27"/>
  <c r="J29" i="27" s="1"/>
  <c r="G30" i="27"/>
  <c r="G31" i="27"/>
  <c r="J31" i="27" s="1"/>
  <c r="G32" i="27"/>
  <c r="J32" i="27" s="1"/>
  <c r="G33" i="27"/>
  <c r="J33" i="27" s="1"/>
  <c r="G34" i="27"/>
  <c r="G35" i="27"/>
  <c r="J35" i="27" s="1"/>
  <c r="G36" i="27"/>
  <c r="J36" i="27" s="1"/>
  <c r="G37" i="27"/>
  <c r="J37" i="27" s="1"/>
  <c r="G38" i="27"/>
  <c r="J38" i="27" s="1"/>
  <c r="G39" i="27"/>
  <c r="J39" i="27" s="1"/>
  <c r="G14" i="27"/>
  <c r="J14" i="27" s="1"/>
  <c r="F20" i="27"/>
  <c r="F21" i="27"/>
  <c r="F32" i="27"/>
  <c r="F33" i="27"/>
  <c r="H15" i="27"/>
  <c r="H16" i="27"/>
  <c r="F18" i="27"/>
  <c r="H19" i="27"/>
  <c r="H20" i="27"/>
  <c r="H21" i="27"/>
  <c r="F22" i="27"/>
  <c r="F26" i="27"/>
  <c r="H27" i="27"/>
  <c r="H28" i="27"/>
  <c r="H29" i="27"/>
  <c r="F30" i="27"/>
  <c r="H31" i="27"/>
  <c r="H32" i="27"/>
  <c r="H33" i="27"/>
  <c r="F34" i="27"/>
  <c r="F38" i="27"/>
  <c r="H39" i="27"/>
  <c r="F14" i="27"/>
  <c r="F48" i="27"/>
  <c r="F66" i="26"/>
  <c r="C52" i="26"/>
  <c r="F52" i="26" s="1"/>
  <c r="B59" i="26"/>
  <c r="B60" i="26"/>
  <c r="B58" i="26"/>
  <c r="F59" i="26"/>
  <c r="F60" i="26"/>
  <c r="C26" i="26"/>
  <c r="I26" i="26" s="1"/>
  <c r="C27" i="26"/>
  <c r="I27" i="26" s="1"/>
  <c r="C28" i="26"/>
  <c r="I28" i="26" s="1"/>
  <c r="C29" i="26"/>
  <c r="I29" i="26" s="1"/>
  <c r="C30" i="26"/>
  <c r="H30" i="26" s="1"/>
  <c r="C31" i="26"/>
  <c r="H31" i="26" s="1"/>
  <c r="C32" i="26"/>
  <c r="H32" i="26" s="1"/>
  <c r="C33" i="26"/>
  <c r="F33" i="26" s="1"/>
  <c r="C34" i="26"/>
  <c r="I34" i="26" s="1"/>
  <c r="C35" i="26"/>
  <c r="I35" i="26" s="1"/>
  <c r="C36" i="26"/>
  <c r="I36" i="26" s="1"/>
  <c r="C37" i="26"/>
  <c r="I37" i="26" s="1"/>
  <c r="C38" i="26"/>
  <c r="I38" i="26" s="1"/>
  <c r="C39" i="26"/>
  <c r="I39" i="26" s="1"/>
  <c r="C40" i="26"/>
  <c r="I40" i="26" s="1"/>
  <c r="C41" i="26"/>
  <c r="I41" i="26" s="1"/>
  <c r="C42" i="26"/>
  <c r="H42" i="26" s="1"/>
  <c r="C43" i="26"/>
  <c r="H43" i="26" s="1"/>
  <c r="C44" i="26"/>
  <c r="H44" i="26" s="1"/>
  <c r="C45" i="26"/>
  <c r="F45" i="26" s="1"/>
  <c r="C46" i="26"/>
  <c r="I46" i="26" s="1"/>
  <c r="C47" i="26"/>
  <c r="F47" i="26" s="1"/>
  <c r="C48" i="26"/>
  <c r="F48" i="26" s="1"/>
  <c r="C49" i="26"/>
  <c r="I49" i="26" s="1"/>
  <c r="C50" i="26"/>
  <c r="I50" i="26" s="1"/>
  <c r="C51" i="26"/>
  <c r="I51" i="26" s="1"/>
  <c r="C25" i="26"/>
  <c r="I25" i="26" s="1"/>
  <c r="F40" i="28" l="1"/>
  <c r="F34" i="28"/>
  <c r="F30" i="28"/>
  <c r="F29" i="28"/>
  <c r="F28" i="28"/>
  <c r="F22" i="28"/>
  <c r="F17" i="28"/>
  <c r="F16" i="28"/>
  <c r="F18" i="28"/>
  <c r="F14" i="28"/>
  <c r="F31" i="28"/>
  <c r="F19" i="28"/>
  <c r="F39" i="28"/>
  <c r="F27" i="28"/>
  <c r="F15" i="28"/>
  <c r="F38" i="28"/>
  <c r="F26" i="28"/>
  <c r="F35" i="28"/>
  <c r="F23" i="28"/>
  <c r="H41" i="27"/>
  <c r="I40" i="27"/>
  <c r="H40" i="27"/>
  <c r="I42" i="27"/>
  <c r="H42" i="27"/>
  <c r="F42" i="28"/>
  <c r="F31" i="27"/>
  <c r="F19" i="27"/>
  <c r="H38" i="27"/>
  <c r="H34" i="27"/>
  <c r="H30" i="27"/>
  <c r="H26" i="27"/>
  <c r="H22" i="27"/>
  <c r="H18" i="27"/>
  <c r="F29" i="27"/>
  <c r="F17" i="27"/>
  <c r="I37" i="27"/>
  <c r="I33" i="27"/>
  <c r="I29" i="27"/>
  <c r="I25" i="27"/>
  <c r="I21" i="27"/>
  <c r="I17" i="27"/>
  <c r="F28" i="27"/>
  <c r="F16" i="27"/>
  <c r="H37" i="27"/>
  <c r="H25" i="27"/>
  <c r="F39" i="27"/>
  <c r="F27" i="27"/>
  <c r="F15" i="27"/>
  <c r="I36" i="27"/>
  <c r="I32" i="27"/>
  <c r="I28" i="27"/>
  <c r="I24" i="27"/>
  <c r="I20" i="27"/>
  <c r="I16" i="27"/>
  <c r="H36" i="27"/>
  <c r="H24" i="27"/>
  <c r="F35" i="27"/>
  <c r="F23" i="27"/>
  <c r="I39" i="27"/>
  <c r="I35" i="27"/>
  <c r="I31" i="27"/>
  <c r="I27" i="27"/>
  <c r="I23" i="27"/>
  <c r="I19" i="27"/>
  <c r="I15" i="27"/>
  <c r="F58" i="26"/>
  <c r="F25" i="26"/>
  <c r="F43" i="26"/>
  <c r="F41" i="26"/>
  <c r="F30" i="26"/>
  <c r="F44" i="26"/>
  <c r="F42" i="26"/>
  <c r="H25" i="26"/>
  <c r="H41" i="26"/>
  <c r="F40" i="26"/>
  <c r="H40" i="26"/>
  <c r="F32" i="26"/>
  <c r="H29" i="26"/>
  <c r="F31" i="26"/>
  <c r="H28" i="26"/>
  <c r="I45" i="26"/>
  <c r="F29" i="26"/>
  <c r="I44" i="26"/>
  <c r="F28" i="26"/>
  <c r="I33" i="26"/>
  <c r="I32" i="26"/>
  <c r="H51" i="26"/>
  <c r="H39" i="26"/>
  <c r="H27" i="26"/>
  <c r="I43" i="26"/>
  <c r="I31" i="26"/>
  <c r="H50" i="26"/>
  <c r="H38" i="26"/>
  <c r="H26" i="26"/>
  <c r="I42" i="26"/>
  <c r="I30" i="26"/>
  <c r="H49" i="26"/>
  <c r="H37" i="26"/>
  <c r="F51" i="26"/>
  <c r="F39" i="26"/>
  <c r="F27" i="26"/>
  <c r="H48" i="26"/>
  <c r="H36" i="26"/>
  <c r="F50" i="26"/>
  <c r="F38" i="26"/>
  <c r="F26" i="26"/>
  <c r="H47" i="26"/>
  <c r="H35" i="26"/>
  <c r="F49" i="26"/>
  <c r="F37" i="26"/>
  <c r="H46" i="26"/>
  <c r="H34" i="26"/>
  <c r="H45" i="26"/>
  <c r="H33" i="26"/>
  <c r="F36" i="26"/>
  <c r="I48" i="26"/>
  <c r="F35" i="26"/>
  <c r="F46" i="26"/>
  <c r="F34" i="26"/>
  <c r="I47" i="26"/>
  <c r="C43" i="48" l="1"/>
  <c r="G42" i="48"/>
  <c r="I42" i="48" s="1"/>
  <c r="G42" i="28" s="1"/>
  <c r="G41" i="48"/>
  <c r="I41" i="48" s="1"/>
  <c r="G41" i="28" s="1"/>
  <c r="G40" i="48"/>
  <c r="I40" i="48" s="1"/>
  <c r="G40" i="28" s="1"/>
  <c r="G39" i="48"/>
  <c r="I39" i="48" s="1"/>
  <c r="G39" i="28" s="1"/>
  <c r="G38" i="48"/>
  <c r="I38" i="48" s="1"/>
  <c r="G38" i="28" s="1"/>
  <c r="G37" i="48"/>
  <c r="I37" i="48" s="1"/>
  <c r="G37" i="28" s="1"/>
  <c r="G36" i="48"/>
  <c r="I36" i="48" s="1"/>
  <c r="G36" i="28" s="1"/>
  <c r="G35" i="48"/>
  <c r="I35" i="48" s="1"/>
  <c r="G35" i="28" s="1"/>
  <c r="G34" i="48"/>
  <c r="I34" i="48" s="1"/>
  <c r="G34" i="28" s="1"/>
  <c r="G33" i="48"/>
  <c r="I33" i="48" s="1"/>
  <c r="G33" i="28" s="1"/>
  <c r="G32" i="48"/>
  <c r="I32" i="48" s="1"/>
  <c r="G32" i="28" s="1"/>
  <c r="G31" i="48"/>
  <c r="I31" i="48" s="1"/>
  <c r="G31" i="28" s="1"/>
  <c r="G30" i="48"/>
  <c r="I30" i="48" s="1"/>
  <c r="G30" i="28" s="1"/>
  <c r="G29" i="48"/>
  <c r="I29" i="48" s="1"/>
  <c r="G29" i="28" s="1"/>
  <c r="G28" i="48"/>
  <c r="I28" i="48" s="1"/>
  <c r="G28" i="28" s="1"/>
  <c r="G27" i="48"/>
  <c r="I27" i="48" s="1"/>
  <c r="G27" i="28" s="1"/>
  <c r="G26" i="48"/>
  <c r="I26" i="48" s="1"/>
  <c r="G26" i="28" s="1"/>
  <c r="G25" i="48"/>
  <c r="I25" i="48" s="1"/>
  <c r="G25" i="28" s="1"/>
  <c r="G24" i="48"/>
  <c r="I24" i="48" s="1"/>
  <c r="G24" i="28" s="1"/>
  <c r="G23" i="48"/>
  <c r="I23" i="48" s="1"/>
  <c r="G23" i="28" s="1"/>
  <c r="G22" i="48"/>
  <c r="I22" i="48" s="1"/>
  <c r="G22" i="28" s="1"/>
  <c r="G21" i="48"/>
  <c r="I21" i="48" s="1"/>
  <c r="G21" i="28" s="1"/>
  <c r="G20" i="48"/>
  <c r="I20" i="48" s="1"/>
  <c r="G20" i="28" s="1"/>
  <c r="G19" i="48"/>
  <c r="I19" i="48" s="1"/>
  <c r="G19" i="28" s="1"/>
  <c r="G18" i="48"/>
  <c r="I18" i="48" s="1"/>
  <c r="G18" i="28" s="1"/>
  <c r="G17" i="48"/>
  <c r="I17" i="48" s="1"/>
  <c r="G17" i="28" s="1"/>
  <c r="G16" i="48"/>
  <c r="I16" i="48" s="1"/>
  <c r="G16" i="28" s="1"/>
  <c r="G15" i="48"/>
  <c r="I15" i="48" s="1"/>
  <c r="G15" i="28" s="1"/>
  <c r="G14" i="48"/>
  <c r="I14" i="48" s="1"/>
  <c r="G14" i="28" s="1"/>
  <c r="C43" i="47"/>
  <c r="E42" i="47"/>
  <c r="G42" i="27" s="1"/>
  <c r="G43" i="27" s="1"/>
  <c r="E41" i="47"/>
  <c r="E40" i="47"/>
  <c r="E39" i="47"/>
  <c r="E38" i="47"/>
  <c r="E37" i="47"/>
  <c r="E36" i="47"/>
  <c r="E35" i="47"/>
  <c r="E34" i="47"/>
  <c r="E33" i="47"/>
  <c r="E32" i="47"/>
  <c r="E31" i="47"/>
  <c r="E30" i="47"/>
  <c r="E29" i="47"/>
  <c r="E28" i="47"/>
  <c r="E27" i="47"/>
  <c r="E26" i="47"/>
  <c r="E25" i="47"/>
  <c r="E24" i="47"/>
  <c r="E23" i="47"/>
  <c r="E22" i="47"/>
  <c r="E21" i="47"/>
  <c r="E20" i="47"/>
  <c r="E19" i="47"/>
  <c r="E18" i="47"/>
  <c r="E17" i="47"/>
  <c r="E16" i="47"/>
  <c r="E15" i="47"/>
  <c r="E14" i="47"/>
  <c r="I60" i="46"/>
  <c r="G60" i="26" s="1"/>
  <c r="I59" i="46"/>
  <c r="G59" i="26" s="1"/>
  <c r="G58" i="26"/>
  <c r="I52" i="46"/>
  <c r="K52" i="46" s="1"/>
  <c r="G52" i="26" s="1"/>
  <c r="I51" i="46"/>
  <c r="K51" i="46" s="1"/>
  <c r="G51" i="26" s="1"/>
  <c r="J51" i="26" s="1"/>
  <c r="I50" i="46"/>
  <c r="K50" i="46" s="1"/>
  <c r="G50" i="26" s="1"/>
  <c r="J50" i="26" s="1"/>
  <c r="I49" i="46"/>
  <c r="K49" i="46" s="1"/>
  <c r="G49" i="26" s="1"/>
  <c r="J49" i="26" s="1"/>
  <c r="I48" i="46"/>
  <c r="K48" i="46" s="1"/>
  <c r="G48" i="26" s="1"/>
  <c r="J48" i="26" s="1"/>
  <c r="I47" i="46"/>
  <c r="K47" i="46" s="1"/>
  <c r="G47" i="26" s="1"/>
  <c r="J47" i="26" s="1"/>
  <c r="I46" i="46"/>
  <c r="K46" i="46" s="1"/>
  <c r="G46" i="26" s="1"/>
  <c r="J46" i="26" s="1"/>
  <c r="I45" i="46"/>
  <c r="K45" i="46" s="1"/>
  <c r="G45" i="26" s="1"/>
  <c r="J45" i="26" s="1"/>
  <c r="I44" i="46"/>
  <c r="K44" i="46" s="1"/>
  <c r="G44" i="26" s="1"/>
  <c r="J44" i="26" s="1"/>
  <c r="I43" i="46"/>
  <c r="K43" i="46" s="1"/>
  <c r="G43" i="26" s="1"/>
  <c r="J43" i="26" s="1"/>
  <c r="I42" i="46"/>
  <c r="K42" i="46" s="1"/>
  <c r="G42" i="26" s="1"/>
  <c r="J42" i="26" s="1"/>
  <c r="I41" i="46"/>
  <c r="K41" i="46" s="1"/>
  <c r="G41" i="26" s="1"/>
  <c r="J41" i="26" s="1"/>
  <c r="I40" i="46"/>
  <c r="K40" i="46" s="1"/>
  <c r="G40" i="26" s="1"/>
  <c r="J40" i="26" s="1"/>
  <c r="K39" i="46"/>
  <c r="G39" i="26" s="1"/>
  <c r="J39" i="26" s="1"/>
  <c r="I38" i="46"/>
  <c r="K38" i="46" s="1"/>
  <c r="G38" i="26" s="1"/>
  <c r="J38" i="26" s="1"/>
  <c r="I37" i="46"/>
  <c r="K37" i="46" s="1"/>
  <c r="G37" i="26" s="1"/>
  <c r="J37" i="26" s="1"/>
  <c r="I36" i="46"/>
  <c r="K36" i="46" s="1"/>
  <c r="G36" i="26" s="1"/>
  <c r="J36" i="26" s="1"/>
  <c r="I35" i="46"/>
  <c r="K35" i="46" s="1"/>
  <c r="G35" i="26" s="1"/>
  <c r="J35" i="26" s="1"/>
  <c r="I34" i="46"/>
  <c r="K34" i="46" s="1"/>
  <c r="G34" i="26" s="1"/>
  <c r="J34" i="26" s="1"/>
  <c r="I33" i="46"/>
  <c r="K33" i="46" s="1"/>
  <c r="G33" i="26" s="1"/>
  <c r="J33" i="26" s="1"/>
  <c r="I32" i="46"/>
  <c r="K32" i="46" s="1"/>
  <c r="G32" i="26" s="1"/>
  <c r="J32" i="26" s="1"/>
  <c r="I31" i="46"/>
  <c r="K31" i="46" s="1"/>
  <c r="G31" i="26" s="1"/>
  <c r="J31" i="26" s="1"/>
  <c r="I30" i="46"/>
  <c r="K30" i="46" s="1"/>
  <c r="G30" i="26" s="1"/>
  <c r="J30" i="26" s="1"/>
  <c r="I29" i="46"/>
  <c r="K29" i="46" s="1"/>
  <c r="G29" i="26" s="1"/>
  <c r="J29" i="26" s="1"/>
  <c r="I28" i="46"/>
  <c r="K28" i="46" s="1"/>
  <c r="G28" i="26" s="1"/>
  <c r="J28" i="26" s="1"/>
  <c r="I27" i="46"/>
  <c r="K27" i="46" s="1"/>
  <c r="G27" i="26" s="1"/>
  <c r="J27" i="26" s="1"/>
  <c r="I26" i="46"/>
  <c r="K26" i="46" s="1"/>
  <c r="G26" i="26" s="1"/>
  <c r="J26" i="26" s="1"/>
  <c r="I25" i="46"/>
  <c r="H19" i="28" l="1"/>
  <c r="J19" i="28" s="1"/>
  <c r="I19" i="28"/>
  <c r="I20" i="28"/>
  <c r="H20" i="28"/>
  <c r="J20" i="28" s="1"/>
  <c r="I32" i="28"/>
  <c r="H32" i="28"/>
  <c r="J32" i="28" s="1"/>
  <c r="I21" i="28"/>
  <c r="H21" i="28"/>
  <c r="J21" i="28" s="1"/>
  <c r="H33" i="28"/>
  <c r="J33" i="28" s="1"/>
  <c r="I33" i="28"/>
  <c r="H34" i="28"/>
  <c r="J34" i="28" s="1"/>
  <c r="I34" i="28"/>
  <c r="H23" i="28"/>
  <c r="I23" i="28"/>
  <c r="H35" i="28"/>
  <c r="J35" i="28" s="1"/>
  <c r="I35" i="28"/>
  <c r="I36" i="28"/>
  <c r="H36" i="28"/>
  <c r="J36" i="28" s="1"/>
  <c r="I25" i="28"/>
  <c r="H25" i="28"/>
  <c r="J25" i="28" s="1"/>
  <c r="I37" i="28"/>
  <c r="H37" i="28"/>
  <c r="J37" i="28" s="1"/>
  <c r="I24" i="28"/>
  <c r="H24" i="28"/>
  <c r="J24" i="28" s="1"/>
  <c r="I26" i="28"/>
  <c r="H26" i="28"/>
  <c r="J26" i="28" s="1"/>
  <c r="H38" i="28"/>
  <c r="I38" i="28"/>
  <c r="J38" i="28" s="1"/>
  <c r="H15" i="28"/>
  <c r="J15" i="28" s="1"/>
  <c r="I15" i="28"/>
  <c r="H27" i="28"/>
  <c r="I27" i="28"/>
  <c r="J27" i="28" s="1"/>
  <c r="H39" i="28"/>
  <c r="I39" i="28"/>
  <c r="I22" i="28"/>
  <c r="H22" i="28"/>
  <c r="J22" i="28" s="1"/>
  <c r="H16" i="28"/>
  <c r="I16" i="28"/>
  <c r="I28" i="28"/>
  <c r="H28" i="28"/>
  <c r="J28" i="28" s="1"/>
  <c r="I40" i="28"/>
  <c r="H40" i="28"/>
  <c r="J40" i="28" s="1"/>
  <c r="I17" i="28"/>
  <c r="J17" i="28" s="1"/>
  <c r="H17" i="28"/>
  <c r="I29" i="28"/>
  <c r="H29" i="28"/>
  <c r="J29" i="28" s="1"/>
  <c r="H41" i="28"/>
  <c r="I41" i="28"/>
  <c r="I18" i="28"/>
  <c r="H18" i="28"/>
  <c r="J18" i="28" s="1"/>
  <c r="I30" i="28"/>
  <c r="H30" i="28"/>
  <c r="J30" i="28" s="1"/>
  <c r="I31" i="28"/>
  <c r="H31" i="28"/>
  <c r="J31" i="28" s="1"/>
  <c r="I14" i="28"/>
  <c r="H14" i="28"/>
  <c r="J14" i="28" s="1"/>
  <c r="J42" i="27"/>
  <c r="H42" i="28"/>
  <c r="I42" i="28"/>
  <c r="I52" i="26"/>
  <c r="H52" i="26"/>
  <c r="J52" i="26" s="1"/>
  <c r="H60" i="26"/>
  <c r="I60" i="26"/>
  <c r="G61" i="26"/>
  <c r="H59" i="26"/>
  <c r="I59" i="26"/>
  <c r="I58" i="26"/>
  <c r="H58" i="26"/>
  <c r="G43" i="48"/>
  <c r="I43" i="48"/>
  <c r="O49" i="12" s="1"/>
  <c r="E43" i="47"/>
  <c r="O48" i="12" s="1"/>
  <c r="K61" i="46"/>
  <c r="Y59" i="12" s="1"/>
  <c r="I53" i="46"/>
  <c r="K25" i="46"/>
  <c r="J16" i="28" l="1"/>
  <c r="J41" i="28"/>
  <c r="J23" i="28"/>
  <c r="J39" i="28"/>
  <c r="J42" i="28"/>
  <c r="K53" i="46"/>
  <c r="O47" i="12" s="1"/>
  <c r="G25" i="26"/>
  <c r="J25" i="26" s="1"/>
  <c r="J53" i="26" s="1"/>
  <c r="J60" i="26"/>
  <c r="J59" i="26"/>
  <c r="H61" i="26"/>
  <c r="I61" i="26"/>
  <c r="J58" i="26"/>
  <c r="J61" i="46"/>
  <c r="Y58" i="12" s="1"/>
  <c r="F48" i="28"/>
  <c r="J61" i="26" l="1"/>
  <c r="J10" i="35" s="1"/>
  <c r="F48" i="24"/>
  <c r="J98" i="32" l="1"/>
  <c r="L82" i="42"/>
  <c r="G16" i="7"/>
  <c r="I5" i="44" l="1"/>
  <c r="I5" i="42"/>
  <c r="H5" i="40"/>
  <c r="W5" i="43"/>
  <c r="S5" i="45" l="1"/>
  <c r="J5" i="35"/>
  <c r="G15" i="43"/>
  <c r="A26" i="43" s="1"/>
  <c r="A15" i="45" l="1"/>
  <c r="B28" i="45"/>
  <c r="B27" i="45"/>
  <c r="F15" i="45"/>
  <c r="F14" i="45"/>
  <c r="A14" i="45"/>
  <c r="N14" i="45" l="1"/>
  <c r="I43" i="45" s="1"/>
  <c r="A18" i="33" l="1"/>
  <c r="C18" i="35" s="1"/>
  <c r="F40" i="44"/>
  <c r="F67" i="44"/>
  <c r="D13" i="32"/>
  <c r="K13" i="32" s="1"/>
  <c r="H13" i="32"/>
  <c r="D14" i="32"/>
  <c r="J14" i="32" s="1"/>
  <c r="H14" i="32"/>
  <c r="G13" i="7"/>
  <c r="G14" i="7"/>
  <c r="F39" i="42"/>
  <c r="F66" i="42"/>
  <c r="C14" i="40"/>
  <c r="B18" i="40" s="1"/>
  <c r="F18" i="40" s="1"/>
  <c r="E44" i="36"/>
  <c r="F26" i="33" s="1"/>
  <c r="D44" i="36"/>
  <c r="F25" i="33" s="1"/>
  <c r="D60" i="32"/>
  <c r="J60" i="32" s="1"/>
  <c r="H5" i="39"/>
  <c r="H16" i="32"/>
  <c r="I16" i="32" s="1"/>
  <c r="L16" i="32" s="1"/>
  <c r="H17" i="32"/>
  <c r="I17" i="32" s="1"/>
  <c r="L17" i="32" s="1"/>
  <c r="H18" i="32"/>
  <c r="I18" i="32" s="1"/>
  <c r="L18" i="32" s="1"/>
  <c r="H19" i="32"/>
  <c r="I19" i="32" s="1"/>
  <c r="L19" i="32" s="1"/>
  <c r="H20" i="32"/>
  <c r="I20" i="32" s="1"/>
  <c r="L20" i="32" s="1"/>
  <c r="H21" i="32"/>
  <c r="I21" i="32" s="1"/>
  <c r="L21" i="32" s="1"/>
  <c r="H22" i="32"/>
  <c r="I22" i="32" s="1"/>
  <c r="L22" i="32" s="1"/>
  <c r="H23" i="32"/>
  <c r="I23" i="32" s="1"/>
  <c r="L23" i="32" s="1"/>
  <c r="H24" i="32"/>
  <c r="I24" i="32" s="1"/>
  <c r="L24" i="32" s="1"/>
  <c r="H25" i="32"/>
  <c r="I25" i="32" s="1"/>
  <c r="L25" i="32" s="1"/>
  <c r="H26" i="32"/>
  <c r="I26" i="32" s="1"/>
  <c r="L26" i="32" s="1"/>
  <c r="H27" i="32"/>
  <c r="I27" i="32" s="1"/>
  <c r="L27" i="32" s="1"/>
  <c r="H28" i="32"/>
  <c r="I28" i="32" s="1"/>
  <c r="L28" i="32" s="1"/>
  <c r="H29" i="32"/>
  <c r="I29" i="32" s="1"/>
  <c r="L29" i="32" s="1"/>
  <c r="H30" i="32"/>
  <c r="I30" i="32" s="1"/>
  <c r="L30" i="32" s="1"/>
  <c r="H31" i="32"/>
  <c r="I31" i="32" s="1"/>
  <c r="L31" i="32" s="1"/>
  <c r="H32" i="32"/>
  <c r="I32" i="32" s="1"/>
  <c r="L32" i="32" s="1"/>
  <c r="H33" i="32"/>
  <c r="I33" i="32" s="1"/>
  <c r="L33" i="32" s="1"/>
  <c r="H34" i="32"/>
  <c r="I34" i="32" s="1"/>
  <c r="L34" i="32" s="1"/>
  <c r="H35" i="32"/>
  <c r="I35" i="32" s="1"/>
  <c r="L35" i="32" s="1"/>
  <c r="H36" i="32"/>
  <c r="I36" i="32" s="1"/>
  <c r="L36" i="32" s="1"/>
  <c r="H37" i="32"/>
  <c r="I37" i="32" s="1"/>
  <c r="L37" i="32" s="1"/>
  <c r="H38" i="32"/>
  <c r="I38" i="32"/>
  <c r="L38" i="32" s="1"/>
  <c r="H39" i="32"/>
  <c r="I39" i="32" s="1"/>
  <c r="L39" i="32" s="1"/>
  <c r="H40" i="32"/>
  <c r="I40" i="32" s="1"/>
  <c r="L40" i="32" s="1"/>
  <c r="H41" i="32"/>
  <c r="I41" i="32" s="1"/>
  <c r="L41" i="32" s="1"/>
  <c r="H42" i="32"/>
  <c r="I42" i="32" s="1"/>
  <c r="L42" i="32" s="1"/>
  <c r="H50" i="32"/>
  <c r="I50" i="32" s="1"/>
  <c r="L50" i="32" s="1"/>
  <c r="H51" i="32"/>
  <c r="I51" i="32" s="1"/>
  <c r="L51" i="32" s="1"/>
  <c r="H52" i="32"/>
  <c r="I52" i="32" s="1"/>
  <c r="L52" i="32" s="1"/>
  <c r="H53" i="32"/>
  <c r="I53" i="32" s="1"/>
  <c r="L53" i="32" s="1"/>
  <c r="H54" i="32"/>
  <c r="I54" i="32" s="1"/>
  <c r="L54" i="32" s="1"/>
  <c r="H55" i="32"/>
  <c r="I55" i="32" s="1"/>
  <c r="L55" i="32" s="1"/>
  <c r="H56" i="32"/>
  <c r="I56" i="32" s="1"/>
  <c r="L56" i="32" s="1"/>
  <c r="H57" i="32"/>
  <c r="I57" i="32" s="1"/>
  <c r="L57" i="32" s="1"/>
  <c r="H58" i="32"/>
  <c r="I58" i="32" s="1"/>
  <c r="L58" i="32" s="1"/>
  <c r="H59" i="32"/>
  <c r="I59" i="32" s="1"/>
  <c r="L59" i="32" s="1"/>
  <c r="H60" i="32"/>
  <c r="I60" i="32" s="1"/>
  <c r="L60" i="32" s="1"/>
  <c r="H61" i="32"/>
  <c r="I61" i="32" s="1"/>
  <c r="L61" i="32" s="1"/>
  <c r="H62" i="32"/>
  <c r="I62" i="32" s="1"/>
  <c r="L62" i="32" s="1"/>
  <c r="H63" i="32"/>
  <c r="I63" i="32" s="1"/>
  <c r="L63" i="32" s="1"/>
  <c r="H64" i="32"/>
  <c r="I64" i="32" s="1"/>
  <c r="L64" i="32" s="1"/>
  <c r="H65" i="32"/>
  <c r="I65" i="32" s="1"/>
  <c r="L65" i="32" s="1"/>
  <c r="H66" i="32"/>
  <c r="I66" i="32" s="1"/>
  <c r="L66" i="32" s="1"/>
  <c r="H67" i="32"/>
  <c r="I67" i="32" s="1"/>
  <c r="L67" i="32" s="1"/>
  <c r="H68" i="32"/>
  <c r="I68" i="32" s="1"/>
  <c r="L68" i="32" s="1"/>
  <c r="H69" i="32"/>
  <c r="I69" i="32" s="1"/>
  <c r="L69" i="32" s="1"/>
  <c r="H70" i="32"/>
  <c r="I70" i="32" s="1"/>
  <c r="L70" i="32" s="1"/>
  <c r="H71" i="32"/>
  <c r="I71" i="32" s="1"/>
  <c r="L71" i="32" s="1"/>
  <c r="H72" i="32"/>
  <c r="I72" i="32" s="1"/>
  <c r="L72" i="32" s="1"/>
  <c r="H73" i="32"/>
  <c r="I73" i="32" s="1"/>
  <c r="L73" i="32" s="1"/>
  <c r="H74" i="32"/>
  <c r="I74" i="32" s="1"/>
  <c r="L74" i="32" s="1"/>
  <c r="H75" i="32"/>
  <c r="I75" i="32" s="1"/>
  <c r="L75" i="32" s="1"/>
  <c r="H76" i="32"/>
  <c r="I76" i="32" s="1"/>
  <c r="L76" i="32" s="1"/>
  <c r="H77" i="32"/>
  <c r="I77" i="32" s="1"/>
  <c r="L77" i="32" s="1"/>
  <c r="H78" i="32"/>
  <c r="I78" i="32" s="1"/>
  <c r="L78" i="32" s="1"/>
  <c r="H79" i="32"/>
  <c r="I79" i="32" s="1"/>
  <c r="L79" i="32" s="1"/>
  <c r="H80" i="32"/>
  <c r="I80" i="32" s="1"/>
  <c r="L80" i="32" s="1"/>
  <c r="H81" i="32"/>
  <c r="I81" i="32" s="1"/>
  <c r="L81" i="32" s="1"/>
  <c r="H82" i="32"/>
  <c r="I82" i="32" s="1"/>
  <c r="L82" i="32" s="1"/>
  <c r="H83" i="32"/>
  <c r="I83" i="32" s="1"/>
  <c r="L83" i="32" s="1"/>
  <c r="H84" i="32"/>
  <c r="I84" i="32" s="1"/>
  <c r="L84" i="32" s="1"/>
  <c r="H85" i="32"/>
  <c r="I85" i="32" s="1"/>
  <c r="L85" i="32" s="1"/>
  <c r="H86" i="32"/>
  <c r="I86" i="32" s="1"/>
  <c r="L86" i="32" s="1"/>
  <c r="H87" i="32"/>
  <c r="I87" i="32" s="1"/>
  <c r="L87" i="32" s="1"/>
  <c r="H88" i="32"/>
  <c r="I88" i="32" s="1"/>
  <c r="L88" i="32" s="1"/>
  <c r="H89" i="32"/>
  <c r="I89" i="32" s="1"/>
  <c r="L89" i="32" s="1"/>
  <c r="H90" i="32"/>
  <c r="I90" i="32" s="1"/>
  <c r="L90" i="32" s="1"/>
  <c r="H91" i="32"/>
  <c r="I91" i="32" s="1"/>
  <c r="L91" i="32" s="1"/>
  <c r="H92" i="32"/>
  <c r="I92" i="32" s="1"/>
  <c r="L92" i="32" s="1"/>
  <c r="H93" i="32"/>
  <c r="I93" i="32" s="1"/>
  <c r="L93" i="32" s="1"/>
  <c r="H94" i="32"/>
  <c r="I94" i="32" s="1"/>
  <c r="L94" i="32" s="1"/>
  <c r="H95" i="32"/>
  <c r="I95" i="32" s="1"/>
  <c r="L95" i="32" s="1"/>
  <c r="H96" i="32"/>
  <c r="I96" i="32" s="1"/>
  <c r="L96" i="32" s="1"/>
  <c r="H97" i="32"/>
  <c r="I97" i="32" s="1"/>
  <c r="L97" i="32" s="1"/>
  <c r="H15" i="32"/>
  <c r="I15" i="32" s="1"/>
  <c r="L15" i="32" s="1"/>
  <c r="H43" i="32"/>
  <c r="I43" i="32" s="1"/>
  <c r="L43" i="32" s="1"/>
  <c r="H44" i="32"/>
  <c r="I44" i="32" s="1"/>
  <c r="L44" i="32" s="1"/>
  <c r="H45" i="32"/>
  <c r="I45" i="32" s="1"/>
  <c r="L45" i="32" s="1"/>
  <c r="H46" i="32"/>
  <c r="I46" i="32" s="1"/>
  <c r="L46" i="32" s="1"/>
  <c r="H47" i="32"/>
  <c r="I47" i="32" s="1"/>
  <c r="L47" i="32" s="1"/>
  <c r="H48" i="32"/>
  <c r="I48" i="32" s="1"/>
  <c r="L48" i="32" s="1"/>
  <c r="H49" i="32"/>
  <c r="I49" i="32" s="1"/>
  <c r="L49" i="32" s="1"/>
  <c r="H107" i="32"/>
  <c r="I107" i="32" s="1"/>
  <c r="H108" i="32"/>
  <c r="I108" i="32" s="1"/>
  <c r="L108" i="32" s="1"/>
  <c r="H109" i="32"/>
  <c r="I109" i="32" s="1"/>
  <c r="L109" i="32" s="1"/>
  <c r="H110" i="32"/>
  <c r="I110" i="32" s="1"/>
  <c r="L110" i="32" s="1"/>
  <c r="H111" i="32"/>
  <c r="I111" i="32" s="1"/>
  <c r="L111" i="32" s="1"/>
  <c r="J43" i="27"/>
  <c r="J43" i="28"/>
  <c r="D15" i="5"/>
  <c r="E15" i="5" s="1"/>
  <c r="G15" i="29" s="1"/>
  <c r="D16" i="5"/>
  <c r="E16" i="5" s="1"/>
  <c r="G16" i="29" s="1"/>
  <c r="J16" i="29" s="1"/>
  <c r="D17" i="5"/>
  <c r="E17" i="5" s="1"/>
  <c r="G17" i="29" s="1"/>
  <c r="J17" i="29" s="1"/>
  <c r="H14" i="6"/>
  <c r="G14" i="30" s="1"/>
  <c r="J14" i="30" s="1"/>
  <c r="H15" i="6"/>
  <c r="G15" i="30" s="1"/>
  <c r="J15" i="30" s="1"/>
  <c r="H16" i="6"/>
  <c r="D23" i="32"/>
  <c r="K23" i="32" s="1"/>
  <c r="D24" i="32"/>
  <c r="G24" i="32" s="1"/>
  <c r="D25" i="32"/>
  <c r="K25" i="32" s="1"/>
  <c r="D26" i="32"/>
  <c r="D27" i="32"/>
  <c r="K27" i="32" s="1"/>
  <c r="D28" i="32"/>
  <c r="K28" i="32" s="1"/>
  <c r="D29" i="32"/>
  <c r="D30" i="32"/>
  <c r="K30" i="32" s="1"/>
  <c r="D31" i="32"/>
  <c r="K31" i="32" s="1"/>
  <c r="D32" i="32"/>
  <c r="G32" i="32" s="1"/>
  <c r="D33" i="32"/>
  <c r="K33" i="32" s="1"/>
  <c r="D34" i="32"/>
  <c r="D35" i="32"/>
  <c r="K35" i="32" s="1"/>
  <c r="D36" i="32"/>
  <c r="K36" i="32" s="1"/>
  <c r="D37" i="32"/>
  <c r="G37" i="32" s="1"/>
  <c r="D38" i="32"/>
  <c r="K38" i="32" s="1"/>
  <c r="D39" i="32"/>
  <c r="K39" i="32" s="1"/>
  <c r="D40" i="32"/>
  <c r="G40" i="32" s="1"/>
  <c r="D41" i="32"/>
  <c r="K41" i="32" s="1"/>
  <c r="D42" i="32"/>
  <c r="G42" i="32" s="1"/>
  <c r="D50" i="32"/>
  <c r="K50" i="32" s="1"/>
  <c r="D51" i="32"/>
  <c r="K51" i="32" s="1"/>
  <c r="D52" i="32"/>
  <c r="D53" i="32"/>
  <c r="K53" i="32" s="1"/>
  <c r="D54" i="32"/>
  <c r="G54" i="32" s="1"/>
  <c r="D55" i="32"/>
  <c r="G55" i="32" s="1"/>
  <c r="D56" i="32"/>
  <c r="K56" i="32" s="1"/>
  <c r="D57" i="32"/>
  <c r="D58" i="32"/>
  <c r="K58" i="32" s="1"/>
  <c r="D59" i="32"/>
  <c r="K59" i="32" s="1"/>
  <c r="D61" i="32"/>
  <c r="K61" i="32" s="1"/>
  <c r="D62" i="32"/>
  <c r="K62" i="32" s="1"/>
  <c r="D63" i="32"/>
  <c r="K63" i="32" s="1"/>
  <c r="D64" i="32"/>
  <c r="J64" i="32" s="1"/>
  <c r="D65" i="32"/>
  <c r="K65" i="32" s="1"/>
  <c r="D66" i="32"/>
  <c r="K66" i="32" s="1"/>
  <c r="D67" i="32"/>
  <c r="K67" i="32" s="1"/>
  <c r="D68" i="32"/>
  <c r="D69" i="32"/>
  <c r="K69" i="32" s="1"/>
  <c r="D70" i="32"/>
  <c r="K70" i="32" s="1"/>
  <c r="D71" i="32"/>
  <c r="D72" i="32"/>
  <c r="J72" i="32" s="1"/>
  <c r="D73" i="32"/>
  <c r="K73" i="32" s="1"/>
  <c r="D74" i="32"/>
  <c r="K74" i="32"/>
  <c r="D75" i="32"/>
  <c r="K75" i="32" s="1"/>
  <c r="D76" i="32"/>
  <c r="K76" i="32" s="1"/>
  <c r="D77" i="32"/>
  <c r="K77" i="32" s="1"/>
  <c r="D78" i="32"/>
  <c r="G78" i="32" s="1"/>
  <c r="D79" i="32"/>
  <c r="K79" i="32" s="1"/>
  <c r="D80" i="32"/>
  <c r="J80" i="32" s="1"/>
  <c r="D81" i="32"/>
  <c r="K81" i="32" s="1"/>
  <c r="D82" i="32"/>
  <c r="D83" i="32"/>
  <c r="K83" i="32" s="1"/>
  <c r="D84" i="32"/>
  <c r="G84" i="32" s="1"/>
  <c r="D85" i="32"/>
  <c r="K85" i="32" s="1"/>
  <c r="D86" i="32"/>
  <c r="K86" i="32" s="1"/>
  <c r="D87" i="32"/>
  <c r="K87" i="32" s="1"/>
  <c r="D88" i="32"/>
  <c r="J88" i="32" s="1"/>
  <c r="D89" i="32"/>
  <c r="K89" i="32" s="1"/>
  <c r="D90" i="32"/>
  <c r="K90" i="32" s="1"/>
  <c r="D91" i="32"/>
  <c r="K91" i="32" s="1"/>
  <c r="D92" i="32"/>
  <c r="K92" i="32" s="1"/>
  <c r="D93" i="32"/>
  <c r="K93" i="32" s="1"/>
  <c r="D94" i="32"/>
  <c r="K94" i="32" s="1"/>
  <c r="D95" i="32"/>
  <c r="D96" i="32"/>
  <c r="J96" i="32" s="1"/>
  <c r="D97" i="32"/>
  <c r="K97" i="32" s="1"/>
  <c r="D43" i="32"/>
  <c r="J43" i="32" s="1"/>
  <c r="D44" i="32"/>
  <c r="G44" i="32" s="1"/>
  <c r="D45" i="32"/>
  <c r="K45" i="32" s="1"/>
  <c r="D46" i="32"/>
  <c r="K46" i="32" s="1"/>
  <c r="D47" i="32"/>
  <c r="G47" i="32" s="1"/>
  <c r="D48" i="32"/>
  <c r="D49" i="32"/>
  <c r="G49" i="32" s="1"/>
  <c r="D15" i="32"/>
  <c r="K15" i="32" s="1"/>
  <c r="D16" i="32"/>
  <c r="G16" i="32" s="1"/>
  <c r="K16" i="32"/>
  <c r="D17" i="32"/>
  <c r="K17" i="32" s="1"/>
  <c r="D18" i="32"/>
  <c r="G18" i="32" s="1"/>
  <c r="D19" i="32"/>
  <c r="K19" i="32" s="1"/>
  <c r="D20" i="32"/>
  <c r="D21" i="32"/>
  <c r="K21" i="32" s="1"/>
  <c r="D22" i="32"/>
  <c r="G22" i="32" s="1"/>
  <c r="D107" i="32"/>
  <c r="K107" i="32" s="1"/>
  <c r="D108" i="32"/>
  <c r="K108" i="32" s="1"/>
  <c r="D109" i="32"/>
  <c r="G109" i="32" s="1"/>
  <c r="D110" i="32"/>
  <c r="D111" i="32"/>
  <c r="K111" i="32" s="1"/>
  <c r="C15" i="29"/>
  <c r="C16" i="29"/>
  <c r="I16" i="29" s="1"/>
  <c r="C17" i="29"/>
  <c r="I17" i="29" s="1"/>
  <c r="C14" i="30"/>
  <c r="I14" i="30" s="1"/>
  <c r="C15" i="30"/>
  <c r="I15" i="30" s="1"/>
  <c r="C16" i="30"/>
  <c r="I16" i="30" s="1"/>
  <c r="J28" i="32"/>
  <c r="J39" i="32"/>
  <c r="J41" i="32"/>
  <c r="J54" i="32"/>
  <c r="J66" i="32"/>
  <c r="J74" i="32"/>
  <c r="J79" i="32"/>
  <c r="J83" i="32"/>
  <c r="J94" i="32"/>
  <c r="J16" i="32"/>
  <c r="J17" i="32"/>
  <c r="H15" i="30"/>
  <c r="H16" i="30"/>
  <c r="E17" i="14"/>
  <c r="T48" i="12" s="1"/>
  <c r="D17" i="37"/>
  <c r="G107" i="32"/>
  <c r="E17" i="30"/>
  <c r="E14" i="35" s="1"/>
  <c r="D17" i="30"/>
  <c r="D14" i="35" s="1"/>
  <c r="E18" i="29"/>
  <c r="D18" i="29"/>
  <c r="C18" i="5"/>
  <c r="E28" i="33"/>
  <c r="D28" i="33"/>
  <c r="E17" i="38"/>
  <c r="T50" i="12" s="1"/>
  <c r="D17" i="13"/>
  <c r="T47" i="12" s="1"/>
  <c r="G5" i="38"/>
  <c r="F5" i="37"/>
  <c r="H5" i="36"/>
  <c r="E13" i="35"/>
  <c r="E12" i="35"/>
  <c r="E11" i="35"/>
  <c r="E10" i="35"/>
  <c r="D13" i="35"/>
  <c r="D12" i="35"/>
  <c r="D11" i="35"/>
  <c r="D10" i="35"/>
  <c r="C13" i="35"/>
  <c r="C12" i="35"/>
  <c r="C11" i="35"/>
  <c r="F23" i="29"/>
  <c r="F13" i="35" s="1"/>
  <c r="F12" i="35"/>
  <c r="F11" i="35"/>
  <c r="C96" i="32"/>
  <c r="C95" i="32"/>
  <c r="C94" i="32"/>
  <c r="C93" i="32"/>
  <c r="C92" i="32"/>
  <c r="C91" i="32"/>
  <c r="C90" i="32"/>
  <c r="C89" i="32"/>
  <c r="C88" i="32"/>
  <c r="C87" i="32"/>
  <c r="C86" i="32"/>
  <c r="C85" i="32"/>
  <c r="C84" i="32"/>
  <c r="C83" i="32"/>
  <c r="C82" i="32"/>
  <c r="C81" i="32"/>
  <c r="C80" i="32"/>
  <c r="C79" i="32"/>
  <c r="C78" i="32"/>
  <c r="C77" i="32"/>
  <c r="C76" i="32"/>
  <c r="C75" i="32"/>
  <c r="C74" i="32"/>
  <c r="C73" i="32"/>
  <c r="C72" i="32"/>
  <c r="C71" i="32"/>
  <c r="C70" i="32"/>
  <c r="C69" i="32"/>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C111" i="32"/>
  <c r="C110" i="32"/>
  <c r="C109" i="32"/>
  <c r="C108" i="32"/>
  <c r="L5" i="32"/>
  <c r="J5" i="30"/>
  <c r="J5" i="29"/>
  <c r="J5" i="28"/>
  <c r="J5" i="27"/>
  <c r="J5" i="26"/>
  <c r="K8" i="33"/>
  <c r="J8" i="33"/>
  <c r="I8" i="33"/>
  <c r="H8" i="33"/>
  <c r="G8" i="33"/>
  <c r="G5" i="14"/>
  <c r="F5" i="13"/>
  <c r="H5" i="24"/>
  <c r="H5" i="7"/>
  <c r="I5" i="6"/>
  <c r="E5" i="5"/>
  <c r="C107" i="32"/>
  <c r="C97" i="32"/>
  <c r="C68" i="32"/>
  <c r="C67" i="32"/>
  <c r="C66" i="32"/>
  <c r="C65" i="32"/>
  <c r="C64" i="32"/>
  <c r="C63" i="32"/>
  <c r="C62" i="32"/>
  <c r="C61" i="32"/>
  <c r="C60" i="32"/>
  <c r="C59" i="32"/>
  <c r="C58" i="32"/>
  <c r="C57" i="32"/>
  <c r="C56" i="32"/>
  <c r="C55" i="32"/>
  <c r="C54" i="32"/>
  <c r="C53" i="32"/>
  <c r="C52" i="32"/>
  <c r="C51" i="32"/>
  <c r="C50" i="32"/>
  <c r="C49" i="32"/>
  <c r="C48" i="32"/>
  <c r="C47" i="32"/>
  <c r="C46" i="32"/>
  <c r="C45" i="32"/>
  <c r="C44" i="32"/>
  <c r="C43" i="32"/>
  <c r="C42" i="32"/>
  <c r="C41" i="32"/>
  <c r="C40" i="32"/>
  <c r="C39" i="32"/>
  <c r="C38" i="32"/>
  <c r="C37" i="32"/>
  <c r="C36" i="32"/>
  <c r="C35" i="32"/>
  <c r="C34" i="32"/>
  <c r="C33" i="32"/>
  <c r="C32" i="32"/>
  <c r="C31" i="32"/>
  <c r="C30" i="32"/>
  <c r="C29" i="32"/>
  <c r="C28" i="32"/>
  <c r="C27" i="32"/>
  <c r="C26" i="32"/>
  <c r="C25" i="32"/>
  <c r="C24" i="32"/>
  <c r="C23" i="32"/>
  <c r="C22" i="32"/>
  <c r="C21" i="32"/>
  <c r="C20" i="32"/>
  <c r="C19" i="32"/>
  <c r="C18" i="32"/>
  <c r="C17" i="32"/>
  <c r="C16" i="32"/>
  <c r="C15" i="32"/>
  <c r="C14" i="32"/>
  <c r="F112" i="32"/>
  <c r="E16" i="35" s="1"/>
  <c r="E112" i="32"/>
  <c r="D16" i="35" s="1"/>
  <c r="F98" i="32"/>
  <c r="E15" i="35" s="1"/>
  <c r="E98" i="32"/>
  <c r="D15" i="35" s="1"/>
  <c r="C13" i="32"/>
  <c r="E43" i="28"/>
  <c r="D43" i="28"/>
  <c r="G42" i="7"/>
  <c r="G97" i="7"/>
  <c r="G31" i="12"/>
  <c r="G18" i="33" s="1"/>
  <c r="D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67" i="7"/>
  <c r="G66" i="7"/>
  <c r="G65" i="7"/>
  <c r="G64" i="7"/>
  <c r="G63" i="7"/>
  <c r="G62" i="7"/>
  <c r="G61" i="7"/>
  <c r="G53" i="7"/>
  <c r="G52" i="7"/>
  <c r="G51" i="7"/>
  <c r="G50" i="7"/>
  <c r="G49" i="7"/>
  <c r="G48" i="7"/>
  <c r="G56" i="7"/>
  <c r="G55" i="7"/>
  <c r="G54" i="7"/>
  <c r="G47" i="7"/>
  <c r="G46" i="7"/>
  <c r="G45" i="7"/>
  <c r="G59" i="7"/>
  <c r="G58" i="7"/>
  <c r="G57" i="7"/>
  <c r="G44" i="7"/>
  <c r="G68" i="7"/>
  <c r="G60" i="7"/>
  <c r="G40" i="7"/>
  <c r="G39" i="7"/>
  <c r="G38" i="7"/>
  <c r="G37" i="7"/>
  <c r="G36" i="7"/>
  <c r="G35" i="7"/>
  <c r="G34" i="7"/>
  <c r="G33" i="7"/>
  <c r="G32" i="7"/>
  <c r="G31" i="7"/>
  <c r="G30" i="7"/>
  <c r="G29" i="7"/>
  <c r="G28" i="7"/>
  <c r="G27" i="7"/>
  <c r="G26" i="7"/>
  <c r="G25" i="7"/>
  <c r="G24" i="7"/>
  <c r="G23" i="7"/>
  <c r="G22" i="7"/>
  <c r="G21" i="7"/>
  <c r="G20" i="7"/>
  <c r="G19" i="7"/>
  <c r="G18" i="7"/>
  <c r="G17" i="7"/>
  <c r="G41" i="7"/>
  <c r="D98" i="7"/>
  <c r="G111" i="7"/>
  <c r="G110" i="7"/>
  <c r="G109" i="7"/>
  <c r="G108" i="7"/>
  <c r="G107" i="7"/>
  <c r="G43" i="7"/>
  <c r="G15" i="7"/>
  <c r="D112" i="7"/>
  <c r="C17" i="6"/>
  <c r="F14" i="30"/>
  <c r="F15" i="30"/>
  <c r="F16" i="30"/>
  <c r="G25" i="32"/>
  <c r="G29" i="32"/>
  <c r="G33" i="32"/>
  <c r="G41" i="32"/>
  <c r="G46" i="32"/>
  <c r="G53" i="32"/>
  <c r="G57" i="32"/>
  <c r="G58" i="32"/>
  <c r="G59" i="32"/>
  <c r="G66" i="32"/>
  <c r="G67" i="32"/>
  <c r="G72" i="32"/>
  <c r="G74" i="32"/>
  <c r="G75" i="32"/>
  <c r="G82" i="32"/>
  <c r="G83" i="32"/>
  <c r="G88" i="32"/>
  <c r="G90" i="32"/>
  <c r="G91" i="32"/>
  <c r="G94" i="32"/>
  <c r="G56" i="32"/>
  <c r="G23" i="32"/>
  <c r="G60" i="32"/>
  <c r="I15" i="29" l="1"/>
  <c r="J31" i="12"/>
  <c r="J18" i="33" s="1"/>
  <c r="C43" i="27"/>
  <c r="C10" i="35"/>
  <c r="F10" i="35"/>
  <c r="F17" i="29"/>
  <c r="J63" i="32"/>
  <c r="J25" i="32"/>
  <c r="J56" i="32"/>
  <c r="G80" i="32"/>
  <c r="H14" i="30"/>
  <c r="H17" i="30" s="1"/>
  <c r="H14" i="35" s="1"/>
  <c r="I17" i="30"/>
  <c r="I14" i="35" s="1"/>
  <c r="H17" i="29"/>
  <c r="K43" i="32"/>
  <c r="C17" i="30"/>
  <c r="C14" i="35" s="1"/>
  <c r="G43" i="32"/>
  <c r="G92" i="32"/>
  <c r="G108" i="32"/>
  <c r="J75" i="32"/>
  <c r="G17" i="6"/>
  <c r="G42" i="24"/>
  <c r="J87" i="32"/>
  <c r="J33" i="32"/>
  <c r="J62" i="32"/>
  <c r="G11" i="35"/>
  <c r="J86" i="32"/>
  <c r="J36" i="32"/>
  <c r="F16" i="29"/>
  <c r="G64" i="32"/>
  <c r="J45" i="32"/>
  <c r="J92" i="32"/>
  <c r="J23" i="32"/>
  <c r="G14" i="32"/>
  <c r="G86" i="32"/>
  <c r="G51" i="32"/>
  <c r="C9" i="36"/>
  <c r="F9" i="36" s="1"/>
  <c r="E18" i="5"/>
  <c r="O50" i="12" s="1"/>
  <c r="G63" i="32"/>
  <c r="G17" i="32"/>
  <c r="J108" i="32"/>
  <c r="J70" i="32"/>
  <c r="J51" i="32"/>
  <c r="D112" i="32"/>
  <c r="C16" i="35" s="1"/>
  <c r="G96" i="32"/>
  <c r="G76" i="32"/>
  <c r="G70" i="32"/>
  <c r="G62" i="32"/>
  <c r="G36" i="32"/>
  <c r="G28" i="32"/>
  <c r="G30" i="32"/>
  <c r="H16" i="29"/>
  <c r="J21" i="32"/>
  <c r="J44" i="32"/>
  <c r="J91" i="32"/>
  <c r="J67" i="32"/>
  <c r="J59" i="32"/>
  <c r="J31" i="32"/>
  <c r="K52" i="32"/>
  <c r="J52" i="32"/>
  <c r="C27" i="36"/>
  <c r="F27" i="36" s="1"/>
  <c r="F17" i="30"/>
  <c r="F14" i="35" s="1"/>
  <c r="K109" i="32"/>
  <c r="J109" i="32"/>
  <c r="K82" i="32"/>
  <c r="J82" i="32"/>
  <c r="K55" i="32"/>
  <c r="J55" i="32"/>
  <c r="K40" i="32"/>
  <c r="J40" i="32"/>
  <c r="K32" i="32"/>
  <c r="J32" i="32"/>
  <c r="K24" i="32"/>
  <c r="J24" i="32"/>
  <c r="K68" i="32"/>
  <c r="J68" i="32"/>
  <c r="K29" i="32"/>
  <c r="J29" i="32"/>
  <c r="G43" i="28"/>
  <c r="G12" i="35" s="1"/>
  <c r="G18" i="29"/>
  <c r="G13" i="35" s="1"/>
  <c r="G15" i="32"/>
  <c r="K18" i="32"/>
  <c r="J18" i="32"/>
  <c r="K37" i="32"/>
  <c r="J37" i="32"/>
  <c r="G52" i="32"/>
  <c r="G112" i="7"/>
  <c r="C21" i="36"/>
  <c r="F21" i="36" s="1"/>
  <c r="T49" i="12"/>
  <c r="K47" i="32"/>
  <c r="J47" i="32"/>
  <c r="K95" i="32"/>
  <c r="J95" i="32"/>
  <c r="K57" i="32"/>
  <c r="J57" i="32"/>
  <c r="K42" i="32"/>
  <c r="J42" i="32"/>
  <c r="K34" i="32"/>
  <c r="J34" i="32"/>
  <c r="G34" i="32"/>
  <c r="K26" i="32"/>
  <c r="J26" i="32"/>
  <c r="G26" i="32"/>
  <c r="J90" i="32"/>
  <c r="I18" i="29"/>
  <c r="I13" i="35" s="1"/>
  <c r="K14" i="32"/>
  <c r="J76" i="32"/>
  <c r="F82" i="42"/>
  <c r="F15" i="29"/>
  <c r="G110" i="32"/>
  <c r="J110" i="32"/>
  <c r="J12" i="35"/>
  <c r="K48" i="32"/>
  <c r="J48" i="32"/>
  <c r="C43" i="28"/>
  <c r="C15" i="36"/>
  <c r="F15" i="36" s="1"/>
  <c r="H15" i="29"/>
  <c r="J15" i="29" s="1"/>
  <c r="J18" i="29" s="1"/>
  <c r="J13" i="35" s="1"/>
  <c r="K78" i="32"/>
  <c r="J78" i="32"/>
  <c r="K71" i="32"/>
  <c r="J71" i="32"/>
  <c r="K20" i="32"/>
  <c r="J20" i="32"/>
  <c r="C18" i="29"/>
  <c r="G97" i="32"/>
  <c r="G45" i="32"/>
  <c r="G20" i="32"/>
  <c r="K84" i="32"/>
  <c r="J84" i="32"/>
  <c r="C19" i="35"/>
  <c r="C25" i="35" s="1"/>
  <c r="I13" i="32"/>
  <c r="E17" i="35"/>
  <c r="D17" i="35"/>
  <c r="I112" i="32"/>
  <c r="G16" i="35" s="1"/>
  <c r="L107" i="32"/>
  <c r="L112" i="32" s="1"/>
  <c r="J16" i="35" s="1"/>
  <c r="G95" i="32"/>
  <c r="G87" i="32"/>
  <c r="G79" i="32"/>
  <c r="G71" i="32"/>
  <c r="G38" i="32"/>
  <c r="G68" i="32"/>
  <c r="J58" i="32"/>
  <c r="J50" i="32"/>
  <c r="J35" i="32"/>
  <c r="J27" i="32"/>
  <c r="K110" i="32"/>
  <c r="K22" i="32"/>
  <c r="K49" i="32"/>
  <c r="K96" i="32"/>
  <c r="K88" i="32"/>
  <c r="K80" i="32"/>
  <c r="K72" i="32"/>
  <c r="K64" i="32"/>
  <c r="K60" i="32"/>
  <c r="G27" i="32"/>
  <c r="G61" i="32"/>
  <c r="G50" i="32"/>
  <c r="G21" i="32"/>
  <c r="J107" i="32"/>
  <c r="J15" i="32"/>
  <c r="J97" i="32"/>
  <c r="J81" i="32"/>
  <c r="J73" i="32"/>
  <c r="J65" i="32"/>
  <c r="G35" i="32"/>
  <c r="G39" i="32"/>
  <c r="J89" i="32"/>
  <c r="G31" i="32"/>
  <c r="G19" i="32"/>
  <c r="G93" i="32"/>
  <c r="G85" i="32"/>
  <c r="G77" i="32"/>
  <c r="G69" i="32"/>
  <c r="G48" i="32"/>
  <c r="J22" i="32"/>
  <c r="J49" i="32"/>
  <c r="K44" i="32"/>
  <c r="K54" i="32"/>
  <c r="G111" i="32"/>
  <c r="J111" i="32"/>
  <c r="J19" i="32"/>
  <c r="J46" i="32"/>
  <c r="J93" i="32"/>
  <c r="J85" i="32"/>
  <c r="J77" i="32"/>
  <c r="J69" i="32"/>
  <c r="J61" i="32"/>
  <c r="J53" i="32"/>
  <c r="J38" i="32"/>
  <c r="J30" i="32"/>
  <c r="G89" i="32"/>
  <c r="G81" i="32"/>
  <c r="G73" i="32"/>
  <c r="G65" i="32"/>
  <c r="F74" i="44"/>
  <c r="L74" i="44" s="1"/>
  <c r="T52" i="12"/>
  <c r="C38" i="36"/>
  <c r="F38" i="36" s="1"/>
  <c r="T51" i="12"/>
  <c r="C33" i="36"/>
  <c r="I14" i="32"/>
  <c r="L14" i="32" s="1"/>
  <c r="G98" i="7"/>
  <c r="J13" i="32"/>
  <c r="D98" i="32"/>
  <c r="C15" i="35" s="1"/>
  <c r="G13" i="32"/>
  <c r="F25" i="35" l="1"/>
  <c r="B29" i="45" s="1"/>
  <c r="B30" i="45" s="1"/>
  <c r="P28" i="45" s="1"/>
  <c r="F18" i="29"/>
  <c r="J11" i="35"/>
  <c r="H18" i="29"/>
  <c r="H13" i="35" s="1"/>
  <c r="C17" i="35"/>
  <c r="I43" i="28"/>
  <c r="I12" i="35" s="1"/>
  <c r="G112" i="32"/>
  <c r="F16" i="35" s="1"/>
  <c r="I43" i="27"/>
  <c r="I11" i="35" s="1"/>
  <c r="K112" i="32"/>
  <c r="I16" i="35" s="1"/>
  <c r="I53" i="26"/>
  <c r="I10" i="35" s="1"/>
  <c r="H43" i="27"/>
  <c r="H11" i="35" s="1"/>
  <c r="A15" i="43"/>
  <c r="F43" i="28"/>
  <c r="O52" i="12"/>
  <c r="K98" i="32"/>
  <c r="I15" i="35" s="1"/>
  <c r="H53" i="26"/>
  <c r="H10" i="35" s="1"/>
  <c r="T54" i="12"/>
  <c r="H43" i="28"/>
  <c r="H12" i="35" s="1"/>
  <c r="H15" i="35"/>
  <c r="G16" i="30"/>
  <c r="I17" i="6"/>
  <c r="O51" i="12" s="1"/>
  <c r="K30" i="45"/>
  <c r="K29" i="45" s="1"/>
  <c r="J112" i="32"/>
  <c r="H16" i="35" s="1"/>
  <c r="G98" i="32"/>
  <c r="F15" i="35" s="1"/>
  <c r="F33" i="36"/>
  <c r="F44" i="36" s="1"/>
  <c r="F27" i="33" s="1"/>
  <c r="F28" i="33" s="1"/>
  <c r="C44" i="36"/>
  <c r="I98" i="32"/>
  <c r="G15" i="35" s="1"/>
  <c r="L13" i="32"/>
  <c r="L98" i="32" s="1"/>
  <c r="J15" i="35" s="1"/>
  <c r="B40" i="45" l="1"/>
  <c r="B25" i="33" s="1"/>
  <c r="G53" i="26"/>
  <c r="G10" i="35" s="1"/>
  <c r="I17" i="35"/>
  <c r="I25" i="35" s="1"/>
  <c r="E28" i="45" s="1"/>
  <c r="F17" i="35"/>
  <c r="I30" i="45"/>
  <c r="B41" i="45"/>
  <c r="B26" i="33" s="1"/>
  <c r="B42" i="45"/>
  <c r="B27" i="33" s="1"/>
  <c r="G27" i="33" s="1"/>
  <c r="O54" i="12"/>
  <c r="D32" i="12" s="1"/>
  <c r="M43" i="45" s="1"/>
  <c r="M27" i="45"/>
  <c r="M28" i="45"/>
  <c r="H17" i="35"/>
  <c r="J16" i="30"/>
  <c r="J17" i="30" s="1"/>
  <c r="J14" i="35" s="1"/>
  <c r="G17" i="30"/>
  <c r="G14" i="35" s="1"/>
  <c r="H25" i="35" l="1"/>
  <c r="E27" i="45" s="1"/>
  <c r="C19" i="33"/>
  <c r="M42" i="45"/>
  <c r="C27" i="33" s="1"/>
  <c r="P27" i="45"/>
  <c r="E40" i="45" s="1"/>
  <c r="E41" i="45"/>
  <c r="F32" i="12"/>
  <c r="F19" i="33" s="1"/>
  <c r="G17" i="35"/>
  <c r="G25" i="35" s="1"/>
  <c r="J17" i="35"/>
  <c r="J25" i="35" s="1"/>
  <c r="E29" i="45" s="1"/>
  <c r="B43" i="45"/>
  <c r="I41" i="45" s="1"/>
  <c r="N15" i="45"/>
  <c r="M30" i="45" s="1"/>
  <c r="M29" i="45" s="1"/>
  <c r="B28" i="33" l="1"/>
  <c r="P29" i="45"/>
  <c r="M41" i="45"/>
  <c r="C26" i="33" s="1"/>
  <c r="I40" i="45"/>
  <c r="M40" i="45" s="1"/>
  <c r="Y54" i="12"/>
  <c r="E30" i="45"/>
  <c r="G26" i="33" l="1"/>
  <c r="J26" i="33" s="1"/>
  <c r="I42" i="45"/>
  <c r="E42" i="45"/>
  <c r="E43" i="45" s="1"/>
  <c r="P30" i="45"/>
  <c r="C25" i="33" l="1"/>
  <c r="G25" i="33" s="1"/>
  <c r="F34" i="12"/>
  <c r="F21" i="33" s="1"/>
  <c r="G28" i="33" l="1"/>
  <c r="J28" i="33" s="1"/>
  <c r="J25" i="33"/>
  <c r="K29" i="33"/>
  <c r="J27" i="33"/>
  <c r="C28" i="33"/>
</calcChain>
</file>

<file path=xl/sharedStrings.xml><?xml version="1.0" encoding="utf-8"?>
<sst xmlns="http://schemas.openxmlformats.org/spreadsheetml/2006/main" count="1207" uniqueCount="447">
  <si>
    <t>石油</t>
    <rPh sb="0" eb="2">
      <t>セキユ</t>
    </rPh>
    <phoneticPr fontId="1"/>
  </si>
  <si>
    <t>燃料使用量</t>
    <rPh sb="0" eb="2">
      <t>ネンリョウ</t>
    </rPh>
    <rPh sb="2" eb="5">
      <t>シヨウリョウ</t>
    </rPh>
    <phoneticPr fontId="1"/>
  </si>
  <si>
    <t>総発熱量
（MJ）</t>
    <rPh sb="0" eb="4">
      <t>ソウハツネツリョウ</t>
    </rPh>
    <phoneticPr fontId="1"/>
  </si>
  <si>
    <t>小計</t>
    <rPh sb="0" eb="1">
      <t>ショウ</t>
    </rPh>
    <rPh sb="1" eb="2">
      <t>ケイ</t>
    </rPh>
    <phoneticPr fontId="1"/>
  </si>
  <si>
    <t>t</t>
  </si>
  <si>
    <t>MJ/t</t>
  </si>
  <si>
    <t>MJ/千kl</t>
  </si>
  <si>
    <t>MJ/千kl</t>
    <rPh sb="3" eb="4">
      <t>セン</t>
    </rPh>
    <phoneticPr fontId="1"/>
  </si>
  <si>
    <t>MJ/千㎥</t>
    <rPh sb="3" eb="4">
      <t>セン</t>
    </rPh>
    <phoneticPr fontId="1"/>
  </si>
  <si>
    <t>小　　計</t>
    <rPh sb="0" eb="1">
      <t>ショウ</t>
    </rPh>
    <rPh sb="3" eb="4">
      <t>ケイ</t>
    </rPh>
    <phoneticPr fontId="1"/>
  </si>
  <si>
    <t>事業者の名称</t>
    <rPh sb="0" eb="3">
      <t>ジギョウシャ</t>
    </rPh>
    <rPh sb="4" eb="6">
      <t>メイショウ</t>
    </rPh>
    <phoneticPr fontId="1"/>
  </si>
  <si>
    <t>燃料種</t>
    <rPh sb="0" eb="2">
      <t>ネンリョウ</t>
    </rPh>
    <rPh sb="2" eb="3">
      <t>シュ</t>
    </rPh>
    <phoneticPr fontId="1"/>
  </si>
  <si>
    <t>（参考）</t>
    <rPh sb="1" eb="3">
      <t>サンコウ</t>
    </rPh>
    <phoneticPr fontId="1"/>
  </si>
  <si>
    <t>＜自社分＞／＜他社分＞</t>
    <rPh sb="1" eb="3">
      <t>ジシャ</t>
    </rPh>
    <rPh sb="3" eb="4">
      <t>ブン</t>
    </rPh>
    <rPh sb="7" eb="9">
      <t>タシャ</t>
    </rPh>
    <rPh sb="9" eb="10">
      <t>ブン</t>
    </rPh>
    <phoneticPr fontId="1"/>
  </si>
  <si>
    <t>≪表２≫</t>
    <rPh sb="1" eb="2">
      <t>ヒョウ</t>
    </rPh>
    <phoneticPr fontId="1"/>
  </si>
  <si>
    <t>≪表１≫</t>
    <rPh sb="1" eb="2">
      <t>ヒョウ</t>
    </rPh>
    <phoneticPr fontId="1"/>
  </si>
  <si>
    <t>≪表３≫</t>
    <rPh sb="1" eb="2">
      <t>ヒョウ</t>
    </rPh>
    <phoneticPr fontId="1"/>
  </si>
  <si>
    <t>　○燃料区分及び総発熱量が判明する場合</t>
    <rPh sb="2" eb="4">
      <t>ネンリョウ</t>
    </rPh>
    <rPh sb="4" eb="6">
      <t>クブン</t>
    </rPh>
    <rPh sb="6" eb="7">
      <t>オヨ</t>
    </rPh>
    <rPh sb="8" eb="12">
      <t>ソウハツネツリョウ</t>
    </rPh>
    <rPh sb="13" eb="15">
      <t>ハンメイ</t>
    </rPh>
    <rPh sb="17" eb="19">
      <t>バアイ</t>
    </rPh>
    <phoneticPr fontId="1"/>
  </si>
  <si>
    <t>燃料区分毎の
総発熱量
（MJ）</t>
    <rPh sb="0" eb="2">
      <t>ネンリョウ</t>
    </rPh>
    <rPh sb="2" eb="4">
      <t>クブン</t>
    </rPh>
    <rPh sb="4" eb="5">
      <t>ゴト</t>
    </rPh>
    <rPh sb="7" eb="11">
      <t>ソウハツネツリョウ</t>
    </rPh>
    <phoneticPr fontId="1"/>
  </si>
  <si>
    <t>　○燃料区分及び受電電力量が判明する場合</t>
    <rPh sb="2" eb="4">
      <t>ネンリョウ</t>
    </rPh>
    <rPh sb="4" eb="6">
      <t>クブン</t>
    </rPh>
    <rPh sb="6" eb="7">
      <t>オヨ</t>
    </rPh>
    <rPh sb="8" eb="10">
      <t>ジュデン</t>
    </rPh>
    <rPh sb="10" eb="13">
      <t>デンリョクリョウ</t>
    </rPh>
    <rPh sb="14" eb="16">
      <t>ハンメイ</t>
    </rPh>
    <rPh sb="18" eb="20">
      <t>バアイ</t>
    </rPh>
    <phoneticPr fontId="1"/>
  </si>
  <si>
    <t>燃料区分</t>
    <rPh sb="0" eb="2">
      <t>ネンリョウ</t>
    </rPh>
    <rPh sb="2" eb="4">
      <t>クブン</t>
    </rPh>
    <phoneticPr fontId="1"/>
  </si>
  <si>
    <t>≪表６≫</t>
    <rPh sb="1" eb="2">
      <t>ヒョウ</t>
    </rPh>
    <phoneticPr fontId="1"/>
  </si>
  <si>
    <t>≪表５≫</t>
    <rPh sb="1" eb="2">
      <t>ヒョウ</t>
    </rPh>
    <phoneticPr fontId="1"/>
  </si>
  <si>
    <t>≪表４≫</t>
    <rPh sb="1" eb="2">
      <t>ヒョウ</t>
    </rPh>
    <phoneticPr fontId="1"/>
  </si>
  <si>
    <t>第４欄</t>
    <rPh sb="0" eb="1">
      <t>ダイ</t>
    </rPh>
    <rPh sb="2" eb="3">
      <t>ラン</t>
    </rPh>
    <phoneticPr fontId="1"/>
  </si>
  <si>
    <t>第５欄</t>
    <rPh sb="0" eb="1">
      <t>ダイ</t>
    </rPh>
    <rPh sb="2" eb="3">
      <t>ラン</t>
    </rPh>
    <phoneticPr fontId="1"/>
  </si>
  <si>
    <t>単位発熱量（GJ/t）</t>
    <rPh sb="0" eb="2">
      <t>タンイ</t>
    </rPh>
    <rPh sb="2" eb="4">
      <t>ハツネツ</t>
    </rPh>
    <rPh sb="4" eb="5">
      <t>リョウ</t>
    </rPh>
    <phoneticPr fontId="1"/>
  </si>
  <si>
    <t>排出係数（t-C/GJ）</t>
    <rPh sb="0" eb="2">
      <t>ハイシュツ</t>
    </rPh>
    <rPh sb="2" eb="4">
      <t>ケイスウ</t>
    </rPh>
    <phoneticPr fontId="1"/>
  </si>
  <si>
    <r>
      <t>受電電力量
（１０</t>
    </r>
    <r>
      <rPr>
        <vertAlign val="superscript"/>
        <sz val="10"/>
        <rFont val="ＭＳ Ｐゴシック"/>
        <family val="3"/>
        <charset val="128"/>
      </rPr>
      <t>３</t>
    </r>
    <r>
      <rPr>
        <sz val="10"/>
        <rFont val="ＭＳ Ｐゴシック"/>
        <family val="3"/>
        <charset val="128"/>
      </rPr>
      <t>ｋＷｈ）</t>
    </r>
    <rPh sb="0" eb="2">
      <t>ジュデン</t>
    </rPh>
    <rPh sb="2" eb="5">
      <t>デンリョクリョウ</t>
    </rPh>
    <phoneticPr fontId="1"/>
  </si>
  <si>
    <t>＜他社分＞</t>
    <rPh sb="1" eb="3">
      <t>タシャ</t>
    </rPh>
    <rPh sb="3" eb="4">
      <t>ブン</t>
    </rPh>
    <phoneticPr fontId="1"/>
  </si>
  <si>
    <t>　○燃料使用量及び単位発熱量（測定値）が判明する場合</t>
    <rPh sb="2" eb="4">
      <t>ネンリョウ</t>
    </rPh>
    <rPh sb="4" eb="7">
      <t>シヨウリョウ</t>
    </rPh>
    <rPh sb="7" eb="8">
      <t>オヨ</t>
    </rPh>
    <rPh sb="9" eb="11">
      <t>タンイ</t>
    </rPh>
    <rPh sb="11" eb="13">
      <t>ハツネツ</t>
    </rPh>
    <rPh sb="13" eb="14">
      <t>リョウ</t>
    </rPh>
    <rPh sb="15" eb="18">
      <t>ソクテイチ</t>
    </rPh>
    <rPh sb="20" eb="22">
      <t>ハンメイ</t>
    </rPh>
    <rPh sb="24" eb="26">
      <t>バアイ</t>
    </rPh>
    <phoneticPr fontId="1"/>
  </si>
  <si>
    <t>　○燃料使用量が判明する場合</t>
    <rPh sb="2" eb="4">
      <t>ネンリョウ</t>
    </rPh>
    <rPh sb="4" eb="7">
      <t>シヨウリョウ</t>
    </rPh>
    <rPh sb="8" eb="10">
      <t>ハンメイ</t>
    </rPh>
    <rPh sb="12" eb="14">
      <t>バアイ</t>
    </rPh>
    <phoneticPr fontId="1"/>
  </si>
  <si>
    <t>販売電力量</t>
    <rPh sb="0" eb="2">
      <t>ハンバイ</t>
    </rPh>
    <rPh sb="2" eb="4">
      <t>デンリョク</t>
    </rPh>
    <rPh sb="4" eb="5">
      <t>リョウ</t>
    </rPh>
    <phoneticPr fontId="1"/>
  </si>
  <si>
    <t>〔把握できなかった理由〕</t>
    <rPh sb="1" eb="3">
      <t>ハアク</t>
    </rPh>
    <rPh sb="9" eb="11">
      <t>リユウ</t>
    </rPh>
    <phoneticPr fontId="1"/>
  </si>
  <si>
    <t>石炭</t>
    <rPh sb="0" eb="1">
      <t>セキ</t>
    </rPh>
    <rPh sb="1" eb="2">
      <t>スミ</t>
    </rPh>
    <phoneticPr fontId="1"/>
  </si>
  <si>
    <t>◎電源が特定できる場合　</t>
    <rPh sb="1" eb="3">
      <t>デンゲン</t>
    </rPh>
    <rPh sb="4" eb="6">
      <t>トクテイ</t>
    </rPh>
    <rPh sb="9" eb="11">
      <t>バアイ</t>
    </rPh>
    <phoneticPr fontId="1"/>
  </si>
  <si>
    <t>◎電源が特定できる場合</t>
    <rPh sb="1" eb="3">
      <t>デンゲン</t>
    </rPh>
    <rPh sb="4" eb="6">
      <t>トクテイ</t>
    </rPh>
    <rPh sb="9" eb="11">
      <t>バアイ</t>
    </rPh>
    <phoneticPr fontId="1"/>
  </si>
  <si>
    <t>　○燃料種ごとの総発熱量が判明する場合</t>
    <rPh sb="2" eb="4">
      <t>ネンリョウ</t>
    </rPh>
    <rPh sb="4" eb="5">
      <t>シュ</t>
    </rPh>
    <rPh sb="8" eb="12">
      <t>ソウハツネツリョウ</t>
    </rPh>
    <rPh sb="13" eb="15">
      <t>ハンメイ</t>
    </rPh>
    <rPh sb="17" eb="19">
      <t>バアイ</t>
    </rPh>
    <phoneticPr fontId="1"/>
  </si>
  <si>
    <t>　○燃料種ごとの受電電力量が判明する場合</t>
    <rPh sb="2" eb="4">
      <t>ネンリョウ</t>
    </rPh>
    <rPh sb="4" eb="5">
      <t>シュ</t>
    </rPh>
    <rPh sb="8" eb="10">
      <t>ジュデン</t>
    </rPh>
    <rPh sb="10" eb="12">
      <t>デンリョク</t>
    </rPh>
    <rPh sb="12" eb="13">
      <t>リョウ</t>
    </rPh>
    <rPh sb="14" eb="16">
      <t>ハンメイ</t>
    </rPh>
    <rPh sb="18" eb="20">
      <t>バアイ</t>
    </rPh>
    <phoneticPr fontId="1"/>
  </si>
  <si>
    <t>（出所）特定排出者の事業活動に伴う温室効果ガスの排出量算定に関する省令別表第１</t>
    <rPh sb="1" eb="3">
      <t>デドコロ</t>
    </rPh>
    <phoneticPr fontId="1"/>
  </si>
  <si>
    <t>発熱量</t>
    <rPh sb="0" eb="2">
      <t>ハツネツ</t>
    </rPh>
    <rPh sb="2" eb="3">
      <t>リョウ</t>
    </rPh>
    <phoneticPr fontId="1"/>
  </si>
  <si>
    <t>単位発熱量（測定値）</t>
    <phoneticPr fontId="1"/>
  </si>
  <si>
    <t>燃料種別発熱量</t>
    <phoneticPr fontId="1"/>
  </si>
  <si>
    <t>石炭</t>
    <rPh sb="0" eb="2">
      <t>セキタン</t>
    </rPh>
    <phoneticPr fontId="1"/>
  </si>
  <si>
    <t>LNG</t>
    <phoneticPr fontId="1"/>
  </si>
  <si>
    <t>把握率（％）</t>
    <phoneticPr fontId="1"/>
  </si>
  <si>
    <t>※1　算定省令別表第１の第5欄に掲げる係数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41" eb="43">
      <t>タンイ</t>
    </rPh>
    <rPh sb="43" eb="45">
      <t>ハツネツ</t>
    </rPh>
    <rPh sb="45" eb="46">
      <t>リョウ</t>
    </rPh>
    <phoneticPr fontId="1"/>
  </si>
  <si>
    <t>燃料種別
排出係数
（t-C/GJ）</t>
    <rPh sb="0" eb="2">
      <t>ネンリョウ</t>
    </rPh>
    <rPh sb="2" eb="4">
      <t>シュベツ</t>
    </rPh>
    <rPh sb="7" eb="9">
      <t>ケイスウ</t>
    </rPh>
    <phoneticPr fontId="1"/>
  </si>
  <si>
    <r>
      <t>ＣＯ</t>
    </r>
    <r>
      <rPr>
        <vertAlign val="subscript"/>
        <sz val="10"/>
        <rFont val="ＭＳ Ｐゴシック"/>
        <family val="3"/>
        <charset val="128"/>
      </rPr>
      <t>２</t>
    </r>
    <r>
      <rPr>
        <sz val="10"/>
        <rFont val="ＭＳ Ｐゴシック"/>
        <family val="3"/>
        <charset val="128"/>
      </rPr>
      <t>排出量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phoneticPr fontId="1"/>
  </si>
  <si>
    <t>MJ/t</t>
    <phoneticPr fontId="1"/>
  </si>
  <si>
    <t>－</t>
    <phoneticPr fontId="1"/>
  </si>
  <si>
    <t>ＬＮＧ</t>
    <phoneticPr fontId="1"/>
  </si>
  <si>
    <t>省令値</t>
    <phoneticPr fontId="1"/>
  </si>
  <si>
    <t>kl</t>
    <phoneticPr fontId="1"/>
  </si>
  <si>
    <t>平均熱効率　　　　　　　　（％）</t>
    <rPh sb="0" eb="2">
      <t>ヘイキン</t>
    </rPh>
    <rPh sb="2" eb="3">
      <t>ネツ</t>
    </rPh>
    <rPh sb="3" eb="5">
      <t>コウリツ</t>
    </rPh>
    <phoneticPr fontId="1"/>
  </si>
  <si>
    <r>
      <t>※　関連する燃料による平均的なＣＯ</t>
    </r>
    <r>
      <rPr>
        <vertAlign val="subscript"/>
        <sz val="8"/>
        <rFont val="ＭＳ Ｐゴシック"/>
        <family val="3"/>
        <charset val="128"/>
      </rPr>
      <t>２</t>
    </r>
    <r>
      <rPr>
        <sz val="8"/>
        <rFont val="ＭＳ Ｐゴシック"/>
        <family val="3"/>
        <charset val="128"/>
      </rPr>
      <t>排出係数</t>
    </r>
    <rPh sb="2" eb="4">
      <t>カンレン</t>
    </rPh>
    <rPh sb="6" eb="8">
      <t>ネンリョウ</t>
    </rPh>
    <rPh sb="11" eb="14">
      <t>ヘイキンテキ</t>
    </rPh>
    <rPh sb="18" eb="20">
      <t>ハイシュツ</t>
    </rPh>
    <rPh sb="20" eb="22">
      <t>ケイスウ</t>
    </rPh>
    <phoneticPr fontId="1"/>
  </si>
  <si>
    <t>平均熱効率（％）</t>
    <rPh sb="0" eb="2">
      <t>ヘイキン</t>
    </rPh>
    <rPh sb="2" eb="3">
      <t>ネツ</t>
    </rPh>
    <rPh sb="3" eb="5">
      <t>コウリツ</t>
    </rPh>
    <phoneticPr fontId="1"/>
  </si>
  <si>
    <r>
      <t>※1　総合エネルギー統計から算出した燃料区分別平均熱効率
※2　関連する燃料による平均的なＣＯ</t>
    </r>
    <r>
      <rPr>
        <vertAlign val="subscript"/>
        <sz val="8"/>
        <rFont val="ＭＳ Ｐゴシック"/>
        <family val="3"/>
        <charset val="128"/>
      </rPr>
      <t>２</t>
    </r>
    <r>
      <rPr>
        <sz val="8"/>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</si>
  <si>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t>合計</t>
    <rPh sb="0" eb="2">
      <t>ゴウケイ</t>
    </rPh>
    <phoneticPr fontId="1"/>
  </si>
  <si>
    <t>・</t>
    <phoneticPr fontId="1"/>
  </si>
  <si>
    <t>(調整後二酸化炭素排出量)</t>
    <rPh sb="1" eb="4">
      <t>チョウセイゴ</t>
    </rPh>
    <rPh sb="4" eb="7">
      <t>ニサンカ</t>
    </rPh>
    <rPh sb="7" eb="9">
      <t>タンソ</t>
    </rPh>
    <rPh sb="9" eb="11">
      <t>ハイシュツ</t>
    </rPh>
    <rPh sb="11" eb="12">
      <t>リョウ</t>
    </rPh>
    <phoneticPr fontId="1"/>
  </si>
  <si>
    <t>(調整後排出係数)</t>
    <rPh sb="4" eb="6">
      <t>ハイシュツ</t>
    </rPh>
    <rPh sb="6" eb="8">
      <t>ケイスウ</t>
    </rPh>
    <phoneticPr fontId="1"/>
  </si>
  <si>
    <t>≪表９≫</t>
    <rPh sb="1" eb="2">
      <t>ヒョウ</t>
    </rPh>
    <phoneticPr fontId="1"/>
  </si>
  <si>
    <t>削減量の種別</t>
    <phoneticPr fontId="1"/>
  </si>
  <si>
    <t>排出量調整
無効化量
（t-CO2）</t>
    <rPh sb="0" eb="3">
      <t>ハイシュツリョウ</t>
    </rPh>
    <rPh sb="3" eb="5">
      <t>チョウセイ</t>
    </rPh>
    <rPh sb="6" eb="9">
      <t>ムコウカ</t>
    </rPh>
    <rPh sb="9" eb="10">
      <t>リョウ</t>
    </rPh>
    <phoneticPr fontId="1"/>
  </si>
  <si>
    <t>識別番号</t>
    <rPh sb="0" eb="2">
      <t>シキベツ</t>
    </rPh>
    <rPh sb="2" eb="4">
      <t>バンゴウ</t>
    </rPh>
    <phoneticPr fontId="1"/>
  </si>
  <si>
    <t>排出量調整
無効化日</t>
    <rPh sb="0" eb="2">
      <t>ハイシュツ</t>
    </rPh>
    <rPh sb="2" eb="3">
      <t>リョウ</t>
    </rPh>
    <rPh sb="3" eb="5">
      <t>チョウセイ</t>
    </rPh>
    <rPh sb="6" eb="8">
      <t>ムコウ</t>
    </rPh>
    <rPh sb="8" eb="9">
      <t>カ</t>
    </rPh>
    <rPh sb="9" eb="10">
      <t>ニチ</t>
    </rPh>
    <phoneticPr fontId="1"/>
  </si>
  <si>
    <t>≪表１０≫</t>
    <rPh sb="1" eb="2">
      <t>ヒョウ</t>
    </rPh>
    <phoneticPr fontId="1"/>
  </si>
  <si>
    <t>削減量の種別</t>
    <rPh sb="0" eb="3">
      <t>サクゲンリョウ</t>
    </rPh>
    <rPh sb="4" eb="6">
      <t>シュベツ</t>
    </rPh>
    <phoneticPr fontId="1"/>
  </si>
  <si>
    <t>　以下の式にて求める。</t>
    <rPh sb="1" eb="3">
      <t>イカ</t>
    </rPh>
    <rPh sb="4" eb="5">
      <t>シキ</t>
    </rPh>
    <rPh sb="7" eb="8">
      <t>モト</t>
    </rPh>
    <phoneticPr fontId="1"/>
  </si>
  <si>
    <t>　 以下の式で求める。</t>
    <rPh sb="2" eb="4">
      <t>イカ</t>
    </rPh>
    <rPh sb="5" eb="6">
      <t>シキ</t>
    </rPh>
    <rPh sb="7" eb="8">
      <t>モト</t>
    </rPh>
    <phoneticPr fontId="1"/>
  </si>
  <si>
    <t>固定価格買取制度による
当該電気事業者買取電力量</t>
    <rPh sb="0" eb="2">
      <t>コテイ</t>
    </rPh>
    <rPh sb="2" eb="4">
      <t>カカク</t>
    </rPh>
    <rPh sb="4" eb="6">
      <t>カイトリ</t>
    </rPh>
    <rPh sb="6" eb="8">
      <t>セイド</t>
    </rPh>
    <rPh sb="12" eb="14">
      <t>トウガイ</t>
    </rPh>
    <rPh sb="14" eb="16">
      <t>デンキ</t>
    </rPh>
    <rPh sb="16" eb="19">
      <t>ジギョウシャ</t>
    </rPh>
    <rPh sb="19" eb="21">
      <t>カイトリ</t>
    </rPh>
    <rPh sb="21" eb="24">
      <t>デンリョクリョウ</t>
    </rPh>
    <phoneticPr fontId="1"/>
  </si>
  <si>
    <r>
      <t>代替値
（t-CO</t>
    </r>
    <r>
      <rPr>
        <vertAlign val="subscript"/>
        <sz val="10"/>
        <rFont val="ＭＳ Ｐゴシック"/>
        <family val="3"/>
        <charset val="128"/>
      </rPr>
      <t>2</t>
    </r>
    <r>
      <rPr>
        <sz val="10"/>
        <rFont val="ＭＳ Ｐゴシック"/>
        <family val="3"/>
        <charset val="128"/>
      </rPr>
      <t>/ｋWh）</t>
    </r>
    <rPh sb="0" eb="2">
      <t>ダイタイ</t>
    </rPh>
    <rPh sb="2" eb="3">
      <t>チ</t>
    </rPh>
    <phoneticPr fontId="1"/>
  </si>
  <si>
    <t>表1</t>
    <rPh sb="0" eb="1">
      <t>ヒョウ</t>
    </rPh>
    <phoneticPr fontId="1"/>
  </si>
  <si>
    <t>表2</t>
    <rPh sb="0" eb="1">
      <t>ヒョウ</t>
    </rPh>
    <phoneticPr fontId="1"/>
  </si>
  <si>
    <t>表3</t>
    <rPh sb="0" eb="1">
      <t>ヒョウ</t>
    </rPh>
    <phoneticPr fontId="1"/>
  </si>
  <si>
    <t>表4</t>
    <rPh sb="0" eb="1">
      <t>ヒョウ</t>
    </rPh>
    <phoneticPr fontId="1"/>
  </si>
  <si>
    <t>表5</t>
    <rPh sb="0" eb="1">
      <t>ヒョウ</t>
    </rPh>
    <phoneticPr fontId="1"/>
  </si>
  <si>
    <t>表6</t>
    <rPh sb="0" eb="1">
      <t>ヒョウ</t>
    </rPh>
    <phoneticPr fontId="1"/>
  </si>
  <si>
    <t>小計</t>
    <phoneticPr fontId="1"/>
  </si>
  <si>
    <t>＜計算結果＞</t>
    <rPh sb="1" eb="3">
      <t>ケイサン</t>
    </rPh>
    <rPh sb="3" eb="5">
      <t>ケッカ</t>
    </rPh>
    <phoneticPr fontId="1"/>
  </si>
  <si>
    <t>①　固定価格買取制度による自社の買取電力量（交付金の対象となるもの）</t>
    <rPh sb="22" eb="25">
      <t>コウフキン</t>
    </rPh>
    <rPh sb="26" eb="28">
      <t>タイショウ</t>
    </rPh>
    <phoneticPr fontId="1"/>
  </si>
  <si>
    <t>≪表６の２≫</t>
    <rPh sb="1" eb="2">
      <t>ヒョウ</t>
    </rPh>
    <phoneticPr fontId="1"/>
  </si>
  <si>
    <t>≪表１（メニュー別）≫</t>
    <rPh sb="1" eb="2">
      <t>ヒョウ</t>
    </rPh>
    <rPh sb="8" eb="9">
      <t>ベツ</t>
    </rPh>
    <phoneticPr fontId="1"/>
  </si>
  <si>
    <t>≪表２（メニュー別）≫</t>
    <rPh sb="1" eb="2">
      <t>ヒョウ</t>
    </rPh>
    <phoneticPr fontId="1"/>
  </si>
  <si>
    <t>≪表３（メニュー別）≫</t>
    <rPh sb="1" eb="2">
      <t>ヒョウ</t>
    </rPh>
    <phoneticPr fontId="1"/>
  </si>
  <si>
    <t>≪表４（メニュー別）≫</t>
    <rPh sb="1" eb="2">
      <t>ヒョウ</t>
    </rPh>
    <phoneticPr fontId="1"/>
  </si>
  <si>
    <t>≪表５（メニュー別）≫</t>
    <rPh sb="1" eb="2">
      <t>ヒョウ</t>
    </rPh>
    <phoneticPr fontId="1"/>
  </si>
  <si>
    <t>≪表６（メニュー別）≫</t>
    <rPh sb="1" eb="2">
      <t>ヒョウ</t>
    </rPh>
    <phoneticPr fontId="1"/>
  </si>
  <si>
    <t>項目1</t>
    <rPh sb="0" eb="2">
      <t>コウモク</t>
    </rPh>
    <phoneticPr fontId="1"/>
  </si>
  <si>
    <t>項目2</t>
    <rPh sb="0" eb="2">
      <t>コウモク</t>
    </rPh>
    <phoneticPr fontId="1"/>
  </si>
  <si>
    <t>項目3</t>
    <rPh sb="0" eb="2">
      <t>コウモク</t>
    </rPh>
    <phoneticPr fontId="1"/>
  </si>
  <si>
    <t>項目4</t>
    <rPh sb="0" eb="2">
      <t>コウモク</t>
    </rPh>
    <phoneticPr fontId="1"/>
  </si>
  <si>
    <t>項目5</t>
    <rPh sb="0" eb="2">
      <t>コウモク</t>
    </rPh>
    <phoneticPr fontId="1"/>
  </si>
  <si>
    <t>項目6</t>
    <rPh sb="0" eb="2">
      <t>コウモク</t>
    </rPh>
    <phoneticPr fontId="1"/>
  </si>
  <si>
    <t>項目7</t>
    <rPh sb="0" eb="2">
      <t>コウモク</t>
    </rPh>
    <phoneticPr fontId="1"/>
  </si>
  <si>
    <t>項目8</t>
    <rPh sb="0" eb="2">
      <t>コウモク</t>
    </rPh>
    <phoneticPr fontId="1"/>
  </si>
  <si>
    <t>項目9</t>
    <rPh sb="0" eb="2">
      <t>コウモク</t>
    </rPh>
    <phoneticPr fontId="1"/>
  </si>
  <si>
    <t>項目10</t>
    <rPh sb="0" eb="2">
      <t>コウモク</t>
    </rPh>
    <phoneticPr fontId="1"/>
  </si>
  <si>
    <t>項目11</t>
    <rPh sb="0" eb="2">
      <t>コウモク</t>
    </rPh>
    <phoneticPr fontId="1"/>
  </si>
  <si>
    <t>項目12</t>
    <rPh sb="0" eb="2">
      <t>コウモク</t>
    </rPh>
    <phoneticPr fontId="1"/>
  </si>
  <si>
    <t>項目13</t>
    <rPh sb="0" eb="2">
      <t>コウモク</t>
    </rPh>
    <phoneticPr fontId="1"/>
  </si>
  <si>
    <t>項目14</t>
    <rPh sb="0" eb="2">
      <t>コウモク</t>
    </rPh>
    <phoneticPr fontId="1"/>
  </si>
  <si>
    <t>項目15</t>
    <rPh sb="0" eb="2">
      <t>コウモク</t>
    </rPh>
    <phoneticPr fontId="1"/>
  </si>
  <si>
    <t>項目16</t>
    <rPh sb="0" eb="2">
      <t>コウモク</t>
    </rPh>
    <phoneticPr fontId="1"/>
  </si>
  <si>
    <t>項目17</t>
    <rPh sb="0" eb="2">
      <t>コウモク</t>
    </rPh>
    <phoneticPr fontId="1"/>
  </si>
  <si>
    <t>項目18</t>
    <rPh sb="0" eb="2">
      <t>コウモク</t>
    </rPh>
    <phoneticPr fontId="1"/>
  </si>
  <si>
    <t>項目19</t>
    <rPh sb="0" eb="2">
      <t>コウモク</t>
    </rPh>
    <phoneticPr fontId="1"/>
  </si>
  <si>
    <t>項目20</t>
    <rPh sb="0" eb="2">
      <t>コウモク</t>
    </rPh>
    <phoneticPr fontId="1"/>
  </si>
  <si>
    <t>項目21</t>
    <rPh sb="0" eb="2">
      <t>コウモク</t>
    </rPh>
    <phoneticPr fontId="1"/>
  </si>
  <si>
    <t>項目22</t>
    <rPh sb="0" eb="2">
      <t>コウモク</t>
    </rPh>
    <phoneticPr fontId="1"/>
  </si>
  <si>
    <t>項目23</t>
    <rPh sb="0" eb="2">
      <t>コウモク</t>
    </rPh>
    <phoneticPr fontId="1"/>
  </si>
  <si>
    <t>項目24</t>
    <rPh sb="0" eb="2">
      <t>コウモク</t>
    </rPh>
    <phoneticPr fontId="1"/>
  </si>
  <si>
    <t>メニューA</t>
    <phoneticPr fontId="1"/>
  </si>
  <si>
    <t>メニューB</t>
    <phoneticPr fontId="1"/>
  </si>
  <si>
    <t>メニューC</t>
    <phoneticPr fontId="1"/>
  </si>
  <si>
    <t>燃料使用量
（表１記載の単位）</t>
    <rPh sb="0" eb="2">
      <t>ネンリョウ</t>
    </rPh>
    <rPh sb="2" eb="5">
      <t>シヨウリョウ</t>
    </rPh>
    <rPh sb="7" eb="8">
      <t>ヒョウ</t>
    </rPh>
    <rPh sb="9" eb="11">
      <t>キサイ</t>
    </rPh>
    <rPh sb="12" eb="14">
      <t>タンイ</t>
    </rPh>
    <phoneticPr fontId="1"/>
  </si>
  <si>
    <t>代替値1</t>
    <rPh sb="0" eb="3">
      <t>ダイタイチ</t>
    </rPh>
    <phoneticPr fontId="1"/>
  </si>
  <si>
    <t>代替値2</t>
    <rPh sb="0" eb="3">
      <t>ダイタイチ</t>
    </rPh>
    <phoneticPr fontId="1"/>
  </si>
  <si>
    <t>代替値3</t>
    <rPh sb="0" eb="3">
      <t>ダイタイチ</t>
    </rPh>
    <phoneticPr fontId="1"/>
  </si>
  <si>
    <t>代替値4</t>
    <rPh sb="0" eb="3">
      <t>ダイタイチ</t>
    </rPh>
    <phoneticPr fontId="1"/>
  </si>
  <si>
    <t>代替値5</t>
    <rPh sb="0" eb="3">
      <t>ダイタイチ</t>
    </rPh>
    <phoneticPr fontId="1"/>
  </si>
  <si>
    <t>【事業者別】（再掲）</t>
    <rPh sb="1" eb="4">
      <t>ジギョウシャ</t>
    </rPh>
    <rPh sb="4" eb="5">
      <t>ベツ</t>
    </rPh>
    <rPh sb="7" eb="9">
      <t>サイケイ</t>
    </rPh>
    <phoneticPr fontId="1"/>
  </si>
  <si>
    <t>A</t>
    <phoneticPr fontId="1"/>
  </si>
  <si>
    <t>B</t>
    <phoneticPr fontId="1"/>
  </si>
  <si>
    <t>C</t>
    <phoneticPr fontId="1"/>
  </si>
  <si>
    <t>全国平均係数</t>
    <rPh sb="0" eb="2">
      <t>ゼンコク</t>
    </rPh>
    <rPh sb="2" eb="4">
      <t>ヘイキン</t>
    </rPh>
    <rPh sb="4" eb="6">
      <t>ケイスウ</t>
    </rPh>
    <phoneticPr fontId="1"/>
  </si>
  <si>
    <t xml:space="preserve"> </t>
    <phoneticPr fontId="1"/>
  </si>
  <si>
    <t>注）契約等により事業所を特定できる場合は事業所名まで記載。</t>
    <rPh sb="0" eb="1">
      <t>チュウ</t>
    </rPh>
    <rPh sb="22" eb="23">
      <t>ショ</t>
    </rPh>
    <phoneticPr fontId="1"/>
  </si>
  <si>
    <t>【メニュー別】</t>
    <rPh sb="5" eb="6">
      <t>ベツ</t>
    </rPh>
    <phoneticPr fontId="1"/>
  </si>
  <si>
    <t>表7</t>
    <rPh sb="0" eb="1">
      <t>ヒョウ</t>
    </rPh>
    <phoneticPr fontId="1"/>
  </si>
  <si>
    <t>表8</t>
    <rPh sb="0" eb="1">
      <t>ヒョウ</t>
    </rPh>
    <phoneticPr fontId="1"/>
  </si>
  <si>
    <t>表9</t>
    <rPh sb="0" eb="1">
      <t>ヒョウ</t>
    </rPh>
    <phoneticPr fontId="1"/>
  </si>
  <si>
    <t>表10</t>
    <rPh sb="0" eb="1">
      <t>ヒョウ</t>
    </rPh>
    <phoneticPr fontId="1"/>
  </si>
  <si>
    <t>表11</t>
    <rPh sb="0" eb="1">
      <t>ヒョウ</t>
    </rPh>
    <phoneticPr fontId="1"/>
  </si>
  <si>
    <t>調整のため控除</t>
    <rPh sb="0" eb="2">
      <t>チョウセイ</t>
    </rPh>
    <rPh sb="5" eb="7">
      <t>コウジョ</t>
    </rPh>
    <phoneticPr fontId="1"/>
  </si>
  <si>
    <t>調整のため加算</t>
    <rPh sb="0" eb="2">
      <t>チョウセイ</t>
    </rPh>
    <rPh sb="5" eb="7">
      <t>カサン</t>
    </rPh>
    <phoneticPr fontId="1"/>
  </si>
  <si>
    <t>表２</t>
    <rPh sb="0" eb="1">
      <t>ヒョウ</t>
    </rPh>
    <phoneticPr fontId="1"/>
  </si>
  <si>
    <t>表３</t>
    <rPh sb="0" eb="1">
      <t>ヒョウ</t>
    </rPh>
    <phoneticPr fontId="1"/>
  </si>
  <si>
    <t>表４</t>
    <rPh sb="0" eb="1">
      <t>ヒョウ</t>
    </rPh>
    <phoneticPr fontId="1"/>
  </si>
  <si>
    <t>≪参考（メニュー別）≫</t>
    <rPh sb="1" eb="3">
      <t>サンコウ</t>
    </rPh>
    <phoneticPr fontId="1"/>
  </si>
  <si>
    <t>表１</t>
    <rPh sb="0" eb="1">
      <t>ヒョウ</t>
    </rPh>
    <phoneticPr fontId="1"/>
  </si>
  <si>
    <t>表５</t>
    <rPh sb="0" eb="1">
      <t>ヒョウ</t>
    </rPh>
    <phoneticPr fontId="1"/>
  </si>
  <si>
    <t>◎表１～６の各小計</t>
    <rPh sb="1" eb="2">
      <t>ヒョウ</t>
    </rPh>
    <rPh sb="6" eb="7">
      <t>カク</t>
    </rPh>
    <rPh sb="7" eb="9">
      <t>ショウケイ</t>
    </rPh>
    <phoneticPr fontId="1"/>
  </si>
  <si>
    <t>小　　計【Ａ】</t>
    <rPh sb="0" eb="1">
      <t>ショウ</t>
    </rPh>
    <rPh sb="3" eb="4">
      <t>ケイ</t>
    </rPh>
    <phoneticPr fontId="1"/>
  </si>
  <si>
    <t>表６（係数明確分）</t>
    <rPh sb="0" eb="1">
      <t>ヒョウ</t>
    </rPh>
    <rPh sb="3" eb="5">
      <t>ケイスウ</t>
    </rPh>
    <rPh sb="5" eb="7">
      <t>メイカク</t>
    </rPh>
    <rPh sb="7" eb="8">
      <t>ブン</t>
    </rPh>
    <phoneticPr fontId="1"/>
  </si>
  <si>
    <t>注）当該年度において卸供給実績があるものの小売供給実績がない電気事業者も含む</t>
    <rPh sb="0" eb="1">
      <t>チュウ</t>
    </rPh>
    <rPh sb="2" eb="4">
      <t>トウガイ</t>
    </rPh>
    <rPh sb="4" eb="6">
      <t>ネンド</t>
    </rPh>
    <rPh sb="10" eb="11">
      <t>オロシ</t>
    </rPh>
    <rPh sb="11" eb="13">
      <t>キョウキュウ</t>
    </rPh>
    <rPh sb="13" eb="15">
      <t>ジッセキ</t>
    </rPh>
    <rPh sb="21" eb="23">
      <t>コウリ</t>
    </rPh>
    <rPh sb="23" eb="25">
      <t>キョウキュウ</t>
    </rPh>
    <rPh sb="25" eb="27">
      <t>ジッセキ</t>
    </rPh>
    <rPh sb="30" eb="32">
      <t>デンキ</t>
    </rPh>
    <rPh sb="32" eb="35">
      <t>ジギョウシャ</t>
    </rPh>
    <rPh sb="36" eb="37">
      <t>フク</t>
    </rPh>
    <phoneticPr fontId="1"/>
  </si>
  <si>
    <t>自社・販売電力量（小計）【Ｂ】</t>
    <rPh sb="0" eb="2">
      <t>ジシャ</t>
    </rPh>
    <rPh sb="9" eb="11">
      <t>ショウケイ</t>
    </rPh>
    <phoneticPr fontId="1"/>
  </si>
  <si>
    <t>（当該発電事業所が明確な場合）</t>
    <rPh sb="1" eb="3">
      <t>トウガイ</t>
    </rPh>
    <rPh sb="3" eb="5">
      <t>ハツデン</t>
    </rPh>
    <rPh sb="5" eb="8">
      <t>ジギョウショ</t>
    </rPh>
    <rPh sb="9" eb="11">
      <t>メイカク</t>
    </rPh>
    <rPh sb="12" eb="14">
      <t>バアイ</t>
    </rPh>
    <phoneticPr fontId="1"/>
  </si>
  <si>
    <t xml:space="preserve">取引所販売にかかる電気の発電事業所の名称
</t>
    <rPh sb="0" eb="2">
      <t>トリヒキ</t>
    </rPh>
    <rPh sb="2" eb="3">
      <t>ジョ</t>
    </rPh>
    <rPh sb="3" eb="5">
      <t>ハンバイ</t>
    </rPh>
    <rPh sb="9" eb="11">
      <t>デンキ</t>
    </rPh>
    <rPh sb="12" eb="14">
      <t>ハツデン</t>
    </rPh>
    <rPh sb="14" eb="16">
      <t>ジギョウ</t>
    </rPh>
    <rPh sb="16" eb="17">
      <t>ジョ</t>
    </rPh>
    <rPh sb="18" eb="20">
      <t>メイショウ</t>
    </rPh>
    <phoneticPr fontId="1"/>
  </si>
  <si>
    <t>○「取引所販売にかかる電気」の係数（加重平均値）</t>
    <rPh sb="2" eb="4">
      <t>トリヒキ</t>
    </rPh>
    <rPh sb="4" eb="5">
      <t>ジョ</t>
    </rPh>
    <rPh sb="5" eb="7">
      <t>ハンバイ</t>
    </rPh>
    <rPh sb="11" eb="13">
      <t>デンキ</t>
    </rPh>
    <rPh sb="15" eb="17">
      <t>ケイスウ</t>
    </rPh>
    <rPh sb="18" eb="20">
      <t>カジュウ</t>
    </rPh>
    <rPh sb="20" eb="23">
      <t>ヘイキンチ</t>
    </rPh>
    <phoneticPr fontId="1"/>
  </si>
  <si>
    <r>
      <t>事業者の名称</t>
    </r>
    <r>
      <rPr>
        <vertAlign val="superscript"/>
        <sz val="10"/>
        <rFont val="ＭＳ Ｐゴシック"/>
        <family val="3"/>
        <charset val="128"/>
      </rPr>
      <t>注１）</t>
    </r>
    <r>
      <rPr>
        <sz val="10"/>
        <rFont val="ＭＳ Ｐゴシック"/>
        <family val="3"/>
        <charset val="128"/>
      </rPr>
      <t xml:space="preserve">
</t>
    </r>
    <rPh sb="0" eb="3">
      <t>ジギョウシャ</t>
    </rPh>
    <rPh sb="4" eb="6">
      <t>メイショウ</t>
    </rPh>
    <rPh sb="6" eb="7">
      <t>チュウ</t>
    </rPh>
    <phoneticPr fontId="1"/>
  </si>
  <si>
    <t>注１）契約等により事業所を特定できる場合は事業所名まで記載。</t>
    <rPh sb="0" eb="1">
      <t>チュウ</t>
    </rPh>
    <rPh sb="23" eb="24">
      <t>ショ</t>
    </rPh>
    <phoneticPr fontId="1"/>
  </si>
  <si>
    <t>表６（代替値使用分）</t>
  </si>
  <si>
    <t>差異分析</t>
    <rPh sb="0" eb="2">
      <t>サイ</t>
    </rPh>
    <rPh sb="2" eb="4">
      <t>ブンセキ</t>
    </rPh>
    <phoneticPr fontId="1"/>
  </si>
  <si>
    <t>(調整後二酸化炭素排出量)</t>
    <phoneticPr fontId="1"/>
  </si>
  <si>
    <t>(調整後排出係数)</t>
    <phoneticPr fontId="1"/>
  </si>
  <si>
    <t>表12</t>
    <rPh sb="0" eb="1">
      <t>ヒョウ</t>
    </rPh>
    <phoneticPr fontId="1"/>
  </si>
  <si>
    <t>※</t>
    <phoneticPr fontId="1"/>
  </si>
  <si>
    <t xml:space="preserve">　本表に記載した全ての国内認証排出削減量について、当該電気事業者が排出量調整無効化を行ったことを確認できる書類を添付すること。
</t>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</si>
  <si>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本表に記載した全ての国内認証排出削減量について、当該電気事業者が排出量調整無効化を行ったことを確認できる書類を添付すること。</t>
    </r>
    <r>
      <rPr>
        <sz val="11"/>
        <color indexed="10"/>
        <rFont val="ＭＳ Ｐゴシック"/>
        <family val="3"/>
        <charset val="128"/>
      </rPr>
      <t/>
    </r>
    <rPh sb="1" eb="2">
      <t>ホン</t>
    </rPh>
    <rPh sb="2" eb="3">
      <t>ヒョウ</t>
    </rPh>
    <rPh sb="4" eb="6">
      <t>キサイ</t>
    </rPh>
    <rPh sb="8" eb="9">
      <t>スベ</t>
    </rPh>
    <rPh sb="11" eb="13">
      <t>コクナイ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</si>
  <si>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　本表に記載した全ての海外認証排出削減量について、当該電気事業者が排出量調整無効化を行ったことを確認できる書類を添付すること。</t>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</si>
  <si>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r>
      <t xml:space="preserve">　本表に記載した全ての海外認証排出削減量について、当該電気事業者が排出量調整無効化を行ったことを確認できる書類を添付すること。
</t>
    </r>
    <r>
      <rPr>
        <sz val="11"/>
        <color indexed="10"/>
        <rFont val="ＭＳ Ｐゴシック"/>
        <family val="3"/>
        <charset val="128"/>
      </rPr>
      <t/>
    </r>
    <rPh sb="1" eb="2">
      <t>ホン</t>
    </rPh>
    <rPh sb="2" eb="3">
      <t>ヒョウ</t>
    </rPh>
    <rPh sb="4" eb="6">
      <t>キサイ</t>
    </rPh>
    <rPh sb="8" eb="9">
      <t>スベ</t>
    </rPh>
    <rPh sb="11" eb="13">
      <t>カイガイ</t>
    </rPh>
    <rPh sb="13" eb="15">
      <t>ニンショウ</t>
    </rPh>
    <rPh sb="15" eb="17">
      <t>ハイシュツ</t>
    </rPh>
    <rPh sb="17" eb="20">
      <t>サクゲンリョウ</t>
    </rPh>
    <rPh sb="25" eb="27">
      <t>トウガイ</t>
    </rPh>
    <rPh sb="27" eb="29">
      <t>デンキ</t>
    </rPh>
    <rPh sb="29" eb="32">
      <t>ジギョウシャ</t>
    </rPh>
    <rPh sb="33" eb="36">
      <t>ハイシュツリョウ</t>
    </rPh>
    <rPh sb="36" eb="38">
      <t>チョウセイ</t>
    </rPh>
    <rPh sb="38" eb="41">
      <t>ムコウカ</t>
    </rPh>
    <rPh sb="42" eb="43">
      <t>オコナ</t>
    </rPh>
    <rPh sb="48" eb="50">
      <t>カクニン</t>
    </rPh>
    <rPh sb="53" eb="55">
      <t>ショルイ</t>
    </rPh>
    <rPh sb="56" eb="58">
      <t>テンプ</t>
    </rPh>
    <phoneticPr fontId="1"/>
  </si>
  <si>
    <t>［前年度報告との比較・分析］</t>
    <rPh sb="1" eb="4">
      <t>ゼンネンド</t>
    </rPh>
    <rPh sb="4" eb="6">
      <t>ホウコク</t>
    </rPh>
    <rPh sb="8" eb="10">
      <t>ヒカク</t>
    </rPh>
    <rPh sb="11" eb="13">
      <t>ブンセキ</t>
    </rPh>
    <phoneticPr fontId="1"/>
  </si>
  <si>
    <t>注）代理償却をおこなった他者は、事業者別にまとめて記載すること</t>
    <rPh sb="0" eb="1">
      <t>チュウ</t>
    </rPh>
    <rPh sb="2" eb="4">
      <t>ダイリ</t>
    </rPh>
    <rPh sb="4" eb="6">
      <t>ショウキャク</t>
    </rPh>
    <rPh sb="12" eb="14">
      <t>タシャ</t>
    </rPh>
    <rPh sb="16" eb="19">
      <t>ジギョウシャ</t>
    </rPh>
    <rPh sb="19" eb="20">
      <t>ベツ</t>
    </rPh>
    <rPh sb="25" eb="27">
      <t>キサイ</t>
    </rPh>
    <phoneticPr fontId="1"/>
  </si>
  <si>
    <t>削減量の種別</t>
    <phoneticPr fontId="1"/>
  </si>
  <si>
    <t>　本表に記載した全ての国内認証排出削減量については、特定排出者（自社を含む）が温対法第２６条に基づき国に報告する調整後温室効果ガス排出量の算定に用いることはできない。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コクナイ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</si>
  <si>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※メニュー別排出係数について記入欄が不足する場合は別途、国に申し出ること。（「残差により作成した係数」は最終行に設定するものとする。）</t>
    <rPh sb="5" eb="6">
      <t>ベツ</t>
    </rPh>
    <rPh sb="6" eb="8">
      <t>ハイシュツ</t>
    </rPh>
    <rPh sb="8" eb="10">
      <t>ケイスウ</t>
    </rPh>
    <rPh sb="14" eb="17">
      <t>キニュウラン</t>
    </rPh>
    <rPh sb="18" eb="20">
      <t>フソク</t>
    </rPh>
    <rPh sb="22" eb="24">
      <t>バアイ</t>
    </rPh>
    <rPh sb="25" eb="27">
      <t>ベット</t>
    </rPh>
    <rPh sb="28" eb="29">
      <t>クニ</t>
    </rPh>
    <rPh sb="30" eb="31">
      <t>モウ</t>
    </rPh>
    <rPh sb="32" eb="33">
      <t>デ</t>
    </rPh>
    <rPh sb="39" eb="41">
      <t>ザンサ</t>
    </rPh>
    <rPh sb="44" eb="46">
      <t>サクセイ</t>
    </rPh>
    <rPh sb="48" eb="50">
      <t>ケイスウ</t>
    </rPh>
    <rPh sb="52" eb="55">
      <t>サイシュウギョウ</t>
    </rPh>
    <rPh sb="56" eb="58">
      <t>セッテイ</t>
    </rPh>
    <phoneticPr fontId="1"/>
  </si>
  <si>
    <t>≪表８≫</t>
    <rPh sb="1" eb="2">
      <t>ヒョウ</t>
    </rPh>
    <phoneticPr fontId="1"/>
  </si>
  <si>
    <t>≪表７≫</t>
    <rPh sb="1" eb="2">
      <t>ヒョウ</t>
    </rPh>
    <phoneticPr fontId="1"/>
  </si>
  <si>
    <t>≪表１１≫</t>
    <rPh sb="1" eb="2">
      <t>ヒョウ</t>
    </rPh>
    <phoneticPr fontId="1"/>
  </si>
  <si>
    <t>≪表１２≫</t>
    <rPh sb="1" eb="2">
      <t>ヒョウ</t>
    </rPh>
    <phoneticPr fontId="1"/>
  </si>
  <si>
    <t>　本表に記載した全ての海外認証排出削減量については、特定排出者（自社を含む）が温対法第２６条に基づき国に報告する調整後温室効果ガス排出量の算定に用いることはできない。</t>
    <rPh sb="1" eb="3">
      <t>ホンヒョウ</t>
    </rPh>
    <rPh sb="4" eb="6">
      <t>キサイ</t>
    </rPh>
    <rPh sb="8" eb="9">
      <t>スベ</t>
    </rPh>
    <rPh sb="11" eb="13">
      <t>カイガイ</t>
    </rPh>
    <rPh sb="13" eb="15">
      <t>ニンショウ</t>
    </rPh>
    <rPh sb="15" eb="17">
      <t>ハイシュツ</t>
    </rPh>
    <rPh sb="17" eb="19">
      <t>サクゲン</t>
    </rPh>
    <rPh sb="19" eb="20">
      <t>リョウ</t>
    </rPh>
    <rPh sb="26" eb="28">
      <t>トクテイ</t>
    </rPh>
    <rPh sb="28" eb="31">
      <t>ハイシュツシャ</t>
    </rPh>
    <rPh sb="32" eb="34">
      <t>ジシャ</t>
    </rPh>
    <rPh sb="35" eb="36">
      <t>フク</t>
    </rPh>
    <rPh sb="39" eb="40">
      <t>オン</t>
    </rPh>
    <rPh sb="40" eb="41">
      <t>タイ</t>
    </rPh>
    <rPh sb="41" eb="42">
      <t>ホウ</t>
    </rPh>
    <rPh sb="42" eb="43">
      <t>ダイ</t>
    </rPh>
    <rPh sb="45" eb="46">
      <t>ジョウ</t>
    </rPh>
    <rPh sb="47" eb="48">
      <t>モト</t>
    </rPh>
    <rPh sb="50" eb="51">
      <t>クニ</t>
    </rPh>
    <rPh sb="52" eb="54">
      <t>ホウコク</t>
    </rPh>
    <rPh sb="56" eb="59">
      <t>チョウセイゴ</t>
    </rPh>
    <rPh sb="59" eb="61">
      <t>オンシツ</t>
    </rPh>
    <rPh sb="61" eb="63">
      <t>コウカ</t>
    </rPh>
    <rPh sb="65" eb="68">
      <t>ハイシュツリョウ</t>
    </rPh>
    <rPh sb="69" eb="71">
      <t>サンテイ</t>
    </rPh>
    <rPh sb="72" eb="73">
      <t>モチ</t>
    </rPh>
    <phoneticPr fontId="1"/>
  </si>
  <si>
    <t>※　発電者の事業所別排出係数、取引所の係数も含む</t>
    <rPh sb="2" eb="4">
      <t>ハツデン</t>
    </rPh>
    <rPh sb="4" eb="5">
      <t>シャ</t>
    </rPh>
    <rPh sb="15" eb="17">
      <t>トリヒキ</t>
    </rPh>
    <rPh sb="17" eb="18">
      <t>ショ</t>
    </rPh>
    <rPh sb="19" eb="21">
      <t>ケイスウ</t>
    </rPh>
    <rPh sb="22" eb="23">
      <t>フク</t>
    </rPh>
    <phoneticPr fontId="1"/>
  </si>
  <si>
    <t>※　発電者の事業所別排出係数も含む</t>
    <rPh sb="2" eb="4">
      <t>ハツデン</t>
    </rPh>
    <rPh sb="4" eb="5">
      <t>シャ</t>
    </rPh>
    <rPh sb="15" eb="16">
      <t>フク</t>
    </rPh>
    <phoneticPr fontId="1"/>
  </si>
  <si>
    <r>
      <t>発電電力量または受電電力量
(10</t>
    </r>
    <r>
      <rPr>
        <vertAlign val="superscript"/>
        <sz val="10"/>
        <color indexed="8"/>
        <rFont val="ＭＳ Ｐゴシック"/>
        <family val="3"/>
        <charset val="128"/>
      </rPr>
      <t>3</t>
    </r>
    <r>
      <rPr>
        <sz val="10"/>
        <color indexed="8"/>
        <rFont val="ＭＳ Ｐゴシック"/>
        <family val="3"/>
        <charset val="128"/>
      </rPr>
      <t>kWh)</t>
    </r>
    <phoneticPr fontId="1"/>
  </si>
  <si>
    <r>
      <t>≪参考・「事業者別」の計算式≫　燃料区分ごとの総発熱量×燃料区分別ＣＯ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16" eb="18">
      <t>ネンリョウ</t>
    </rPh>
    <rPh sb="18" eb="20">
      <t>クブン</t>
    </rPh>
    <rPh sb="23" eb="27">
      <t>ソウハツネツリョウ</t>
    </rPh>
    <rPh sb="28" eb="30">
      <t>ネンリョウ</t>
    </rPh>
    <rPh sb="30" eb="32">
      <t>クブン</t>
    </rPh>
    <rPh sb="32" eb="33">
      <t>ベツ</t>
    </rPh>
    <rPh sb="36" eb="38">
      <t>ハイシュツ</t>
    </rPh>
    <rPh sb="38" eb="40">
      <t>ケイスウ</t>
    </rPh>
    <rPh sb="45" eb="47">
      <t>ハイシュツ</t>
    </rPh>
    <rPh sb="47" eb="48">
      <t>リョウ</t>
    </rPh>
    <phoneticPr fontId="1"/>
  </si>
  <si>
    <r>
      <t>≪参考・「事業者別」の計算式≫　受電電力量÷平均熱効率</t>
    </r>
    <r>
      <rPr>
        <b/>
        <vertAlign val="superscript"/>
        <sz val="12"/>
        <color indexed="8"/>
        <rFont val="ＭＳ Ｐゴシック"/>
        <family val="3"/>
        <charset val="128"/>
      </rPr>
      <t>※1</t>
    </r>
    <r>
      <rPr>
        <b/>
        <sz val="12"/>
        <color indexed="8"/>
        <rFont val="ＭＳ Ｐゴシック"/>
        <family val="3"/>
        <charset val="128"/>
      </rPr>
      <t>×燃料区分別ＣＯ</t>
    </r>
    <r>
      <rPr>
        <b/>
        <vertAlign val="subscript"/>
        <sz val="12"/>
        <color indexed="8"/>
        <rFont val="ＭＳ Ｐゴシック"/>
        <family val="3"/>
        <charset val="128"/>
      </rPr>
      <t>２</t>
    </r>
    <r>
      <rPr>
        <b/>
        <sz val="12"/>
        <color indexed="8"/>
        <rFont val="ＭＳ Ｐゴシック"/>
        <family val="3"/>
        <charset val="128"/>
      </rPr>
      <t>排出係数</t>
    </r>
    <r>
      <rPr>
        <b/>
        <vertAlign val="superscript"/>
        <sz val="12"/>
        <color indexed="8"/>
        <rFont val="ＭＳ Ｐゴシック"/>
        <family val="3"/>
        <charset val="128"/>
      </rPr>
      <t>※2</t>
    </r>
    <r>
      <rPr>
        <b/>
        <sz val="12"/>
        <color indexed="8"/>
        <rFont val="ＭＳ Ｐゴシック"/>
        <family val="3"/>
        <charset val="128"/>
      </rPr>
      <t>＝ＣＯ</t>
    </r>
    <r>
      <rPr>
        <b/>
        <vertAlign val="subscript"/>
        <sz val="12"/>
        <color indexed="8"/>
        <rFont val="ＭＳ Ｐゴシック"/>
        <family val="3"/>
        <charset val="128"/>
      </rPr>
      <t>２</t>
    </r>
    <r>
      <rPr>
        <b/>
        <sz val="12"/>
        <color indexed="8"/>
        <rFont val="ＭＳ Ｐゴシック"/>
        <family val="3"/>
        <charset val="128"/>
      </rPr>
      <t>排出量</t>
    </r>
    <rPh sb="5" eb="8">
      <t>ジギョウシャ</t>
    </rPh>
    <rPh sb="8" eb="9">
      <t>ベツ</t>
    </rPh>
    <rPh sb="16" eb="18">
      <t>ジュデン</t>
    </rPh>
    <rPh sb="18" eb="20">
      <t>デンリョク</t>
    </rPh>
    <rPh sb="20" eb="21">
      <t>リョウ</t>
    </rPh>
    <rPh sb="22" eb="24">
      <t>ヘイキン</t>
    </rPh>
    <rPh sb="24" eb="25">
      <t>ネツ</t>
    </rPh>
    <rPh sb="25" eb="27">
      <t>コウリツ</t>
    </rPh>
    <rPh sb="30" eb="32">
      <t>ネンリョウ</t>
    </rPh>
    <rPh sb="32" eb="34">
      <t>クブン</t>
    </rPh>
    <rPh sb="34" eb="35">
      <t>ベツ</t>
    </rPh>
    <rPh sb="38" eb="40">
      <t>ハイシュツ</t>
    </rPh>
    <rPh sb="40" eb="42">
      <t>ケイスウ</t>
    </rPh>
    <rPh sb="48" eb="50">
      <t>ハイシュツ</t>
    </rPh>
    <rPh sb="50" eb="51">
      <t>リョウ</t>
    </rPh>
    <phoneticPr fontId="1"/>
  </si>
  <si>
    <t>※　発電者の事業所別排出係数、取引所の係数も含む</t>
    <rPh sb="2" eb="4">
      <t>ハツデン</t>
    </rPh>
    <rPh sb="15" eb="17">
      <t>トリヒキ</t>
    </rPh>
    <rPh sb="17" eb="18">
      <t>ショ</t>
    </rPh>
    <rPh sb="19" eb="21">
      <t>ケイスウ</t>
    </rPh>
    <rPh sb="22" eb="23">
      <t>フク</t>
    </rPh>
    <phoneticPr fontId="1"/>
  </si>
  <si>
    <t>◎表７・自ら排出量調整無効化した国内認証排出削減量の内訳</t>
    <rPh sb="4" eb="5">
      <t>ミズカ</t>
    </rPh>
    <rPh sb="26" eb="28">
      <t>ウチワケ</t>
    </rPh>
    <phoneticPr fontId="1"/>
  </si>
  <si>
    <t>◎表８・自らの代わりに他者が排出量調整無効化した国内認証排出削減量の内訳</t>
    <rPh sb="4" eb="5">
      <t>ミズカ</t>
    </rPh>
    <rPh sb="7" eb="8">
      <t>カ</t>
    </rPh>
    <rPh sb="11" eb="13">
      <t>タシャ</t>
    </rPh>
    <rPh sb="14" eb="16">
      <t>ハイシュツ</t>
    </rPh>
    <rPh sb="16" eb="17">
      <t>リョウ</t>
    </rPh>
    <rPh sb="17" eb="19">
      <t>チョウセイ</t>
    </rPh>
    <rPh sb="19" eb="22">
      <t>ムコウカ</t>
    </rPh>
    <rPh sb="24" eb="26">
      <t>コクナイ</t>
    </rPh>
    <rPh sb="26" eb="28">
      <t>ニンショウ</t>
    </rPh>
    <rPh sb="28" eb="30">
      <t>ハイシュツ</t>
    </rPh>
    <rPh sb="30" eb="32">
      <t>サクゲン</t>
    </rPh>
    <rPh sb="32" eb="33">
      <t>リョウ</t>
    </rPh>
    <rPh sb="34" eb="36">
      <t>ウチワケ</t>
    </rPh>
    <phoneticPr fontId="1"/>
  </si>
  <si>
    <t>◎表９・自ら排出量調整無効化した海外認証排出削減量の内訳</t>
    <phoneticPr fontId="1"/>
  </si>
  <si>
    <t>◎表１０・自らの代わりに他者が排出量調整無効化した海外認証排出削減量の内訳</t>
    <phoneticPr fontId="1"/>
  </si>
  <si>
    <t>特定番号</t>
    <rPh sb="0" eb="2">
      <t>トクテイ</t>
    </rPh>
    <rPh sb="2" eb="4">
      <t>バンゴウ</t>
    </rPh>
    <phoneticPr fontId="1"/>
  </si>
  <si>
    <t>取引所からの電気調達分
に含まれるＦＩＴ電気割合※</t>
    <rPh sb="0" eb="2">
      <t>トリヒキ</t>
    </rPh>
    <rPh sb="2" eb="3">
      <t>ショ</t>
    </rPh>
    <rPh sb="6" eb="8">
      <t>デンキ</t>
    </rPh>
    <rPh sb="8" eb="10">
      <t>チョウタツ</t>
    </rPh>
    <rPh sb="10" eb="11">
      <t>ブン</t>
    </rPh>
    <rPh sb="13" eb="14">
      <t>フク</t>
    </rPh>
    <rPh sb="20" eb="22">
      <t>デンキ</t>
    </rPh>
    <rPh sb="22" eb="24">
      <t>ワリアイ</t>
    </rPh>
    <phoneticPr fontId="1"/>
  </si>
  <si>
    <t>※取引所からの電気調達分に含まれるＦＩＴ電気割合については、国が毎年度報告に使用する係数を公表する。</t>
    <rPh sb="1" eb="3">
      <t>トリヒキ</t>
    </rPh>
    <rPh sb="3" eb="4">
      <t>ショ</t>
    </rPh>
    <rPh sb="7" eb="9">
      <t>デンキ</t>
    </rPh>
    <rPh sb="9" eb="11">
      <t>チョウタツ</t>
    </rPh>
    <rPh sb="11" eb="12">
      <t>ブン</t>
    </rPh>
    <rPh sb="13" eb="14">
      <t>フク</t>
    </rPh>
    <rPh sb="20" eb="22">
      <t>デンキ</t>
    </rPh>
    <rPh sb="22" eb="24">
      <t>ワリアイ</t>
    </rPh>
    <rPh sb="30" eb="31">
      <t>クニ</t>
    </rPh>
    <rPh sb="32" eb="35">
      <t>マイネンド</t>
    </rPh>
    <rPh sb="35" eb="37">
      <t>ホウコク</t>
    </rPh>
    <rPh sb="38" eb="40">
      <t>シヨウ</t>
    </rPh>
    <rPh sb="42" eb="44">
      <t>ケイスウ</t>
    </rPh>
    <rPh sb="45" eb="47">
      <t>コウヒョウ</t>
    </rPh>
    <phoneticPr fontId="1"/>
  </si>
  <si>
    <t>≪表１２の２≫</t>
    <rPh sb="1" eb="2">
      <t>ヒョウ</t>
    </rPh>
    <phoneticPr fontId="1"/>
  </si>
  <si>
    <t>≪表７～１１（メニュー別）≫</t>
    <rPh sb="1" eb="2">
      <t>ヒョウ</t>
    </rPh>
    <phoneticPr fontId="1"/>
  </si>
  <si>
    <t>≪表１２（メニュー別）≫</t>
    <rPh sb="1" eb="2">
      <t>ヒョウ</t>
    </rPh>
    <phoneticPr fontId="1"/>
  </si>
  <si>
    <t>電力量
（kWh）</t>
    <rPh sb="0" eb="2">
      <t>デンリョク</t>
    </rPh>
    <rPh sb="2" eb="3">
      <t>リョウ</t>
    </rPh>
    <phoneticPr fontId="1"/>
  </si>
  <si>
    <t>②非化石電源二酸化炭素削減相当量の内訳</t>
    <rPh sb="1" eb="2">
      <t>ヒ</t>
    </rPh>
    <rPh sb="2" eb="4">
      <t>カセキ</t>
    </rPh>
    <rPh sb="4" eb="6">
      <t>デンゲン</t>
    </rPh>
    <rPh sb="6" eb="7">
      <t>ニ</t>
    </rPh>
    <rPh sb="7" eb="9">
      <t>サンカ</t>
    </rPh>
    <rPh sb="9" eb="11">
      <t>タンソ</t>
    </rPh>
    <rPh sb="11" eb="13">
      <t>サクゲン</t>
    </rPh>
    <rPh sb="13" eb="15">
      <t>ソウトウ</t>
    </rPh>
    <rPh sb="15" eb="16">
      <t>リョウ</t>
    </rPh>
    <rPh sb="17" eb="19">
      <t>ウチワケ</t>
    </rPh>
    <phoneticPr fontId="1"/>
  </si>
  <si>
    <t>全国平均係数
（t-CO2/ｋWh）</t>
    <rPh sb="0" eb="2">
      <t>ゼンコク</t>
    </rPh>
    <rPh sb="2" eb="4">
      <t>ヘイキン</t>
    </rPh>
    <rPh sb="4" eb="6">
      <t>ケイスウ</t>
    </rPh>
    <phoneticPr fontId="1"/>
  </si>
  <si>
    <t>非化石電源二酸化炭素削減相当量
(t-CO2)</t>
    <rPh sb="0" eb="1">
      <t>ヒ</t>
    </rPh>
    <rPh sb="1" eb="3">
      <t>カセキ</t>
    </rPh>
    <rPh sb="3" eb="5">
      <t>デンゲン</t>
    </rPh>
    <rPh sb="5" eb="6">
      <t>ニ</t>
    </rPh>
    <rPh sb="6" eb="8">
      <t>サンカ</t>
    </rPh>
    <rPh sb="8" eb="10">
      <t>タンソ</t>
    </rPh>
    <rPh sb="10" eb="12">
      <t>サクゲン</t>
    </rPh>
    <rPh sb="12" eb="14">
      <t>ソウトウ</t>
    </rPh>
    <rPh sb="14" eb="15">
      <t>リョウ</t>
    </rPh>
    <phoneticPr fontId="1"/>
  </si>
  <si>
    <t>④市場調達ＦＩＴ電力量（卸電力取引市場からの電気調達に伴うＦＩＴ電力量）</t>
    <rPh sb="1" eb="3">
      <t>シジョウ</t>
    </rPh>
    <rPh sb="3" eb="5">
      <t>チョウタツ</t>
    </rPh>
    <rPh sb="12" eb="13">
      <t>オロシ</t>
    </rPh>
    <rPh sb="13" eb="15">
      <t>デンリョク</t>
    </rPh>
    <rPh sb="15" eb="17">
      <t>トリヒキ</t>
    </rPh>
    <rPh sb="17" eb="19">
      <t>シジョウ</t>
    </rPh>
    <rPh sb="22" eb="24">
      <t>デンキ</t>
    </rPh>
    <rPh sb="24" eb="26">
      <t>チョウタツ</t>
    </rPh>
    <rPh sb="27" eb="28">
      <t>トモナ</t>
    </rPh>
    <rPh sb="32" eb="34">
      <t>デンリョク</t>
    </rPh>
    <rPh sb="34" eb="35">
      <t>リョウ</t>
    </rPh>
    <phoneticPr fontId="1"/>
  </si>
  <si>
    <t xml:space="preserve">市場調達ＦＩＴ電力量 ＝ 　　   　 取引所からの電気調達量       ×     取引所からの電気調達分に含まれるＦＩＴ電気割合※                        </t>
    <rPh sb="0" eb="2">
      <t>シジョウ</t>
    </rPh>
    <rPh sb="2" eb="4">
      <t>チョウタツ</t>
    </rPh>
    <rPh sb="7" eb="9">
      <t>デンリョク</t>
    </rPh>
    <rPh sb="9" eb="10">
      <t>リョウ</t>
    </rPh>
    <rPh sb="20" eb="22">
      <t>トリヒキ</t>
    </rPh>
    <rPh sb="22" eb="23">
      <t>ショ</t>
    </rPh>
    <rPh sb="26" eb="28">
      <t>デンキ</t>
    </rPh>
    <rPh sb="28" eb="30">
      <t>チョウタツ</t>
    </rPh>
    <rPh sb="30" eb="31">
      <t>リョウ</t>
    </rPh>
    <rPh sb="44" eb="46">
      <t>トリヒキ</t>
    </rPh>
    <rPh sb="46" eb="47">
      <t>ショ</t>
    </rPh>
    <rPh sb="50" eb="52">
      <t>デンキ</t>
    </rPh>
    <rPh sb="52" eb="54">
      <t>チョウタツ</t>
    </rPh>
    <rPh sb="54" eb="55">
      <t>ブン</t>
    </rPh>
    <rPh sb="56" eb="57">
      <t>フク</t>
    </rPh>
    <rPh sb="63" eb="65">
      <t>デンキ</t>
    </rPh>
    <rPh sb="65" eb="67">
      <t>ワリアイ</t>
    </rPh>
    <phoneticPr fontId="1"/>
  </si>
  <si>
    <t>基礎排出量</t>
    <phoneticPr fontId="1"/>
  </si>
  <si>
    <t>余剰非化石電気相当量</t>
    <rPh sb="0" eb="2">
      <t>ヨジョウ</t>
    </rPh>
    <rPh sb="2" eb="3">
      <t>ヒ</t>
    </rPh>
    <rPh sb="3" eb="5">
      <t>カセキ</t>
    </rPh>
    <rPh sb="5" eb="7">
      <t>デンキ</t>
    </rPh>
    <rPh sb="7" eb="9">
      <t>ソウトウ</t>
    </rPh>
    <rPh sb="9" eb="10">
      <t>リョウ</t>
    </rPh>
    <phoneticPr fontId="1"/>
  </si>
  <si>
    <r>
      <t>事業者等別基礎二酸化炭素排出係数
（t-CO</t>
    </r>
    <r>
      <rPr>
        <vertAlign val="subscript"/>
        <sz val="10"/>
        <rFont val="ＭＳ Ｐゴシック"/>
        <family val="3"/>
        <charset val="128"/>
      </rPr>
      <t>2</t>
    </r>
    <r>
      <rPr>
        <sz val="10"/>
        <rFont val="ＭＳ Ｐゴシック"/>
        <family val="3"/>
        <charset val="128"/>
      </rPr>
      <t>/ｋWh）</t>
    </r>
    <rPh sb="0" eb="3">
      <t>ジギョウシャ</t>
    </rPh>
    <rPh sb="3" eb="4">
      <t>トウ</t>
    </rPh>
    <rPh sb="4" eb="5">
      <t>ベツ</t>
    </rPh>
    <rPh sb="5" eb="7">
      <t>キソ</t>
    </rPh>
    <rPh sb="7" eb="10">
      <t>ニサンカ</t>
    </rPh>
    <rPh sb="10" eb="12">
      <t>タンソ</t>
    </rPh>
    <rPh sb="14" eb="16">
      <t>ケイスウ</t>
    </rPh>
    <phoneticPr fontId="1"/>
  </si>
  <si>
    <t>①FIT買取電力量（交付金対象）　＋　②卸調達量－　③卸販売量　＋　④市場調達ＦＩＴ電力量＝　自社・FIT買取電力量
　　　　　　　　　　　　　　　　　　　　　　　　　　　　　　　　　　　　　　　　　　　　　　　　（→表１２に記載）</t>
    <rPh sb="4" eb="6">
      <t>カイトリ</t>
    </rPh>
    <rPh sb="6" eb="9">
      <t>デンリョクリョウ</t>
    </rPh>
    <rPh sb="10" eb="12">
      <t>コウフ</t>
    </rPh>
    <rPh sb="12" eb="13">
      <t>キン</t>
    </rPh>
    <rPh sb="13" eb="15">
      <t>タイショウ</t>
    </rPh>
    <rPh sb="20" eb="21">
      <t>オロシ</t>
    </rPh>
    <rPh sb="21" eb="23">
      <t>チョウタツ</t>
    </rPh>
    <rPh sb="23" eb="24">
      <t>リョウ</t>
    </rPh>
    <rPh sb="27" eb="28">
      <t>オロシ</t>
    </rPh>
    <rPh sb="28" eb="31">
      <t>ハンバイリョウ</t>
    </rPh>
    <rPh sb="35" eb="37">
      <t>シジョウ</t>
    </rPh>
    <rPh sb="37" eb="39">
      <t>チョウタツ</t>
    </rPh>
    <rPh sb="42" eb="44">
      <t>デンリョク</t>
    </rPh>
    <rPh sb="44" eb="45">
      <t>リョウ</t>
    </rPh>
    <rPh sb="109" eb="110">
      <t>ヒョウ</t>
    </rPh>
    <rPh sb="113" eb="115">
      <t>キサイ</t>
    </rPh>
    <phoneticPr fontId="1"/>
  </si>
  <si>
    <r>
      <t>≪参考・「事業者別」の計算式≫　受電電力量×事業者等別基礎二酸化炭素排出係数</t>
    </r>
    <r>
      <rPr>
        <b/>
        <vertAlign val="superscript"/>
        <sz val="12"/>
        <rFont val="ＭＳ Ｐゴシック"/>
        <family val="3"/>
        <charset val="128"/>
      </rPr>
      <t>※</t>
    </r>
    <r>
      <rPr>
        <b/>
        <sz val="12"/>
        <rFont val="ＭＳ Ｐゴシック"/>
        <family val="3"/>
        <charset val="128"/>
      </rPr>
      <t>＝ＣＯ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5">
      <t>ジギョウシャ</t>
    </rPh>
    <rPh sb="25" eb="26">
      <t>トウ</t>
    </rPh>
    <rPh sb="26" eb="27">
      <t>ベツ</t>
    </rPh>
    <rPh sb="27" eb="29">
      <t>キソ</t>
    </rPh>
    <rPh sb="29" eb="32">
      <t>ニサンカ</t>
    </rPh>
    <rPh sb="32" eb="34">
      <t>タンソ</t>
    </rPh>
    <rPh sb="34" eb="36">
      <t>ハイシュツ</t>
    </rPh>
    <rPh sb="36" eb="38">
      <t>ケイスウ</t>
    </rPh>
    <rPh sb="43" eb="45">
      <t>ハイシュツ</t>
    </rPh>
    <rPh sb="45" eb="46">
      <t>リョウ</t>
    </rPh>
    <phoneticPr fontId="1"/>
  </si>
  <si>
    <t xml:space="preserve">事業者の名称
</t>
    <rPh sb="0" eb="3">
      <t>ジギョウシャ</t>
    </rPh>
    <rPh sb="4" eb="6">
      <t>メイショウ</t>
    </rPh>
    <phoneticPr fontId="1"/>
  </si>
  <si>
    <r>
      <t>排出量調整無効化量
（t-CO</t>
    </r>
    <r>
      <rPr>
        <vertAlign val="superscript"/>
        <sz val="10"/>
        <rFont val="ＭＳ Ｐゴシック"/>
        <family val="3"/>
        <charset val="128"/>
      </rPr>
      <t>2</t>
    </r>
    <r>
      <rPr>
        <sz val="10"/>
        <rFont val="ＭＳ Ｐゴシック"/>
        <family val="3"/>
        <charset val="128"/>
      </rPr>
      <t>）</t>
    </r>
    <phoneticPr fontId="1"/>
  </si>
  <si>
    <r>
      <t>排出量調整無効化量
（t-CO</t>
    </r>
    <r>
      <rPr>
        <vertAlign val="superscript"/>
        <sz val="10"/>
        <rFont val="ＭＳ Ｐゴシック"/>
        <family val="3"/>
        <charset val="128"/>
      </rPr>
      <t>2</t>
    </r>
    <r>
      <rPr>
        <sz val="10"/>
        <rFont val="ＭＳ Ｐゴシック"/>
        <family val="3"/>
        <charset val="128"/>
      </rPr>
      <t>）</t>
    </r>
    <rPh sb="5" eb="7">
      <t>ムコウ</t>
    </rPh>
    <phoneticPr fontId="1"/>
  </si>
  <si>
    <t xml:space="preserve">　本表に記載した取得した非化石証書の量について、卸電力取引所より、当該非化石証書の口座保有量を証するものを書面にて入手の上、その写しを添付すること。
</t>
    <rPh sb="1" eb="2">
      <t>ホン</t>
    </rPh>
    <rPh sb="2" eb="3">
      <t>ヒョウ</t>
    </rPh>
    <rPh sb="4" eb="6">
      <t>キサイ</t>
    </rPh>
    <rPh sb="8" eb="10">
      <t>シュトク</t>
    </rPh>
    <rPh sb="12" eb="13">
      <t>ヒ</t>
    </rPh>
    <rPh sb="13" eb="15">
      <t>カセキ</t>
    </rPh>
    <rPh sb="15" eb="17">
      <t>ショウショ</t>
    </rPh>
    <rPh sb="18" eb="19">
      <t>リョウ</t>
    </rPh>
    <rPh sb="47" eb="48">
      <t>ショウ</t>
    </rPh>
    <rPh sb="57" eb="59">
      <t>ニュウシュ</t>
    </rPh>
    <rPh sb="60" eb="61">
      <t>ウエ</t>
    </rPh>
    <rPh sb="64" eb="65">
      <t>ウツ</t>
    </rPh>
    <rPh sb="67" eb="69">
      <t>テンプ</t>
    </rPh>
    <phoneticPr fontId="1"/>
  </si>
  <si>
    <t>令和　　年　　月　　日</t>
    <rPh sb="0" eb="2">
      <t>レイワ</t>
    </rPh>
    <rPh sb="4" eb="5">
      <t>ネン</t>
    </rPh>
    <rPh sb="7" eb="8">
      <t>ガツ</t>
    </rPh>
    <rPh sb="10" eb="11">
      <t>ニチ</t>
    </rPh>
    <phoneticPr fontId="1"/>
  </si>
  <si>
    <t>会社名</t>
    <rPh sb="0" eb="3">
      <t>カイシャメイ</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</si>
  <si>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</si>
  <si>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</si>
  <si>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t>
    <rPh sb="11" eb="13">
      <t>キソ</t>
    </rPh>
    <rPh sb="13" eb="16">
      <t>ニサンカ</t>
    </rPh>
    <rPh sb="16" eb="18">
      <t>タンソ</t>
    </rPh>
    <rPh sb="24" eb="25">
      <t>テイ</t>
    </rPh>
    <rPh sb="31" eb="33">
      <t>レイワ</t>
    </rPh>
    <phoneticPr fontId="1"/>
  </si>
  <si>
    <t>「卸電力取引所を介した電気の販売を行い約定した電気」の係数
（令和○○年度実績）</t>
    <rPh sb="1" eb="2">
      <t>オロシ</t>
    </rPh>
    <rPh sb="2" eb="4">
      <t>デンリョク</t>
    </rPh>
    <rPh sb="4" eb="6">
      <t>トリヒキ</t>
    </rPh>
    <rPh sb="6" eb="7">
      <t>ジョ</t>
    </rPh>
    <rPh sb="8" eb="9">
      <t>カイ</t>
    </rPh>
    <rPh sb="11" eb="13">
      <t>デンキ</t>
    </rPh>
    <rPh sb="14" eb="16">
      <t>ハンバイ</t>
    </rPh>
    <rPh sb="17" eb="18">
      <t>オコナ</t>
    </rPh>
    <rPh sb="19" eb="21">
      <t>ヤクテイ</t>
    </rPh>
    <rPh sb="23" eb="25">
      <t>デンキ</t>
    </rPh>
    <rPh sb="27" eb="29">
      <t>ケイスウ</t>
    </rPh>
    <rPh sb="31" eb="33">
      <t>レイワ</t>
    </rPh>
    <phoneticPr fontId="1"/>
  </si>
  <si>
    <t>自ら排出量調整無効化した国内認証排出削減量の内訳
（令和○○年度実績）</t>
    <rPh sb="0" eb="1">
      <t>ミズカ</t>
    </rPh>
    <rPh sb="2" eb="4">
      <t>ハイシュツ</t>
    </rPh>
    <rPh sb="4" eb="5">
      <t>リョウ</t>
    </rPh>
    <rPh sb="5" eb="7">
      <t>チョウセイ</t>
    </rPh>
    <rPh sb="7" eb="9">
      <t>ムコウ</t>
    </rPh>
    <rPh sb="9" eb="10">
      <t>カ</t>
    </rPh>
    <rPh sb="12" eb="14">
      <t>コクナイ</t>
    </rPh>
    <rPh sb="14" eb="16">
      <t>ニンショウ</t>
    </rPh>
    <rPh sb="16" eb="18">
      <t>ハイシュツ</t>
    </rPh>
    <rPh sb="18" eb="21">
      <t>サクゲンリョウ</t>
    </rPh>
    <rPh sb="22" eb="24">
      <t>ウチワケ</t>
    </rPh>
    <rPh sb="26" eb="28">
      <t>レイワ</t>
    </rPh>
    <phoneticPr fontId="1"/>
  </si>
  <si>
    <t>自らの代わりに他者が排出量調整無効化した国内認証排出削減量の内訳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コクナイ</t>
    </rPh>
    <rPh sb="22" eb="24">
      <t>ニンショウ</t>
    </rPh>
    <rPh sb="24" eb="26">
      <t>ハイシュツ</t>
    </rPh>
    <rPh sb="26" eb="29">
      <t>サクゲンリョウ</t>
    </rPh>
    <rPh sb="30" eb="32">
      <t>ウチワケ</t>
    </rPh>
    <rPh sb="34" eb="36">
      <t>レイワ</t>
    </rPh>
    <phoneticPr fontId="1"/>
  </si>
  <si>
    <t>自ら排出量調整無効化した海外認証排出削減量の内訳
（令和○○年度実績）</t>
    <rPh sb="0" eb="1">
      <t>ミズカ</t>
    </rPh>
    <rPh sb="2" eb="4">
      <t>ハイシュツ</t>
    </rPh>
    <rPh sb="4" eb="5">
      <t>リョウ</t>
    </rPh>
    <rPh sb="5" eb="7">
      <t>チョウセイ</t>
    </rPh>
    <rPh sb="7" eb="9">
      <t>ムコウ</t>
    </rPh>
    <rPh sb="9" eb="10">
      <t>カ</t>
    </rPh>
    <rPh sb="12" eb="14">
      <t>カイガイ</t>
    </rPh>
    <rPh sb="14" eb="16">
      <t>ニンショウ</t>
    </rPh>
    <rPh sb="16" eb="18">
      <t>ハイシュツ</t>
    </rPh>
    <rPh sb="18" eb="21">
      <t>サクゲンリョウ</t>
    </rPh>
    <rPh sb="22" eb="24">
      <t>ウチワケ</t>
    </rPh>
    <rPh sb="26" eb="28">
      <t>レイワ</t>
    </rPh>
    <phoneticPr fontId="1"/>
  </si>
  <si>
    <t>自らの代わりに他者が排出量調整無効化した海外認証排出削減量の内訳
（令和○○年度実績）</t>
    <rPh sb="0" eb="1">
      <t>ミズカ</t>
    </rPh>
    <rPh sb="3" eb="4">
      <t>カ</t>
    </rPh>
    <rPh sb="7" eb="9">
      <t>タシャ</t>
    </rPh>
    <rPh sb="10" eb="12">
      <t>ハイシュツ</t>
    </rPh>
    <rPh sb="12" eb="13">
      <t>リョウ</t>
    </rPh>
    <rPh sb="13" eb="15">
      <t>チョウセイ</t>
    </rPh>
    <rPh sb="15" eb="17">
      <t>ムコウ</t>
    </rPh>
    <rPh sb="17" eb="18">
      <t>カ</t>
    </rPh>
    <rPh sb="20" eb="22">
      <t>カイガイ</t>
    </rPh>
    <rPh sb="22" eb="24">
      <t>ニンショウ</t>
    </rPh>
    <rPh sb="24" eb="26">
      <t>ハイシュツ</t>
    </rPh>
    <rPh sb="26" eb="29">
      <t>サクゲンリョウ</t>
    </rPh>
    <rPh sb="30" eb="32">
      <t>ウチワケ</t>
    </rPh>
    <rPh sb="34" eb="36">
      <t>レイワ</t>
    </rPh>
    <phoneticPr fontId="1"/>
  </si>
  <si>
    <t>「固定価格買取制度による自社の買取電力量」にかかる卸売買の内訳
（令和○○年度実績）</t>
    <rPh sb="25" eb="26">
      <t>オロシ</t>
    </rPh>
    <rPh sb="26" eb="28">
      <t>バイバイ</t>
    </rPh>
    <rPh sb="29" eb="31">
      <t>ウチワケ</t>
    </rPh>
    <rPh sb="33" eb="35">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</si>
  <si>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18" eb="20">
      <t>ハイシュツ</t>
    </rPh>
    <rPh sb="20" eb="21">
      <t>リョウ</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</si>
  <si>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 eb="3">
      <t>ハツデン</t>
    </rPh>
    <rPh sb="4" eb="5">
      <t>トモナ</t>
    </rPh>
    <rPh sb="6" eb="8">
      <t>ハイシュツ</t>
    </rPh>
    <rPh sb="11" eb="13">
      <t>キソ</t>
    </rPh>
    <rPh sb="13" eb="16">
      <t>ニサンカ</t>
    </rPh>
    <rPh sb="16" eb="18">
      <t>タンソ</t>
    </rPh>
    <rPh sb="23" eb="25">
      <t>サンテイ</t>
    </rPh>
    <rPh sb="25" eb="27">
      <t>コンキョ</t>
    </rPh>
    <rPh sb="27" eb="29">
      <t>シリョウ</t>
    </rPh>
    <rPh sb="31" eb="33">
      <t>レイワ</t>
    </rPh>
    <phoneticPr fontId="1"/>
  </si>
  <si>
    <t>「発電に伴い排出された基礎二酸化炭素排出量」の算定根拠資料
（令和○○年度実績、メニュー別）</t>
    <rPh sb="11" eb="13">
      <t>キソ</t>
    </rPh>
    <rPh sb="13" eb="16">
      <t>ニサンカ</t>
    </rPh>
    <rPh sb="16" eb="18">
      <t>タンソ</t>
    </rPh>
    <rPh sb="24" eb="25">
      <t>テイ</t>
    </rPh>
    <rPh sb="31" eb="33">
      <t>レイワ</t>
    </rPh>
    <phoneticPr fontId="1"/>
  </si>
  <si>
    <t>排出量調整無効化等した国内及び海外認証排出削減量等
（令和○○年度実績、メニュー別）</t>
    <rPh sb="8" eb="9">
      <t>ナド</t>
    </rPh>
    <rPh sb="24" eb="25">
      <t>ナド</t>
    </rPh>
    <rPh sb="27" eb="29">
      <t>レイワ</t>
    </rPh>
    <phoneticPr fontId="1"/>
  </si>
  <si>
    <t>≪表１１の２≫</t>
    <rPh sb="1" eb="2">
      <t>ヒョウ</t>
    </rPh>
    <phoneticPr fontId="1"/>
  </si>
  <si>
    <t xml:space="preserve">非化石電源二酸化炭素削減相当量＝取得した非FIT非化石証書の量×全国平均係数×補正率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0" eb="21">
      <t>ヒ</t>
    </rPh>
    <rPh sb="24" eb="25">
      <t>ヒ</t>
    </rPh>
    <rPh sb="25" eb="27">
      <t>カセキ</t>
    </rPh>
    <rPh sb="27" eb="29">
      <t>ショウショ</t>
    </rPh>
    <rPh sb="30" eb="31">
      <t>リョウ</t>
    </rPh>
    <rPh sb="32" eb="34">
      <t>ゼンコク</t>
    </rPh>
    <rPh sb="34" eb="36">
      <t>ヘイキン</t>
    </rPh>
    <rPh sb="36" eb="38">
      <t>ケイスウ</t>
    </rPh>
    <rPh sb="39" eb="41">
      <t>ホセイ</t>
    </rPh>
    <rPh sb="41" eb="42">
      <t>リツ</t>
    </rPh>
    <phoneticPr fontId="1"/>
  </si>
  <si>
    <t>①取得した非FIT非化石証書の内訳</t>
    <rPh sb="1" eb="3">
      <t>シュトク</t>
    </rPh>
    <rPh sb="5" eb="6">
      <t>ヒ</t>
    </rPh>
    <rPh sb="9" eb="10">
      <t>ヒ</t>
    </rPh>
    <rPh sb="10" eb="12">
      <t>カセキ</t>
    </rPh>
    <rPh sb="12" eb="14">
      <t>ショウショ</t>
    </rPh>
    <rPh sb="15" eb="17">
      <t>ウチワケ</t>
    </rPh>
    <phoneticPr fontId="1"/>
  </si>
  <si>
    <t>種別（再エネ指定あり・なし）</t>
    <rPh sb="0" eb="2">
      <t>シュベツ</t>
    </rPh>
    <rPh sb="3" eb="4">
      <t>サイ</t>
    </rPh>
    <rPh sb="6" eb="8">
      <t>シテイ</t>
    </rPh>
    <phoneticPr fontId="1"/>
  </si>
  <si>
    <t>取得した非FIT非化石証書の量(kWh)</t>
    <rPh sb="4" eb="5">
      <t>ヒ</t>
    </rPh>
    <phoneticPr fontId="1"/>
  </si>
  <si>
    <t>非FIT非化石証書
補正率</t>
    <rPh sb="0" eb="1">
      <t>ヒ</t>
    </rPh>
    <rPh sb="4" eb="5">
      <t>ヒ</t>
    </rPh>
    <rPh sb="5" eb="7">
      <t>カセキ</t>
    </rPh>
    <rPh sb="7" eb="9">
      <t>ショウショ</t>
    </rPh>
    <rPh sb="10" eb="12">
      <t>ホセイ</t>
    </rPh>
    <rPh sb="12" eb="13">
      <t>リツ</t>
    </rPh>
    <phoneticPr fontId="1"/>
  </si>
  <si>
    <t>表11-2</t>
    <rPh sb="0" eb="1">
      <t>ヒョウ</t>
    </rPh>
    <phoneticPr fontId="1"/>
  </si>
  <si>
    <t>≪表１２の３≫</t>
    <rPh sb="1" eb="2">
      <t>ヒョウ</t>
    </rPh>
    <phoneticPr fontId="1"/>
  </si>
  <si>
    <t>小計</t>
    <phoneticPr fontId="1"/>
  </si>
  <si>
    <t>　以下の式で求める。</t>
    <phoneticPr fontId="1"/>
  </si>
  <si>
    <t>表１２に記載するべき「固定価格買取制度による自社の買取電力量」（①＋②－③＋④）</t>
    <phoneticPr fontId="1"/>
  </si>
  <si>
    <t>①調整電力量の算出</t>
    <phoneticPr fontId="1"/>
  </si>
  <si>
    <t>×</t>
    <phoneticPr fontId="1"/>
  </si>
  <si>
    <t>当該電気事業者販売電力量</t>
    <phoneticPr fontId="1"/>
  </si>
  <si>
    <t>販売電力量（全国総量）</t>
    <phoneticPr fontId="1"/>
  </si>
  <si>
    <t>表１２に記載するべき「非FIT非化石電源の自社の調達量」（①＋②－③）</t>
    <rPh sb="11" eb="12">
      <t>ヒ</t>
    </rPh>
    <rPh sb="15" eb="16">
      <t>ヒ</t>
    </rPh>
    <rPh sb="16" eb="18">
      <t>カセキ</t>
    </rPh>
    <rPh sb="18" eb="20">
      <t>デンゲン</t>
    </rPh>
    <rPh sb="24" eb="26">
      <t>チョウタツ</t>
    </rPh>
    <phoneticPr fontId="1"/>
  </si>
  <si>
    <t>＋</t>
    <phoneticPr fontId="1"/>
  </si>
  <si>
    <t>非FIT非化石電源調達量</t>
    <rPh sb="0" eb="1">
      <t>ヒ</t>
    </rPh>
    <rPh sb="4" eb="5">
      <t>ヒ</t>
    </rPh>
    <rPh sb="5" eb="7">
      <t>カセキ</t>
    </rPh>
    <rPh sb="7" eb="9">
      <t>デンゲン</t>
    </rPh>
    <rPh sb="9" eb="11">
      <t>チョウタツ</t>
    </rPh>
    <rPh sb="11" eb="12">
      <t>リョウ</t>
    </rPh>
    <phoneticPr fontId="1"/>
  </si>
  <si>
    <t>◎表１１の２・非化石電源二酸化炭素削減相当量（非FIT非化石証書分）の内訳</t>
    <rPh sb="23" eb="24">
      <t>ヒ</t>
    </rPh>
    <phoneticPr fontId="1"/>
  </si>
  <si>
    <t>非化石電源二酸化炭素削減相当量（非FIT非化石証書分）の内訳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6" eb="17">
      <t>ヒ</t>
    </rPh>
    <rPh sb="20" eb="21">
      <t>ヒ</t>
    </rPh>
    <rPh sb="21" eb="23">
      <t>カセキ</t>
    </rPh>
    <rPh sb="23" eb="25">
      <t>ショウショ</t>
    </rPh>
    <rPh sb="25" eb="26">
      <t>ブン</t>
    </rPh>
    <rPh sb="28" eb="30">
      <t>ウチワケ</t>
    </rPh>
    <rPh sb="32" eb="34">
      <t>レイワ</t>
    </rPh>
    <phoneticPr fontId="1"/>
  </si>
  <si>
    <t>「非FIT非化石電源の調達量」にかかる卸売買の内訳
（令和○○年度実績）</t>
    <rPh sb="1" eb="2">
      <t>ヒ</t>
    </rPh>
    <rPh sb="5" eb="6">
      <t>ヒ</t>
    </rPh>
    <rPh sb="6" eb="8">
      <t>カセキ</t>
    </rPh>
    <rPh sb="8" eb="10">
      <t>デンゲン</t>
    </rPh>
    <rPh sb="11" eb="13">
      <t>チョウタツ</t>
    </rPh>
    <rPh sb="13" eb="14">
      <t>リョウ</t>
    </rPh>
    <rPh sb="19" eb="20">
      <t>オロシ</t>
    </rPh>
    <rPh sb="20" eb="22">
      <t>バイバイ</t>
    </rPh>
    <rPh sb="23" eb="25">
      <t>ウチワケ</t>
    </rPh>
    <rPh sb="27" eb="29">
      <t>レイワ</t>
    </rPh>
    <phoneticPr fontId="1"/>
  </si>
  <si>
    <t>①非FIT非化石電源の発電事業者からの調達量＋②卸調達量－③卸販売量＝自社・非FIT非化石電源の調達量
　　　　　　　　　　　　　　　　　　　　　　　　　　　　　　　　　　　　　　　　　　　　　　　　（→表１２に記載）</t>
    <rPh sb="1" eb="2">
      <t>ヒ</t>
    </rPh>
    <rPh sb="5" eb="6">
      <t>ヒ</t>
    </rPh>
    <rPh sb="6" eb="8">
      <t>カセキ</t>
    </rPh>
    <rPh sb="8" eb="10">
      <t>デンゲン</t>
    </rPh>
    <rPh sb="11" eb="13">
      <t>ハツデン</t>
    </rPh>
    <rPh sb="13" eb="16">
      <t>ジギョウシャ</t>
    </rPh>
    <rPh sb="19" eb="21">
      <t>チョウタツ</t>
    </rPh>
    <rPh sb="21" eb="22">
      <t>リョウ</t>
    </rPh>
    <rPh sb="24" eb="25">
      <t>オロシ</t>
    </rPh>
    <rPh sb="25" eb="27">
      <t>チョウタツ</t>
    </rPh>
    <rPh sb="27" eb="28">
      <t>リョウ</t>
    </rPh>
    <rPh sb="30" eb="31">
      <t>オロシ</t>
    </rPh>
    <rPh sb="31" eb="34">
      <t>ハンバイリョウ</t>
    </rPh>
    <rPh sb="38" eb="39">
      <t>ヒ</t>
    </rPh>
    <rPh sb="42" eb="43">
      <t>ヒ</t>
    </rPh>
    <rPh sb="43" eb="45">
      <t>カセキ</t>
    </rPh>
    <rPh sb="45" eb="47">
      <t>デンゲン</t>
    </rPh>
    <rPh sb="48" eb="50">
      <t>チョウタツ</t>
    </rPh>
    <rPh sb="102" eb="103">
      <t>ヒョウ</t>
    </rPh>
    <rPh sb="106" eb="108">
      <t>キサイ</t>
    </rPh>
    <phoneticPr fontId="1"/>
  </si>
  <si>
    <r>
      <t>自社の販売電力量
（FIT電気調達分）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phoneticPr fontId="1"/>
  </si>
  <si>
    <t>FIT余剰非化石電気相当量の分配量</t>
    <rPh sb="3" eb="5">
      <t>ヨジョウ</t>
    </rPh>
    <rPh sb="5" eb="6">
      <t>ヒ</t>
    </rPh>
    <rPh sb="6" eb="8">
      <t>カセキ</t>
    </rPh>
    <rPh sb="8" eb="10">
      <t>デンキ</t>
    </rPh>
    <rPh sb="10" eb="12">
      <t>ソウトウ</t>
    </rPh>
    <rPh sb="12" eb="13">
      <t>リョウ</t>
    </rPh>
    <rPh sb="14" eb="16">
      <t>ブンパイ</t>
    </rPh>
    <rPh sb="16" eb="17">
      <t>リョウ</t>
    </rPh>
    <phoneticPr fontId="1"/>
  </si>
  <si>
    <t>余剰非化石電気相当量に係る二酸化炭素排出量</t>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phoneticPr fontId="1"/>
  </si>
  <si>
    <t>＝</t>
    <phoneticPr fontId="1"/>
  </si>
  <si>
    <t>×</t>
    <phoneticPr fontId="1"/>
  </si>
  <si>
    <t>=</t>
    <phoneticPr fontId="1"/>
  </si>
  <si>
    <t>ｘ</t>
    <phoneticPr fontId="1"/>
  </si>
  <si>
    <t>メニューＡ</t>
    <phoneticPr fontId="1"/>
  </si>
  <si>
    <t>メニューＢ</t>
    <phoneticPr fontId="1"/>
  </si>
  <si>
    <t>メニューＣ</t>
    <phoneticPr fontId="1"/>
  </si>
  <si>
    <t>－</t>
    <phoneticPr fontId="1"/>
  </si>
  <si>
    <t>再エネ指定あり（合計値）</t>
    <rPh sb="0" eb="1">
      <t>サイ</t>
    </rPh>
    <rPh sb="3" eb="5">
      <t>シテイ</t>
    </rPh>
    <rPh sb="8" eb="10">
      <t>ゴウケイ</t>
    </rPh>
    <rPh sb="10" eb="11">
      <t>アタイ</t>
    </rPh>
    <phoneticPr fontId="1"/>
  </si>
  <si>
    <t>再エネ指定なし（合計値）</t>
    <rPh sb="0" eb="1">
      <t>サイ</t>
    </rPh>
    <rPh sb="3" eb="5">
      <t>シテイ</t>
    </rPh>
    <rPh sb="8" eb="10">
      <t>ゴウケイ</t>
    </rPh>
    <rPh sb="10" eb="11">
      <t>アタイ</t>
    </rPh>
    <phoneticPr fontId="1"/>
  </si>
  <si>
    <t>注）小売電気事業者を指す。当該年度において卸供給実績があるものの小売供給実績がない電気事業者も含む。
また、小売アグリゲーターからの調達は小売アグリゲーターの名称と合計電力量の記載でよい。</t>
    <rPh sb="0" eb="1">
      <t>チュウ</t>
    </rPh>
    <rPh sb="2" eb="4">
      <t>コウ</t>
    </rPh>
    <rPh sb="4" eb="6">
      <t>デンキ</t>
    </rPh>
    <rPh sb="6" eb="9">
      <t>ジギョウシャ</t>
    </rPh>
    <rPh sb="10" eb="11">
      <t>サ</t>
    </rPh>
    <rPh sb="13" eb="15">
      <t>トウガイ</t>
    </rPh>
    <rPh sb="15" eb="17">
      <t>ネンド</t>
    </rPh>
    <rPh sb="21" eb="22">
      <t>オロシ</t>
    </rPh>
    <rPh sb="22" eb="24">
      <t>キョウキュウ</t>
    </rPh>
    <rPh sb="24" eb="26">
      <t>ジッセキ</t>
    </rPh>
    <rPh sb="32" eb="34">
      <t>コウリ</t>
    </rPh>
    <rPh sb="34" eb="36">
      <t>キョウキュウ</t>
    </rPh>
    <rPh sb="36" eb="38">
      <t>ジッセキ</t>
    </rPh>
    <rPh sb="41" eb="43">
      <t>デンキ</t>
    </rPh>
    <rPh sb="43" eb="46">
      <t>ジギョウシャ</t>
    </rPh>
    <rPh sb="47" eb="48">
      <t>フク</t>
    </rPh>
    <rPh sb="54" eb="56">
      <t>コウ</t>
    </rPh>
    <rPh sb="66" eb="68">
      <t>チョウタツ</t>
    </rPh>
    <rPh sb="69" eb="71">
      <t>コウ</t>
    </rPh>
    <rPh sb="79" eb="81">
      <t>メイショウ</t>
    </rPh>
    <rPh sb="82" eb="84">
      <t>ゴウケイ</t>
    </rPh>
    <rPh sb="84" eb="86">
      <t>デンリョク</t>
    </rPh>
    <rPh sb="86" eb="87">
      <t>リョウ</t>
    </rPh>
    <rPh sb="88" eb="90">
      <t>キサイ</t>
    </rPh>
    <phoneticPr fontId="1"/>
  </si>
  <si>
    <t>ｘ FIT非化石
証書補正率</t>
    <rPh sb="5" eb="6">
      <t>ヒ</t>
    </rPh>
    <rPh sb="6" eb="8">
      <t>カセキ</t>
    </rPh>
    <rPh sb="9" eb="11">
      <t>ショウショ</t>
    </rPh>
    <rPh sb="11" eb="13">
      <t>ホセイ</t>
    </rPh>
    <rPh sb="13" eb="14">
      <t>リツ</t>
    </rPh>
    <phoneticPr fontId="1"/>
  </si>
  <si>
    <t>＋</t>
    <phoneticPr fontId="1"/>
  </si>
  <si>
    <t>-</t>
    <phoneticPr fontId="1"/>
  </si>
  <si>
    <t>基礎二酸化炭素排出量＋固定価格買取・非FIT非化石電気の調達による調整二酸化炭素排出量
－国内認証排出削減量調整無効化量－海外認証排出削減量調整無効化量－非化石電源二酸化炭素削減相当量</t>
    <rPh sb="5" eb="7">
      <t>タンソ</t>
    </rPh>
    <rPh sb="7" eb="9">
      <t>ハイシュツ</t>
    </rPh>
    <rPh sb="9" eb="10">
      <t>リョウ</t>
    </rPh>
    <rPh sb="11" eb="13">
      <t>コテイ</t>
    </rPh>
    <rPh sb="13" eb="15">
      <t>カカク</t>
    </rPh>
    <rPh sb="15" eb="17">
      <t>カイトリ</t>
    </rPh>
    <rPh sb="18" eb="19">
      <t>ヒ</t>
    </rPh>
    <rPh sb="22" eb="25">
      <t>ヒカセキ</t>
    </rPh>
    <rPh sb="25" eb="27">
      <t>デンキ</t>
    </rPh>
    <rPh sb="28" eb="30">
      <t>チョウタツ</t>
    </rPh>
    <rPh sb="33" eb="35">
      <t>チョウセイ</t>
    </rPh>
    <rPh sb="35" eb="38">
      <t>ニサンカ</t>
    </rPh>
    <rPh sb="38" eb="40">
      <t>タンソ</t>
    </rPh>
    <rPh sb="40" eb="42">
      <t>ハイシュツ</t>
    </rPh>
    <rPh sb="42" eb="43">
      <t>リョウ</t>
    </rPh>
    <rPh sb="44" eb="45">
      <t>ゲンリョウ</t>
    </rPh>
    <rPh sb="45" eb="47">
      <t>コクナイ</t>
    </rPh>
    <rPh sb="47" eb="49">
      <t>ニンショウ</t>
    </rPh>
    <rPh sb="49" eb="51">
      <t>ハイシュツ</t>
    </rPh>
    <rPh sb="51" eb="54">
      <t>サクゲンリョウ</t>
    </rPh>
    <rPh sb="54" eb="56">
      <t>チョウセイ</t>
    </rPh>
    <rPh sb="56" eb="59">
      <t>ムコウカ</t>
    </rPh>
    <rPh sb="59" eb="60">
      <t>リョウ</t>
    </rPh>
    <rPh sb="61" eb="63">
      <t>カイガイ</t>
    </rPh>
    <rPh sb="77" eb="78">
      <t>ヒ</t>
    </rPh>
    <rPh sb="78" eb="80">
      <t>カセキ</t>
    </rPh>
    <rPh sb="80" eb="82">
      <t>デンゲン</t>
    </rPh>
    <rPh sb="82" eb="83">
      <t>ニ</t>
    </rPh>
    <rPh sb="83" eb="85">
      <t>サンカ</t>
    </rPh>
    <rPh sb="85" eb="87">
      <t>タンソ</t>
    </rPh>
    <rPh sb="87" eb="89">
      <t>サクゲン</t>
    </rPh>
    <rPh sb="89" eb="91">
      <t>ソウトウ</t>
    </rPh>
    <rPh sb="91" eb="92">
      <t>リョウ</t>
    </rPh>
    <phoneticPr fontId="1"/>
  </si>
  <si>
    <t>非化石電源二酸化炭素削減相当量(FIT非化石証書分）の内訳
（令和○○年度実績）</t>
    <rPh sb="0" eb="1">
      <t>ヒ</t>
    </rPh>
    <rPh sb="1" eb="3">
      <t>カセキ</t>
    </rPh>
    <rPh sb="3" eb="5">
      <t>デンゲン</t>
    </rPh>
    <rPh sb="5" eb="6">
      <t>ニ</t>
    </rPh>
    <rPh sb="6" eb="8">
      <t>サンカ</t>
    </rPh>
    <rPh sb="8" eb="10">
      <t>タンソ</t>
    </rPh>
    <rPh sb="10" eb="12">
      <t>サクゲン</t>
    </rPh>
    <rPh sb="12" eb="14">
      <t>ソウトウ</t>
    </rPh>
    <rPh sb="14" eb="15">
      <t>リョウ</t>
    </rPh>
    <rPh sb="19" eb="20">
      <t>ヒ</t>
    </rPh>
    <rPh sb="20" eb="22">
      <t>カセキ</t>
    </rPh>
    <rPh sb="22" eb="24">
      <t>ショウショ</t>
    </rPh>
    <rPh sb="24" eb="25">
      <t>ブン</t>
    </rPh>
    <rPh sb="27" eb="29">
      <t>ウチワケ</t>
    </rPh>
    <rPh sb="31" eb="33">
      <t>レイワ</t>
    </rPh>
    <phoneticPr fontId="1"/>
  </si>
  <si>
    <t xml:space="preserve">非化石電源二酸化炭素削減相当量＝取得したFIT非化石証書の量×全国平均係数×補正率
</t>
    <rPh sb="0" eb="1">
      <t>ヒ</t>
    </rPh>
    <rPh sb="1" eb="3">
      <t>カセキ</t>
    </rPh>
    <rPh sb="3" eb="5">
      <t>デンゲン</t>
    </rPh>
    <rPh sb="5" eb="6">
      <t>ニ</t>
    </rPh>
    <rPh sb="6" eb="8">
      <t>サンカ</t>
    </rPh>
    <rPh sb="8" eb="10">
      <t>タンソ</t>
    </rPh>
    <rPh sb="10" eb="12">
      <t>サクゲン</t>
    </rPh>
    <rPh sb="12" eb="14">
      <t>ソウトウ</t>
    </rPh>
    <rPh sb="14" eb="15">
      <t>リョウ</t>
    </rPh>
    <rPh sb="16" eb="18">
      <t>シュトク</t>
    </rPh>
    <rPh sb="23" eb="24">
      <t>ヒ</t>
    </rPh>
    <rPh sb="24" eb="26">
      <t>カセキ</t>
    </rPh>
    <rPh sb="26" eb="28">
      <t>ショウショ</t>
    </rPh>
    <rPh sb="29" eb="30">
      <t>リョウ</t>
    </rPh>
    <rPh sb="31" eb="33">
      <t>ゼンコク</t>
    </rPh>
    <rPh sb="33" eb="35">
      <t>ヘイキン</t>
    </rPh>
    <rPh sb="35" eb="37">
      <t>ケイスウ</t>
    </rPh>
    <rPh sb="38" eb="40">
      <t>ホセイ</t>
    </rPh>
    <rPh sb="40" eb="41">
      <t>リツ</t>
    </rPh>
    <phoneticPr fontId="1"/>
  </si>
  <si>
    <t>取得したFIT非化石証書の量(kWh)</t>
    <phoneticPr fontId="1"/>
  </si>
  <si>
    <t>FIT非化石証書
補正率</t>
    <rPh sb="3" eb="4">
      <t>ヒ</t>
    </rPh>
    <rPh sb="4" eb="6">
      <t>カセキ</t>
    </rPh>
    <rPh sb="6" eb="8">
      <t>ショウショ</t>
    </rPh>
    <rPh sb="9" eb="11">
      <t>ホセイ</t>
    </rPh>
    <rPh sb="11" eb="12">
      <t>リツ</t>
    </rPh>
    <phoneticPr fontId="1"/>
  </si>
  <si>
    <t>FIT非化石証書
補正率</t>
    <rPh sb="9" eb="11">
      <t>ホセイ</t>
    </rPh>
    <rPh sb="11" eb="12">
      <t>リツ</t>
    </rPh>
    <phoneticPr fontId="1"/>
  </si>
  <si>
    <t>○受電電力量及び事業者等別基礎二酸化炭素排出係数が判明する場合（ＦＩＴ及び非ＦＩＴ非化石電気調達分を除く）</t>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41" eb="42">
      <t>ヒ</t>
    </rPh>
    <rPh sb="42" eb="44">
      <t>カセキ</t>
    </rPh>
    <phoneticPr fontId="1"/>
  </si>
  <si>
    <r>
      <t>○受電電力量は判明するが事業者等別ＣＯ</t>
    </r>
    <r>
      <rPr>
        <b/>
        <vertAlign val="subscript"/>
        <sz val="14"/>
        <rFont val="ＭＳ Ｐゴシック"/>
        <family val="3"/>
        <charset val="128"/>
      </rPr>
      <t>２</t>
    </r>
    <r>
      <rPr>
        <b/>
        <sz val="14"/>
        <rFont val="ＭＳ Ｐゴシック"/>
        <family val="3"/>
        <charset val="128"/>
      </rPr>
      <t>排出係数が判明しない場合（ＦＩＴ及び非ＦＩＴ非化石電気調達分を除く）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rPh sb="42" eb="43">
      <t>ヒ</t>
    </rPh>
    <rPh sb="43" eb="45">
      <t>カセキ</t>
    </rPh>
    <phoneticPr fontId="1"/>
  </si>
  <si>
    <r>
      <t>≪参考・「事業者別」の計算式≫　受電電力量×代替値＝ＣＯ</t>
    </r>
    <r>
      <rPr>
        <b/>
        <vertAlign val="subscript"/>
        <sz val="12"/>
        <rFont val="ＭＳ Ｐゴシック"/>
        <family val="3"/>
        <charset val="128"/>
      </rPr>
      <t>２</t>
    </r>
    <r>
      <rPr>
        <b/>
        <sz val="12"/>
        <rFont val="ＭＳ Ｐゴシック"/>
        <family val="3"/>
        <charset val="128"/>
      </rPr>
      <t>排出量</t>
    </r>
    <rPh sb="16" eb="18">
      <t>ジュデン</t>
    </rPh>
    <rPh sb="18" eb="20">
      <t>デンリョク</t>
    </rPh>
    <rPh sb="20" eb="21">
      <t>リョウ</t>
    </rPh>
    <rPh sb="22" eb="24">
      <t>ダイタイ</t>
    </rPh>
    <rPh sb="24" eb="25">
      <t>チ</t>
    </rPh>
    <rPh sb="29" eb="31">
      <t>ハイシュツ</t>
    </rPh>
    <rPh sb="31" eb="32">
      <t>リョウ</t>
    </rPh>
    <phoneticPr fontId="1"/>
  </si>
  <si>
    <r>
      <t>発電電力量または受電電力量（FIT及び非FIT非化石電気調達分を除く）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ハツデン</t>
    </rPh>
    <rPh sb="2" eb="5">
      <t>デンリョクリョウ</t>
    </rPh>
    <rPh sb="8" eb="10">
      <t>ジュデン</t>
    </rPh>
    <rPh sb="10" eb="13">
      <t>デンリョクリョウ</t>
    </rPh>
    <rPh sb="17" eb="18">
      <t>オヨ</t>
    </rPh>
    <rPh sb="19" eb="20">
      <t>ヒ</t>
    </rPh>
    <rPh sb="23" eb="24">
      <t>ヒ</t>
    </rPh>
    <rPh sb="24" eb="26">
      <t>カセキ</t>
    </rPh>
    <rPh sb="26" eb="28">
      <t>デンキ</t>
    </rPh>
    <rPh sb="28" eb="30">
      <t>チョウタツ</t>
    </rPh>
    <rPh sb="30" eb="31">
      <t>ブン</t>
    </rPh>
    <phoneticPr fontId="1"/>
  </si>
  <si>
    <r>
      <t>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16" eb="17">
      <t>ヒ</t>
    </rPh>
    <rPh sb="17" eb="19">
      <t>カセキ</t>
    </rPh>
    <phoneticPr fontId="1"/>
  </si>
  <si>
    <t>FIT買取電力量
及び非FIT非化石電源調達量【Ｃ】</t>
    <rPh sb="3" eb="5">
      <t>カイトリ</t>
    </rPh>
    <rPh sb="5" eb="8">
      <t>デンリョクリョウ</t>
    </rPh>
    <rPh sb="9" eb="10">
      <t>オヨ</t>
    </rPh>
    <rPh sb="11" eb="12">
      <t>ヒ</t>
    </rPh>
    <rPh sb="15" eb="16">
      <t>ヒ</t>
    </rPh>
    <rPh sb="16" eb="18">
      <t>カセキ</t>
    </rPh>
    <rPh sb="18" eb="20">
      <t>デンゲン</t>
    </rPh>
    <rPh sb="20" eb="22">
      <t>チョウタツ</t>
    </rPh>
    <rPh sb="22" eb="23">
      <t>リョウ</t>
    </rPh>
    <phoneticPr fontId="1"/>
  </si>
  <si>
    <t>◎販売電力量を各メニューに配分</t>
    <rPh sb="13" eb="15">
      <t>ハイブン</t>
    </rPh>
    <phoneticPr fontId="1"/>
  </si>
  <si>
    <r>
      <t>販売電力量（FIT及び非FIT非化石電気調達分を除く）
（１０</t>
    </r>
    <r>
      <rPr>
        <vertAlign val="superscript"/>
        <sz val="10"/>
        <rFont val="ＭＳ Ｐゴシック"/>
        <family val="3"/>
        <charset val="128"/>
      </rPr>
      <t>３</t>
    </r>
    <r>
      <rPr>
        <sz val="10"/>
        <rFont val="ＭＳ Ｐゴシック"/>
        <family val="3"/>
        <charset val="128"/>
      </rPr>
      <t>ｋＷｈ）</t>
    </r>
    <rPh sb="0" eb="2">
      <t>ハンバイ</t>
    </rPh>
    <rPh sb="2" eb="4">
      <t>デンリョク</t>
    </rPh>
    <rPh sb="4" eb="5">
      <t>リョウ</t>
    </rPh>
    <rPh sb="9" eb="10">
      <t>オヨ</t>
    </rPh>
    <rPh sb="11" eb="12">
      <t>ヒ</t>
    </rPh>
    <rPh sb="15" eb="16">
      <t>ヒ</t>
    </rPh>
    <rPh sb="16" eb="18">
      <t>カセキ</t>
    </rPh>
    <rPh sb="18" eb="20">
      <t>デンキ</t>
    </rPh>
    <rPh sb="20" eb="22">
      <t>チョウタツ</t>
    </rPh>
    <rPh sb="22" eb="23">
      <t>ブン</t>
    </rPh>
    <rPh sb="24" eb="25">
      <t>ノゾ</t>
    </rPh>
    <phoneticPr fontId="1"/>
  </si>
  <si>
    <r>
      <t>（再掲）ＣＯ</t>
    </r>
    <r>
      <rPr>
        <vertAlign val="subscript"/>
        <sz val="10"/>
        <rFont val="ＭＳ Ｐゴシック"/>
        <family val="3"/>
        <charset val="128"/>
      </rPr>
      <t>２</t>
    </r>
    <r>
      <rPr>
        <sz val="10"/>
        <rFont val="ＭＳ Ｐゴシック"/>
        <family val="3"/>
        <charset val="128"/>
      </rPr>
      <t>排出量（FIT及び非FIT非化石電気調達分を除く）
（１０</t>
    </r>
    <r>
      <rPr>
        <vertAlign val="superscript"/>
        <sz val="10"/>
        <rFont val="ＭＳ Ｐゴシック"/>
        <family val="3"/>
        <charset val="128"/>
      </rPr>
      <t>3</t>
    </r>
    <r>
      <rPr>
        <sz val="10"/>
        <rFont val="ＭＳ Ｐゴシック"/>
        <family val="3"/>
        <charset val="128"/>
      </rPr>
      <t>t-CO</t>
    </r>
    <r>
      <rPr>
        <vertAlign val="subscript"/>
        <sz val="10"/>
        <rFont val="ＭＳ Ｐゴシック"/>
        <family val="3"/>
        <charset val="128"/>
      </rPr>
      <t>2</t>
    </r>
    <r>
      <rPr>
        <sz val="10"/>
        <rFont val="ＭＳ Ｐゴシック"/>
        <family val="3"/>
        <charset val="128"/>
      </rPr>
      <t>）</t>
    </r>
    <rPh sb="20" eb="21">
      <t>ヒ</t>
    </rPh>
    <rPh sb="21" eb="23">
      <t>カセキ</t>
    </rPh>
    <phoneticPr fontId="1"/>
  </si>
  <si>
    <t>◎表１１・非化石電源二酸化炭素削減相当量（FIT非化石証書分）の内訳</t>
    <rPh sb="5" eb="6">
      <t>ヒ</t>
    </rPh>
    <rPh sb="6" eb="8">
      <t>カセキ</t>
    </rPh>
    <rPh sb="8" eb="10">
      <t>デンゲン</t>
    </rPh>
    <rPh sb="10" eb="11">
      <t>ニ</t>
    </rPh>
    <rPh sb="11" eb="13">
      <t>サンカ</t>
    </rPh>
    <rPh sb="13" eb="15">
      <t>タンソ</t>
    </rPh>
    <rPh sb="15" eb="17">
      <t>サクゲン</t>
    </rPh>
    <rPh sb="17" eb="19">
      <t>ソウトウ</t>
    </rPh>
    <rPh sb="19" eb="20">
      <t>リョウ</t>
    </rPh>
    <rPh sb="24" eb="25">
      <t>ヒ</t>
    </rPh>
    <rPh sb="25" eb="27">
      <t>カセキ</t>
    </rPh>
    <rPh sb="27" eb="29">
      <t>ショウショ</t>
    </rPh>
    <rPh sb="29" eb="30">
      <t>ブン</t>
    </rPh>
    <rPh sb="32" eb="34">
      <t>ウチワケ</t>
    </rPh>
    <phoneticPr fontId="1"/>
  </si>
  <si>
    <r>
      <t>非化石電源二酸化炭素削減相当量量（FIT非化石証書分）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20" eb="21">
      <t>ヒ</t>
    </rPh>
    <rPh sb="21" eb="23">
      <t>カセキ</t>
    </rPh>
    <rPh sb="23" eb="25">
      <t>ショウショ</t>
    </rPh>
    <rPh sb="25" eb="26">
      <t>ブン</t>
    </rPh>
    <phoneticPr fontId="1"/>
  </si>
  <si>
    <r>
      <t>非化石電源二酸化炭素削減相当量量（非FIT非化石証書分）
（t-CO</t>
    </r>
    <r>
      <rPr>
        <vertAlign val="superscript"/>
        <sz val="10"/>
        <rFont val="ＭＳ Ｐゴシック"/>
        <family val="3"/>
        <charset val="128"/>
      </rPr>
      <t>2</t>
    </r>
    <r>
      <rPr>
        <sz val="10"/>
        <rFont val="ＭＳ Ｐゴシック"/>
        <family val="3"/>
        <charset val="128"/>
      </rPr>
      <t>）</t>
    </r>
    <rPh sb="0" eb="1">
      <t>ヒ</t>
    </rPh>
    <rPh sb="1" eb="3">
      <t>カセキ</t>
    </rPh>
    <rPh sb="3" eb="5">
      <t>デンゲン</t>
    </rPh>
    <rPh sb="5" eb="6">
      <t>ニ</t>
    </rPh>
    <rPh sb="6" eb="8">
      <t>サンカ</t>
    </rPh>
    <rPh sb="8" eb="10">
      <t>タンソ</t>
    </rPh>
    <rPh sb="10" eb="12">
      <t>サクゲン</t>
    </rPh>
    <rPh sb="12" eb="14">
      <t>ソウトウ</t>
    </rPh>
    <rPh sb="14" eb="15">
      <t>リョウ</t>
    </rPh>
    <rPh sb="17" eb="18">
      <t>ヒ</t>
    </rPh>
    <rPh sb="21" eb="22">
      <t>ヒ</t>
    </rPh>
    <rPh sb="22" eb="24">
      <t>カセキ</t>
    </rPh>
    <rPh sb="24" eb="26">
      <t>ショウショ</t>
    </rPh>
    <rPh sb="26" eb="27">
      <t>ブン</t>
    </rPh>
    <phoneticPr fontId="1"/>
  </si>
  <si>
    <t>◎表７から表１１の２までの合計</t>
    <rPh sb="1" eb="2">
      <t>ヒョウ</t>
    </rPh>
    <rPh sb="13" eb="15">
      <t>ゴウケイ</t>
    </rPh>
    <phoneticPr fontId="1"/>
  </si>
  <si>
    <r>
      <t>排出量調整無効化量及び非化石電源二酸化炭素削減相当量
（t-CO</t>
    </r>
    <r>
      <rPr>
        <vertAlign val="superscript"/>
        <sz val="10"/>
        <rFont val="ＭＳ Ｐゴシック"/>
        <family val="3"/>
        <charset val="128"/>
      </rPr>
      <t>2</t>
    </r>
    <r>
      <rPr>
        <sz val="10"/>
        <rFont val="ＭＳ Ｐゴシック"/>
        <family val="3"/>
        <charset val="128"/>
      </rPr>
      <t>）</t>
    </r>
    <rPh sb="5" eb="7">
      <t>ムコウ</t>
    </rPh>
    <rPh sb="11" eb="12">
      <t>ヒ</t>
    </rPh>
    <rPh sb="12" eb="14">
      <t>カセキ</t>
    </rPh>
    <rPh sb="14" eb="16">
      <t>デンゲン</t>
    </rPh>
    <rPh sb="16" eb="19">
      <t>ニサンカ</t>
    </rPh>
    <rPh sb="19" eb="21">
      <t>タンソ</t>
    </rPh>
    <rPh sb="21" eb="23">
      <t>サクゲン</t>
    </rPh>
    <rPh sb="23" eb="25">
      <t>ソウトウ</t>
    </rPh>
    <rPh sb="25" eb="26">
      <t>リョウ</t>
    </rPh>
    <phoneticPr fontId="1"/>
  </si>
  <si>
    <t>メニューごとのFIT及び非ＦＩＴ非化石電気調整後二酸化炭素排出量の算定
（令和○○年度実績）</t>
    <rPh sb="37" eb="39">
      <t>レイワ</t>
    </rPh>
    <phoneticPr fontId="1"/>
  </si>
  <si>
    <t>①（事業者別）FIT電気及び非ＦＩＴ非化石電気調達に係る二酸化炭素排出量（標準的調達量、実際の調達量）の算定</t>
    <rPh sb="2" eb="5">
      <t>ジギョウシャ</t>
    </rPh>
    <rPh sb="5" eb="6">
      <t>ベツ</t>
    </rPh>
    <rPh sb="10" eb="12">
      <t>デンキ</t>
    </rPh>
    <rPh sb="12" eb="13">
      <t>オヨ</t>
    </rPh>
    <rPh sb="14" eb="15">
      <t>ヒ</t>
    </rPh>
    <rPh sb="18" eb="19">
      <t>ヒ</t>
    </rPh>
    <rPh sb="19" eb="21">
      <t>カセキ</t>
    </rPh>
    <rPh sb="21" eb="23">
      <t>デンキ</t>
    </rPh>
    <rPh sb="23" eb="25">
      <t>チョウタツ</t>
    </rPh>
    <rPh sb="26" eb="27">
      <t>カカ</t>
    </rPh>
    <rPh sb="28" eb="31">
      <t>ニサンカ</t>
    </rPh>
    <rPh sb="31" eb="33">
      <t>タンソ</t>
    </rPh>
    <rPh sb="33" eb="36">
      <t>ハイシュツリョウ</t>
    </rPh>
    <rPh sb="37" eb="40">
      <t>ヒョウジュンテキ</t>
    </rPh>
    <rPh sb="40" eb="42">
      <t>チョウタツ</t>
    </rPh>
    <rPh sb="42" eb="43">
      <t>リョウ</t>
    </rPh>
    <rPh sb="44" eb="46">
      <t>ジッサイ</t>
    </rPh>
    <rPh sb="47" eb="49">
      <t>チョウタツ</t>
    </rPh>
    <rPh sb="49" eb="50">
      <t>リョウ</t>
    </rPh>
    <rPh sb="53" eb="54">
      <t>サダ</t>
    </rPh>
    <phoneticPr fontId="1"/>
  </si>
  <si>
    <t>ＦＩＴ及び非ＦＩＴ非化石電気調達による調整電力量に係る二酸化炭素排出量</t>
    <rPh sb="3" eb="4">
      <t>オヨ</t>
    </rPh>
    <rPh sb="5" eb="6">
      <t>ヒ</t>
    </rPh>
    <rPh sb="9" eb="10">
      <t>ヒ</t>
    </rPh>
    <rPh sb="10" eb="12">
      <t>カセキ</t>
    </rPh>
    <rPh sb="12" eb="14">
      <t>デンキ</t>
    </rPh>
    <rPh sb="14" eb="16">
      <t>チョウタツ</t>
    </rPh>
    <rPh sb="19" eb="21">
      <t>チョウセイ</t>
    </rPh>
    <rPh sb="21" eb="23">
      <t>デンリョク</t>
    </rPh>
    <rPh sb="23" eb="24">
      <t>リョウ</t>
    </rPh>
    <rPh sb="25" eb="26">
      <t>カカ</t>
    </rPh>
    <phoneticPr fontId="1"/>
  </si>
  <si>
    <t>ＦＩＴ及び非ＦＩＴ非化石電気の調達に係る当該電気事業者調整電力量</t>
    <rPh sb="3" eb="4">
      <t>オヨ</t>
    </rPh>
    <rPh sb="5" eb="6">
      <t>ヒ</t>
    </rPh>
    <rPh sb="9" eb="10">
      <t>ヒ</t>
    </rPh>
    <rPh sb="10" eb="12">
      <t>カセキ</t>
    </rPh>
    <rPh sb="12" eb="14">
      <t>デンキ</t>
    </rPh>
    <rPh sb="15" eb="17">
      <t>チョウタツ</t>
    </rPh>
    <rPh sb="18" eb="19">
      <t>カカ</t>
    </rPh>
    <rPh sb="27" eb="29">
      <t>チョウセイ</t>
    </rPh>
    <rPh sb="29" eb="31">
      <t>デンリョク</t>
    </rPh>
    <phoneticPr fontId="1"/>
  </si>
  <si>
    <r>
      <t>FIT余剰非化石電気相当量の分配量（上段）
FIT及び非FIT非化石電気の当該電気事業者による調達電力量（下段）(10</t>
    </r>
    <r>
      <rPr>
        <vertAlign val="superscript"/>
        <sz val="10"/>
        <rFont val="ＭＳ Ｐゴシック"/>
        <family val="3"/>
        <charset val="128"/>
      </rPr>
      <t>3</t>
    </r>
    <r>
      <rPr>
        <sz val="10"/>
        <rFont val="ＭＳ Ｐゴシック"/>
        <family val="3"/>
        <charset val="128"/>
      </rPr>
      <t>kWh)</t>
    </r>
    <rPh sb="3" eb="5">
      <t>ヨジョウ</t>
    </rPh>
    <rPh sb="5" eb="6">
      <t>ヒ</t>
    </rPh>
    <rPh sb="6" eb="8">
      <t>カセキ</t>
    </rPh>
    <rPh sb="8" eb="10">
      <t>デンキ</t>
    </rPh>
    <rPh sb="10" eb="12">
      <t>ソウトウ</t>
    </rPh>
    <rPh sb="12" eb="13">
      <t>リョウ</t>
    </rPh>
    <rPh sb="14" eb="16">
      <t>ブンパイ</t>
    </rPh>
    <rPh sb="16" eb="17">
      <t>リョウ</t>
    </rPh>
    <rPh sb="18" eb="20">
      <t>ジョウダン</t>
    </rPh>
    <rPh sb="25" eb="26">
      <t>オヨ</t>
    </rPh>
    <rPh sb="27" eb="28">
      <t>ヒ</t>
    </rPh>
    <rPh sb="31" eb="32">
      <t>ヒ</t>
    </rPh>
    <rPh sb="32" eb="34">
      <t>カセキ</t>
    </rPh>
    <rPh sb="34" eb="36">
      <t>デンキ</t>
    </rPh>
    <rPh sb="37" eb="39">
      <t>トウガイ</t>
    </rPh>
    <rPh sb="39" eb="41">
      <t>デンキ</t>
    </rPh>
    <rPh sb="41" eb="44">
      <t>ジギョウシャ</t>
    </rPh>
    <rPh sb="47" eb="49">
      <t>チョウタツ</t>
    </rPh>
    <rPh sb="49" eb="51">
      <t>デンリョク</t>
    </rPh>
    <rPh sb="51" eb="52">
      <t>リョウ</t>
    </rPh>
    <rPh sb="53" eb="55">
      <t>カダン</t>
    </rPh>
    <phoneticPr fontId="1"/>
  </si>
  <si>
    <t>FIT非化石証書補正率</t>
    <rPh sb="3" eb="4">
      <t>ヒ</t>
    </rPh>
    <rPh sb="4" eb="6">
      <t>カセキ</t>
    </rPh>
    <rPh sb="6" eb="8">
      <t>ショウショ</t>
    </rPh>
    <rPh sb="8" eb="10">
      <t>ホセイ</t>
    </rPh>
    <rPh sb="10" eb="11">
      <t>リツ</t>
    </rPh>
    <phoneticPr fontId="1"/>
  </si>
  <si>
    <r>
      <t>余剰非化石電気相当量に係る二酸化炭素排出量（上段）
FIT及び非FIT非化石電気調達電力量に係る二酸化炭素排出量（下段）
（10</t>
    </r>
    <r>
      <rPr>
        <vertAlign val="superscript"/>
        <sz val="10"/>
        <rFont val="ＭＳ Ｐゴシック"/>
        <family val="3"/>
        <charset val="128"/>
      </rPr>
      <t>３</t>
    </r>
    <r>
      <rPr>
        <sz val="10"/>
        <rFont val="ＭＳ Ｐゴシック"/>
        <family val="3"/>
        <charset val="128"/>
      </rPr>
      <t>t-CO2)</t>
    </r>
    <rPh sb="0" eb="2">
      <t>ヨジョウ</t>
    </rPh>
    <rPh sb="2" eb="3">
      <t>ヒ</t>
    </rPh>
    <rPh sb="3" eb="5">
      <t>カセキ</t>
    </rPh>
    <rPh sb="5" eb="7">
      <t>デンキ</t>
    </rPh>
    <rPh sb="7" eb="9">
      <t>ソウトウ</t>
    </rPh>
    <rPh sb="9" eb="10">
      <t>リョウ</t>
    </rPh>
    <rPh sb="11" eb="12">
      <t>カカ</t>
    </rPh>
    <rPh sb="13" eb="16">
      <t>ニサンカ</t>
    </rPh>
    <rPh sb="16" eb="18">
      <t>タンソ</t>
    </rPh>
    <rPh sb="18" eb="20">
      <t>ハイシュツ</t>
    </rPh>
    <rPh sb="20" eb="21">
      <t>リョウ</t>
    </rPh>
    <rPh sb="22" eb="24">
      <t>ジョウダン</t>
    </rPh>
    <rPh sb="29" eb="30">
      <t>オヨ</t>
    </rPh>
    <rPh sb="31" eb="32">
      <t>ヒ</t>
    </rPh>
    <rPh sb="35" eb="36">
      <t>ヒ</t>
    </rPh>
    <rPh sb="36" eb="38">
      <t>カセキ</t>
    </rPh>
    <rPh sb="38" eb="40">
      <t>デンキ</t>
    </rPh>
    <rPh sb="40" eb="42">
      <t>チョウタツ</t>
    </rPh>
    <rPh sb="42" eb="44">
      <t>デンリョク</t>
    </rPh>
    <rPh sb="44" eb="45">
      <t>リョウ</t>
    </rPh>
    <rPh sb="46" eb="47">
      <t>カカ</t>
    </rPh>
    <rPh sb="57" eb="59">
      <t>カダン</t>
    </rPh>
    <phoneticPr fontId="1"/>
  </si>
  <si>
    <t>②メニュー別二酸化炭素排出量（固定価格買取制度及び非FIT非化石電源から調達した電気を含む）を算定</t>
    <rPh sb="23" eb="24">
      <t>オヨ</t>
    </rPh>
    <rPh sb="25" eb="26">
      <t>ヒ</t>
    </rPh>
    <rPh sb="29" eb="30">
      <t>ヒ</t>
    </rPh>
    <rPh sb="30" eb="32">
      <t>カセキ</t>
    </rPh>
    <rPh sb="32" eb="34">
      <t>デンゲン</t>
    </rPh>
    <rPh sb="36" eb="38">
      <t>チョウタツ</t>
    </rPh>
    <rPh sb="40" eb="42">
      <t>デンキ</t>
    </rPh>
    <rPh sb="47" eb="49">
      <t>サンテイ</t>
    </rPh>
    <phoneticPr fontId="1"/>
  </si>
  <si>
    <t xml:space="preserve">メニュー別二酸化炭素排出量
（ＦＩＴ及び非ＦＩＴ非化石電気調達分を含む）  　　   　      　      </t>
    <rPh sb="4" eb="5">
      <t>ベツ</t>
    </rPh>
    <rPh sb="5" eb="8">
      <t>ニサンカ</t>
    </rPh>
    <rPh sb="8" eb="10">
      <t>タンソ</t>
    </rPh>
    <rPh sb="10" eb="12">
      <t>ハイシュツ</t>
    </rPh>
    <rPh sb="12" eb="13">
      <t>リョウ</t>
    </rPh>
    <rPh sb="18" eb="19">
      <t>オヨ</t>
    </rPh>
    <rPh sb="20" eb="21">
      <t>ヒ</t>
    </rPh>
    <rPh sb="24" eb="25">
      <t>ヒ</t>
    </rPh>
    <rPh sb="25" eb="27">
      <t>カセキ</t>
    </rPh>
    <rPh sb="33" eb="34">
      <t>フク</t>
    </rPh>
    <phoneticPr fontId="1"/>
  </si>
  <si>
    <t>メニュー別基礎二酸化炭素排出量
（FIT及び非FIT非化石電気調達分を除く）</t>
    <rPh sb="5" eb="7">
      <t>キソ</t>
    </rPh>
    <rPh sb="20" eb="21">
      <t>オヨ</t>
    </rPh>
    <rPh sb="22" eb="23">
      <t>ヒ</t>
    </rPh>
    <rPh sb="26" eb="27">
      <t>ヒ</t>
    </rPh>
    <rPh sb="27" eb="29">
      <t>カセキ</t>
    </rPh>
    <rPh sb="33" eb="34">
      <t>ブン</t>
    </rPh>
    <rPh sb="35" eb="36">
      <t>ノゾ</t>
    </rPh>
    <phoneticPr fontId="1"/>
  </si>
  <si>
    <t>ＦＩＴ及び非ＦＩＴ非化石電気調達にかかる二酸化炭素排出量</t>
    <rPh sb="3" eb="4">
      <t>オヨ</t>
    </rPh>
    <rPh sb="5" eb="6">
      <t>ヒ</t>
    </rPh>
    <rPh sb="9" eb="10">
      <t>ヒ</t>
    </rPh>
    <rPh sb="10" eb="12">
      <t>カセキ</t>
    </rPh>
    <phoneticPr fontId="1"/>
  </si>
  <si>
    <r>
      <t>自社の販売電力量
（FIT及び非FIT非化石電気調達分を除く）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3" eb="14">
      <t>オヨ</t>
    </rPh>
    <rPh sb="15" eb="16">
      <t>ヒ</t>
    </rPh>
    <rPh sb="19" eb="20">
      <t>ヒ</t>
    </rPh>
    <rPh sb="20" eb="22">
      <t>カセキ</t>
    </rPh>
    <phoneticPr fontId="1"/>
  </si>
  <si>
    <r>
      <t>基礎二酸化炭素排出量
（FIT及び非FIT非化石電気調達分を除く）
（10</t>
    </r>
    <r>
      <rPr>
        <vertAlign val="superscript"/>
        <sz val="10"/>
        <rFont val="ＭＳ Ｐゴシック"/>
        <family val="3"/>
        <charset val="128"/>
      </rPr>
      <t>３</t>
    </r>
    <r>
      <rPr>
        <sz val="10"/>
        <rFont val="ＭＳ Ｐゴシック"/>
        <family val="3"/>
        <charset val="128"/>
      </rPr>
      <t>t-CO2)</t>
    </r>
    <rPh sb="0" eb="2">
      <t>キソ</t>
    </rPh>
    <rPh sb="2" eb="5">
      <t>ニサンカ</t>
    </rPh>
    <rPh sb="5" eb="7">
      <t>タンソ</t>
    </rPh>
    <rPh sb="7" eb="9">
      <t>ハイシュツ</t>
    </rPh>
    <rPh sb="9" eb="10">
      <t>リョウ</t>
    </rPh>
    <rPh sb="15" eb="16">
      <t>オヨ</t>
    </rPh>
    <rPh sb="17" eb="18">
      <t>ヒ</t>
    </rPh>
    <rPh sb="21" eb="22">
      <t>ヒ</t>
    </rPh>
    <rPh sb="22" eb="24">
      <t>カセキ</t>
    </rPh>
    <phoneticPr fontId="1"/>
  </si>
  <si>
    <r>
      <t>自社の販売電力量（非FIT非化石電気調達分）（10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9" eb="10">
      <t>ヒ</t>
    </rPh>
    <rPh sb="13" eb="14">
      <t>ヒ</t>
    </rPh>
    <rPh sb="14" eb="16">
      <t>カセキ</t>
    </rPh>
    <rPh sb="16" eb="18">
      <t>デンキ</t>
    </rPh>
    <rPh sb="18" eb="20">
      <t>チョウタツ</t>
    </rPh>
    <rPh sb="20" eb="21">
      <t>ブン</t>
    </rPh>
    <phoneticPr fontId="1"/>
  </si>
  <si>
    <r>
      <t>FIT及び非FIT非化石電気調達に係る二酸化炭素排出量
（10</t>
    </r>
    <r>
      <rPr>
        <vertAlign val="superscript"/>
        <sz val="10"/>
        <rFont val="ＭＳ Ｐゴシック"/>
        <family val="3"/>
        <charset val="128"/>
      </rPr>
      <t>３</t>
    </r>
    <r>
      <rPr>
        <sz val="10"/>
        <rFont val="ＭＳ Ｐゴシック"/>
        <family val="3"/>
        <charset val="128"/>
      </rPr>
      <t>t-CO2)</t>
    </r>
    <rPh sb="3" eb="4">
      <t>オヨ</t>
    </rPh>
    <rPh sb="5" eb="6">
      <t>ヒ</t>
    </rPh>
    <rPh sb="9" eb="10">
      <t>ヒ</t>
    </rPh>
    <rPh sb="10" eb="12">
      <t>カセキ</t>
    </rPh>
    <rPh sb="12" eb="14">
      <t>デンキ</t>
    </rPh>
    <rPh sb="14" eb="16">
      <t>チョウタツ</t>
    </rPh>
    <rPh sb="17" eb="18">
      <t>カカ</t>
    </rPh>
    <phoneticPr fontId="1"/>
  </si>
  <si>
    <r>
      <t>二酸化炭素排出量
（FIT及び非FIT非化石電源からの電気調達分を含む）
（10</t>
    </r>
    <r>
      <rPr>
        <vertAlign val="superscript"/>
        <sz val="10"/>
        <rFont val="ＭＳ Ｐゴシック"/>
        <family val="3"/>
        <charset val="128"/>
      </rPr>
      <t>３</t>
    </r>
    <r>
      <rPr>
        <sz val="10"/>
        <rFont val="ＭＳ Ｐゴシック"/>
        <family val="3"/>
        <charset val="128"/>
      </rPr>
      <t>t-CO2)</t>
    </r>
    <rPh sb="0" eb="3">
      <t>ニサンカ</t>
    </rPh>
    <rPh sb="3" eb="5">
      <t>タンソ</t>
    </rPh>
    <rPh sb="5" eb="7">
      <t>ハイシュツ</t>
    </rPh>
    <rPh sb="7" eb="8">
      <t>リョウ</t>
    </rPh>
    <rPh sb="13" eb="14">
      <t>オヨ</t>
    </rPh>
    <rPh sb="15" eb="16">
      <t>ヒ</t>
    </rPh>
    <rPh sb="19" eb="20">
      <t>ヒ</t>
    </rPh>
    <rPh sb="20" eb="22">
      <t>カセキ</t>
    </rPh>
    <rPh sb="22" eb="24">
      <t>デンゲン</t>
    </rPh>
    <rPh sb="27" eb="29">
      <t>デンキ</t>
    </rPh>
    <rPh sb="29" eb="31">
      <t>チョウタツ</t>
    </rPh>
    <rPh sb="31" eb="32">
      <t>ブン</t>
    </rPh>
    <rPh sb="33" eb="34">
      <t>フク</t>
    </rPh>
    <phoneticPr fontId="1"/>
  </si>
  <si>
    <t>③メニュー別固定価格買取及び非FIT非化石電気調整後二酸化炭素排出量を算定</t>
    <rPh sb="5" eb="6">
      <t>ベツ</t>
    </rPh>
    <rPh sb="6" eb="8">
      <t>コテイ</t>
    </rPh>
    <rPh sb="8" eb="10">
      <t>カカク</t>
    </rPh>
    <rPh sb="10" eb="12">
      <t>カイトリ</t>
    </rPh>
    <rPh sb="12" eb="13">
      <t>オヨ</t>
    </rPh>
    <rPh sb="14" eb="15">
      <t>ヒ</t>
    </rPh>
    <rPh sb="18" eb="19">
      <t>ヒ</t>
    </rPh>
    <rPh sb="19" eb="21">
      <t>カセキ</t>
    </rPh>
    <rPh sb="21" eb="23">
      <t>デンキ</t>
    </rPh>
    <rPh sb="23" eb="26">
      <t>チョウセイゴ</t>
    </rPh>
    <rPh sb="26" eb="29">
      <t>ニサンカ</t>
    </rPh>
    <rPh sb="29" eb="31">
      <t>タンソ</t>
    </rPh>
    <rPh sb="31" eb="33">
      <t>ハイシュツ</t>
    </rPh>
    <rPh sb="33" eb="34">
      <t>リョウ</t>
    </rPh>
    <rPh sb="35" eb="37">
      <t>サンテイ</t>
    </rPh>
    <phoneticPr fontId="1"/>
  </si>
  <si>
    <t>メニュー別ＦＩＴ及び非ＦＩＴ非化石電気調整後二酸化炭素排出量</t>
    <rPh sb="4" eb="5">
      <t>ベツ</t>
    </rPh>
    <rPh sb="8" eb="9">
      <t>オヨ</t>
    </rPh>
    <rPh sb="10" eb="11">
      <t>ヒ</t>
    </rPh>
    <rPh sb="14" eb="15">
      <t>ヒ</t>
    </rPh>
    <rPh sb="15" eb="17">
      <t>カセキ</t>
    </rPh>
    <rPh sb="17" eb="19">
      <t>デンキ</t>
    </rPh>
    <rPh sb="19" eb="22">
      <t>チョウセイゴ</t>
    </rPh>
    <rPh sb="22" eb="25">
      <t>ニサンカ</t>
    </rPh>
    <rPh sb="25" eb="27">
      <t>タンソ</t>
    </rPh>
    <rPh sb="27" eb="29">
      <t>ハイシュツ</t>
    </rPh>
    <rPh sb="29" eb="30">
      <t>リョウ</t>
    </rPh>
    <phoneticPr fontId="1"/>
  </si>
  <si>
    <t xml:space="preserve">メニュー別二酸化炭素排出量
（ＦＩＴ及び非ＦＩＴ非化石電気調達分を含む）  </t>
    <rPh sb="24" eb="25">
      <t>ヒ</t>
    </rPh>
    <rPh sb="25" eb="27">
      <t>カセキ</t>
    </rPh>
    <phoneticPr fontId="1"/>
  </si>
  <si>
    <r>
      <t>自社の販売電力量
（ＦＩＴ及び非ＦＩＴ非化石電気調達分を含む）  
(10</t>
    </r>
    <r>
      <rPr>
        <vertAlign val="superscript"/>
        <sz val="10"/>
        <rFont val="ＭＳ Ｐゴシック"/>
        <family val="3"/>
        <charset val="128"/>
      </rPr>
      <t>3</t>
    </r>
    <r>
      <rPr>
        <sz val="10"/>
        <rFont val="ＭＳ Ｐゴシック"/>
        <family val="3"/>
        <charset val="128"/>
      </rPr>
      <t>kWh)</t>
    </r>
    <rPh sb="0" eb="2">
      <t>ジシャ</t>
    </rPh>
    <rPh sb="3" eb="5">
      <t>ハンバイ</t>
    </rPh>
    <rPh sb="5" eb="7">
      <t>デンリョク</t>
    </rPh>
    <rPh sb="7" eb="8">
      <t>リョウ</t>
    </rPh>
    <rPh sb="19" eb="20">
      <t>ヒ</t>
    </rPh>
    <rPh sb="20" eb="22">
      <t>カセキ</t>
    </rPh>
    <phoneticPr fontId="1"/>
  </si>
  <si>
    <t>注1）自社・他社の両方を含む全ての発電事業者。</t>
    <rPh sb="0" eb="1">
      <t>チュウ</t>
    </rPh>
    <rPh sb="3" eb="5">
      <t>ジシャ</t>
    </rPh>
    <rPh sb="6" eb="8">
      <t>タシャ</t>
    </rPh>
    <rPh sb="9" eb="11">
      <t>リョウホウ</t>
    </rPh>
    <rPh sb="12" eb="13">
      <t>フク</t>
    </rPh>
    <rPh sb="14" eb="15">
      <t>スベ</t>
    </rPh>
    <rPh sb="17" eb="19">
      <t>ハツデン</t>
    </rPh>
    <rPh sb="19" eb="22">
      <t>ジギョウシャ</t>
    </rPh>
    <phoneticPr fontId="1"/>
  </si>
  <si>
    <t>注2）非化石証書を使用していない（再生可能エネルギーとしての価値やCO2ゼロエミッション電源としての価値を有さない）調達量も含め全ての非FIT非化石電力量を記載すること。</t>
    <rPh sb="0" eb="1">
      <t>チュウ</t>
    </rPh>
    <rPh sb="58" eb="60">
      <t>チョウタツ</t>
    </rPh>
    <rPh sb="60" eb="61">
      <t>リョウ</t>
    </rPh>
    <rPh sb="62" eb="63">
      <t>フク</t>
    </rPh>
    <rPh sb="64" eb="65">
      <t>スベ</t>
    </rPh>
    <rPh sb="67" eb="71">
      <t>ヒフィt</t>
    </rPh>
    <rPh sb="71" eb="74">
      <t>ヒカセキ</t>
    </rPh>
    <rPh sb="74" eb="77">
      <t>デンリョクリョウ</t>
    </rPh>
    <rPh sb="78" eb="80">
      <t>キサイ</t>
    </rPh>
    <phoneticPr fontId="1"/>
  </si>
  <si>
    <r>
      <t>①　非FIT非化石電源の発電事業者</t>
    </r>
    <r>
      <rPr>
        <b/>
        <vertAlign val="superscript"/>
        <sz val="14"/>
        <color theme="1"/>
        <rFont val="ＭＳ Ｐゴシック"/>
        <family val="3"/>
        <charset val="128"/>
      </rPr>
      <t>注1）</t>
    </r>
    <r>
      <rPr>
        <b/>
        <sz val="14"/>
        <color theme="1"/>
        <rFont val="ＭＳ Ｐゴシック"/>
        <family val="3"/>
        <charset val="128"/>
      </rPr>
      <t>からの調達量</t>
    </r>
    <r>
      <rPr>
        <b/>
        <vertAlign val="superscript"/>
        <sz val="14"/>
        <color theme="1"/>
        <rFont val="ＭＳ Ｐゴシック"/>
        <family val="3"/>
        <charset val="128"/>
      </rPr>
      <t>注2）</t>
    </r>
    <rPh sb="2" eb="3">
      <t>ヒ</t>
    </rPh>
    <rPh sb="6" eb="7">
      <t>ヒ</t>
    </rPh>
    <rPh sb="7" eb="9">
      <t>カセキ</t>
    </rPh>
    <rPh sb="9" eb="11">
      <t>デンゲン</t>
    </rPh>
    <rPh sb="12" eb="14">
      <t>ハツデン</t>
    </rPh>
    <rPh sb="14" eb="17">
      <t>ジギョウシャ</t>
    </rPh>
    <rPh sb="17" eb="18">
      <t>チュウ</t>
    </rPh>
    <rPh sb="23" eb="25">
      <t>チョウタツ</t>
    </rPh>
    <rPh sb="25" eb="26">
      <t>リョウ</t>
    </rPh>
    <rPh sb="26" eb="27">
      <t>チュウ</t>
    </rPh>
    <phoneticPr fontId="1"/>
  </si>
  <si>
    <r>
      <t>（再掲）二酸化炭素排出量
（ＦＩＴ及び非ＦＩＴ非化石電気調達分を含む）  
（10</t>
    </r>
    <r>
      <rPr>
        <vertAlign val="superscript"/>
        <sz val="10"/>
        <color theme="1"/>
        <rFont val="ＭＳ Ｐゴシック"/>
        <family val="3"/>
        <charset val="128"/>
      </rPr>
      <t>3</t>
    </r>
    <r>
      <rPr>
        <sz val="10"/>
        <color theme="1"/>
        <rFont val="ＭＳ Ｐゴシック"/>
        <family val="3"/>
        <charset val="128"/>
      </rPr>
      <t>t-CO2)</t>
    </r>
    <rPh sb="1" eb="3">
      <t>サイケイ</t>
    </rPh>
    <rPh sb="4" eb="7">
      <t>ニサンカ</t>
    </rPh>
    <rPh sb="7" eb="9">
      <t>タンソ</t>
    </rPh>
    <rPh sb="9" eb="11">
      <t>ハイシュツ</t>
    </rPh>
    <rPh sb="11" eb="12">
      <t>リョウ</t>
    </rPh>
    <rPh sb="23" eb="24">
      <t>ヒ</t>
    </rPh>
    <rPh sb="24" eb="26">
      <t>カセキ</t>
    </rPh>
    <phoneticPr fontId="1"/>
  </si>
  <si>
    <r>
      <t>ＦＩＴ余剰非化石電気相当量に係る二酸化炭素排出量
（10</t>
    </r>
    <r>
      <rPr>
        <vertAlign val="superscript"/>
        <sz val="10"/>
        <color theme="1"/>
        <rFont val="ＭＳ Ｐゴシック"/>
        <family val="3"/>
        <charset val="128"/>
      </rPr>
      <t>3</t>
    </r>
    <r>
      <rPr>
        <sz val="10"/>
        <color theme="1"/>
        <rFont val="ＭＳ Ｐゴシック"/>
        <family val="3"/>
        <charset val="128"/>
      </rPr>
      <t>t-CO2)</t>
    </r>
    <rPh sb="16" eb="19">
      <t>ニサンカ</t>
    </rPh>
    <rPh sb="19" eb="21">
      <t>タンソ</t>
    </rPh>
    <rPh sb="21" eb="23">
      <t>ハイシュツ</t>
    </rPh>
    <rPh sb="23" eb="24">
      <t>リョウ</t>
    </rPh>
    <phoneticPr fontId="1"/>
  </si>
  <si>
    <r>
      <t>ＦＩＴ及び非ＦＩＴ非化石電気調整後二酸化炭素排出量
（10</t>
    </r>
    <r>
      <rPr>
        <vertAlign val="superscript"/>
        <sz val="10"/>
        <color theme="1"/>
        <rFont val="ＭＳ Ｐゴシック"/>
        <family val="3"/>
        <charset val="128"/>
      </rPr>
      <t>3</t>
    </r>
    <r>
      <rPr>
        <sz val="10"/>
        <color theme="1"/>
        <rFont val="ＭＳ Ｐゴシック"/>
        <family val="3"/>
        <charset val="128"/>
      </rPr>
      <t>t-CO2)</t>
    </r>
    <phoneticPr fontId="1"/>
  </si>
  <si>
    <r>
      <t>ＦＩＴ及び非ＦＩＴ非化石電気調整後
二酸化炭素排出量
（１０</t>
    </r>
    <r>
      <rPr>
        <vertAlign val="superscript"/>
        <sz val="11"/>
        <color theme="1"/>
        <rFont val="ＭＳ Ｐゴシック"/>
        <family val="3"/>
        <charset val="128"/>
      </rPr>
      <t>3</t>
    </r>
    <r>
      <rPr>
        <sz val="11"/>
        <color theme="1"/>
        <rFont val="ＭＳ Ｐゴシック"/>
        <family val="3"/>
        <charset val="128"/>
      </rPr>
      <t>t-CO2）</t>
    </r>
    <rPh sb="3" eb="4">
      <t>オヨ</t>
    </rPh>
    <rPh sb="5" eb="6">
      <t>ヒ</t>
    </rPh>
    <rPh sb="9" eb="10">
      <t>ヒ</t>
    </rPh>
    <rPh sb="10" eb="12">
      <t>カセキ</t>
    </rPh>
    <rPh sb="12" eb="14">
      <t>デンキ</t>
    </rPh>
    <rPh sb="18" eb="21">
      <t>ニサンカ</t>
    </rPh>
    <rPh sb="21" eb="23">
      <t>タンソ</t>
    </rPh>
    <phoneticPr fontId="1"/>
  </si>
  <si>
    <t>固定価格買取・非ＦＩＴ非化石電気の調達による調整二酸化炭素排出量の算出の内訳
（令和○○年度実績）</t>
    <rPh sb="0" eb="2">
      <t>コテイ</t>
    </rPh>
    <rPh sb="2" eb="4">
      <t>カカク</t>
    </rPh>
    <rPh sb="4" eb="6">
      <t>カイトリ</t>
    </rPh>
    <rPh sb="14" eb="16">
      <t>デンキ</t>
    </rPh>
    <rPh sb="22" eb="24">
      <t>チョウセイ</t>
    </rPh>
    <rPh sb="24" eb="27">
      <t>ニサンカ</t>
    </rPh>
    <rPh sb="27" eb="29">
      <t>タンソ</t>
    </rPh>
    <rPh sb="29" eb="31">
      <t>ハイシュツ</t>
    </rPh>
    <rPh sb="31" eb="32">
      <t>リョウ</t>
    </rPh>
    <rPh sb="33" eb="35">
      <t>サンシュツ</t>
    </rPh>
    <rPh sb="36" eb="38">
      <t>ウチワケ</t>
    </rPh>
    <rPh sb="40" eb="42">
      <t>レイワ</t>
    </rPh>
    <phoneticPr fontId="1"/>
  </si>
  <si>
    <t xml:space="preserve">固定価格買取・非ＦＩＴ非化石電気の調達による調整電力量  　　＝ </t>
    <rPh sb="0" eb="2">
      <t>コテイ</t>
    </rPh>
    <rPh sb="2" eb="4">
      <t>カカク</t>
    </rPh>
    <rPh sb="4" eb="6">
      <t>カイトリ</t>
    </rPh>
    <rPh sb="14" eb="16">
      <t>デンキ</t>
    </rPh>
    <rPh sb="22" eb="24">
      <t>チョウセイ</t>
    </rPh>
    <rPh sb="24" eb="27">
      <t>デンリョクリョウ</t>
    </rPh>
    <phoneticPr fontId="1"/>
  </si>
  <si>
    <r>
      <t>固定価格買取・非ＦＩＴ非化石電気の調達による調整電力量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2" eb="14">
      <t>カセキ</t>
    </rPh>
    <rPh sb="14" eb="16">
      <t>デンキ</t>
    </rPh>
    <rPh sb="22" eb="24">
      <t>チョウセイ</t>
    </rPh>
    <rPh sb="24" eb="27">
      <t>デンリョクリョウ</t>
    </rPh>
    <phoneticPr fontId="1"/>
  </si>
  <si>
    <t>②固定価格買取・非ＦＩＴ非化石電気の調達による調整二酸化炭素排出量の算出</t>
    <rPh sb="1" eb="3">
      <t>コテイ</t>
    </rPh>
    <rPh sb="3" eb="5">
      <t>カカク</t>
    </rPh>
    <rPh sb="5" eb="7">
      <t>カイトリ</t>
    </rPh>
    <rPh sb="15" eb="17">
      <t>デンキ</t>
    </rPh>
    <rPh sb="18" eb="20">
      <t>チョウタツ</t>
    </rPh>
    <rPh sb="23" eb="25">
      <t>チョウセイ</t>
    </rPh>
    <rPh sb="25" eb="28">
      <t>ニサンカ</t>
    </rPh>
    <rPh sb="28" eb="30">
      <t>タンソ</t>
    </rPh>
    <rPh sb="30" eb="32">
      <t>ハイシュツ</t>
    </rPh>
    <rPh sb="32" eb="33">
      <t>リョウ</t>
    </rPh>
    <rPh sb="34" eb="36">
      <t>サンシュツ</t>
    </rPh>
    <phoneticPr fontId="1"/>
  </si>
  <si>
    <t xml:space="preserve">固定価格買取・非ＦＩＴ非化石電気の調達による調整二酸化炭素排出量　　 ＝ 　固定価格買取・非FIT非化石電気の調達による調整電力量       　×      全国平均係数                        </t>
    <rPh sb="14" eb="16">
      <t>デンキ</t>
    </rPh>
    <rPh sb="45" eb="46">
      <t>ヒ</t>
    </rPh>
    <rPh sb="49" eb="52">
      <t>ヒカセキ</t>
    </rPh>
    <rPh sb="52" eb="54">
      <t>デンキ</t>
    </rPh>
    <rPh sb="55" eb="57">
      <t>チョウタツ</t>
    </rPh>
    <rPh sb="80" eb="82">
      <t>ゼンコク</t>
    </rPh>
    <rPh sb="82" eb="84">
      <t>ヘイキン</t>
    </rPh>
    <rPh sb="84" eb="86">
      <t>ケイスウ</t>
    </rPh>
    <phoneticPr fontId="1"/>
  </si>
  <si>
    <r>
      <t>固定価格買取・非ＦＩＴ非化石電気の調達
による調整電力量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14" eb="16">
      <t>デンキ</t>
    </rPh>
    <rPh sb="23" eb="25">
      <t>チョウセイ</t>
    </rPh>
    <rPh sb="25" eb="28">
      <t>デンリョクリョウ</t>
    </rPh>
    <phoneticPr fontId="1"/>
  </si>
  <si>
    <t>輸入原料炭</t>
    <rPh sb="0" eb="2">
      <t>ユニュウ</t>
    </rPh>
    <rPh sb="2" eb="4">
      <t>ゲンリョウ</t>
    </rPh>
    <rPh sb="4" eb="5">
      <t>スミ</t>
    </rPh>
    <phoneticPr fontId="1"/>
  </si>
  <si>
    <t>コークス用原料炭</t>
    <rPh sb="4" eb="5">
      <t>ヨウ</t>
    </rPh>
    <rPh sb="5" eb="7">
      <t>ゲンリョウスミ</t>
    </rPh>
    <phoneticPr fontId="1"/>
  </si>
  <si>
    <t>吹込用原料炭</t>
    <rPh sb="0" eb="1">
      <t>スイ</t>
    </rPh>
    <rPh sb="1" eb="2">
      <t>コミ</t>
    </rPh>
    <rPh sb="2" eb="3">
      <t>ヨウ</t>
    </rPh>
    <rPh sb="3" eb="5">
      <t>ゲンリョウ</t>
    </rPh>
    <rPh sb="5" eb="6">
      <t>スミ</t>
    </rPh>
    <phoneticPr fontId="1"/>
  </si>
  <si>
    <t>揮発油</t>
    <rPh sb="0" eb="3">
      <t>キハツユ</t>
    </rPh>
    <phoneticPr fontId="1"/>
  </si>
  <si>
    <t>輸入一般炭</t>
  </si>
  <si>
    <t>国産一般炭</t>
  </si>
  <si>
    <t>輸入無煙炭</t>
  </si>
  <si>
    <t>石炭コークス</t>
  </si>
  <si>
    <t>石油コークス又はＦＣＣコーク（流動接触分解で使用された触媒に析出する炭素）</t>
  </si>
  <si>
    <t>コールタール</t>
  </si>
  <si>
    <t>石油アスファルト</t>
  </si>
  <si>
    <t>コンデンセート（NGL）</t>
  </si>
  <si>
    <t>原油（コンデンセート（NGL）を除く。）</t>
  </si>
  <si>
    <t>ナフサ</t>
  </si>
  <si>
    <t>ジェット燃料油</t>
  </si>
  <si>
    <t>灯油</t>
  </si>
  <si>
    <t>軽油</t>
  </si>
  <si>
    <t>A重油</t>
  </si>
  <si>
    <t>B・C重油</t>
  </si>
  <si>
    <t>液化石油ガス（ＬＰＧ）</t>
  </si>
  <si>
    <t>石油系炭化水素ガス</t>
  </si>
  <si>
    <t>液化天然ガス（ＬＮＧ）</t>
  </si>
  <si>
    <t>天然ガス（液化天然ガス（ＬＮＧ）を除く。）</t>
  </si>
  <si>
    <t>コークス炉ガス</t>
  </si>
  <si>
    <t>高炉ガス</t>
  </si>
  <si>
    <t>発電用高炉ガス</t>
  </si>
  <si>
    <t>転炉ガス</t>
  </si>
  <si>
    <t>kl</t>
  </si>
  <si>
    <t>潤滑油</t>
  </si>
  <si>
    <t>潤滑油</t>
    <phoneticPr fontId="1"/>
  </si>
  <si>
    <t>MJ/千kl</t>
    <phoneticPr fontId="1"/>
  </si>
  <si>
    <t>MJ/千㎥</t>
  </si>
  <si>
    <t>MJ/千㎥</t>
    <phoneticPr fontId="1"/>
  </si>
  <si>
    <t>項目25</t>
    <rPh sb="0" eb="2">
      <t>コウモク</t>
    </rPh>
    <phoneticPr fontId="1"/>
  </si>
  <si>
    <t>項目26</t>
    <rPh sb="0" eb="2">
      <t>コウモク</t>
    </rPh>
    <phoneticPr fontId="1"/>
  </si>
  <si>
    <t>項目27</t>
    <rPh sb="0" eb="2">
      <t>コウモク</t>
    </rPh>
    <phoneticPr fontId="1"/>
  </si>
  <si>
    <t>項目28</t>
    <rPh sb="0" eb="2">
      <t>コウモク</t>
    </rPh>
    <phoneticPr fontId="1"/>
  </si>
  <si>
    <t>&lt;都市ガスを使用している場合＞</t>
    <rPh sb="1" eb="3">
      <t>トシ</t>
    </rPh>
    <rPh sb="6" eb="8">
      <t>シヨウ</t>
    </rPh>
    <rPh sb="12" eb="14">
      <t>バアイ</t>
    </rPh>
    <phoneticPr fontId="37"/>
  </si>
  <si>
    <t>ガス事業者の名称</t>
    <rPh sb="2" eb="5">
      <t>ジギョウシャ</t>
    </rPh>
    <rPh sb="6" eb="8">
      <t>メイショウ</t>
    </rPh>
    <phoneticPr fontId="37"/>
  </si>
  <si>
    <t>　○燃料が都市ガスの場合</t>
    <rPh sb="2" eb="4">
      <t>ネンリョウ</t>
    </rPh>
    <rPh sb="5" eb="7">
      <t>トシ</t>
    </rPh>
    <rPh sb="10" eb="12">
      <t>バアイ</t>
    </rPh>
    <phoneticPr fontId="37"/>
  </si>
  <si>
    <t>(基礎二酸化炭素排出量)</t>
    <rPh sb="6" eb="8">
      <t>タンソ</t>
    </rPh>
    <rPh sb="8" eb="10">
      <t>ハイシュツ</t>
    </rPh>
    <rPh sb="10" eb="11">
      <t>リョウ</t>
    </rPh>
    <phoneticPr fontId="1"/>
  </si>
  <si>
    <t>都市ガス</t>
    <rPh sb="0" eb="2">
      <t>トシ</t>
    </rPh>
    <phoneticPr fontId="1"/>
  </si>
  <si>
    <t>小　　計</t>
    <rPh sb="0" eb="1">
      <t>ショウ</t>
    </rPh>
    <rPh sb="3" eb="4">
      <t>ケイ</t>
    </rPh>
    <phoneticPr fontId="37"/>
  </si>
  <si>
    <t>－</t>
  </si>
  <si>
    <t>項目29</t>
    <rPh sb="0" eb="2">
      <t>コウモク</t>
    </rPh>
    <phoneticPr fontId="1"/>
  </si>
  <si>
    <t>&lt;都市ガスを使用している場合＞</t>
    <phoneticPr fontId="1"/>
  </si>
  <si>
    <t>ガス事業者の名称</t>
    <phoneticPr fontId="1"/>
  </si>
  <si>
    <t>※3　算定省令第２条第３項第１号に規定するガス事業者別の基礎排出係数又は報告命令第２０条の２第２項に規定するガス事業者別の調整後排出係数</t>
    <phoneticPr fontId="1"/>
  </si>
  <si>
    <t>0,00</t>
    <phoneticPr fontId="1"/>
  </si>
  <si>
    <t>基礎CO2排出量（ガス事業者別の調整後排出係数を用いたもの）</t>
    <rPh sb="16" eb="19">
      <t>チョウセイゴ</t>
    </rPh>
    <phoneticPr fontId="1"/>
  </si>
  <si>
    <t>基礎CO2排出量（ガス事業者別の基礎排出係数を用いたもの）</t>
    <phoneticPr fontId="1"/>
  </si>
  <si>
    <r>
      <t>≪参考・「事業者別」の計算式≫　燃料使用量×単位発熱量（測定値）×燃料種別排出係数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21">
      <t>シヨウリョウ</t>
    </rPh>
    <rPh sb="22" eb="24">
      <t>タンイ</t>
    </rPh>
    <rPh sb="24" eb="26">
      <t>ハツネツ</t>
    </rPh>
    <rPh sb="26" eb="27">
      <t>リョウ</t>
    </rPh>
    <rPh sb="28" eb="31">
      <t>ソクテイチ</t>
    </rPh>
    <rPh sb="33" eb="35">
      <t>ネンリョウ</t>
    </rPh>
    <rPh sb="35" eb="36">
      <t>シュ</t>
    </rPh>
    <rPh sb="36" eb="37">
      <t>ベツ</t>
    </rPh>
    <rPh sb="37" eb="39">
      <t>ハイシュツ</t>
    </rPh>
    <rPh sb="39" eb="41">
      <t>ケイスウ</t>
    </rPh>
    <rPh sb="53" eb="55">
      <t>ハイシュツ</t>
    </rPh>
    <rPh sb="55" eb="56">
      <t>リョウ</t>
    </rPh>
    <phoneticPr fontId="1"/>
  </si>
  <si>
    <r>
      <t>≪参考・「事業者別」の計算式≫　燃料使用量×燃料種別発熱量</t>
    </r>
    <r>
      <rPr>
        <b/>
        <vertAlign val="superscript"/>
        <sz val="12"/>
        <color theme="1"/>
        <rFont val="ＭＳ Ｐゴシック"/>
        <family val="3"/>
        <charset val="128"/>
      </rPr>
      <t>※2</t>
    </r>
    <r>
      <rPr>
        <b/>
        <sz val="12"/>
        <color theme="1"/>
        <rFont val="ＭＳ Ｐゴシック"/>
        <family val="3"/>
        <charset val="128"/>
      </rPr>
      <t>×燃料種別排出係数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21">
      <t>シヨウリョウ</t>
    </rPh>
    <rPh sb="22" eb="24">
      <t>ネンリョウ</t>
    </rPh>
    <rPh sb="24" eb="26">
      <t>シュベツ</t>
    </rPh>
    <rPh sb="26" eb="28">
      <t>ハツネツ</t>
    </rPh>
    <rPh sb="28" eb="29">
      <t>リョウ</t>
    </rPh>
    <rPh sb="32" eb="34">
      <t>ネンリョウ</t>
    </rPh>
    <rPh sb="34" eb="36">
      <t>シュベツ</t>
    </rPh>
    <rPh sb="36" eb="38">
      <t>ハイシュツ</t>
    </rPh>
    <rPh sb="38" eb="40">
      <t>ケイスウ</t>
    </rPh>
    <rPh sb="52" eb="54">
      <t>ハイシュツ</t>
    </rPh>
    <rPh sb="54" eb="55">
      <t>リョウ</t>
    </rPh>
    <phoneticPr fontId="1"/>
  </si>
  <si>
    <r>
      <t>都市ガス使用量×調達先の事業者別排出係数</t>
    </r>
    <r>
      <rPr>
        <b/>
        <vertAlign val="superscript"/>
        <sz val="12"/>
        <color theme="1"/>
        <rFont val="ＭＳ Ｐゴシック"/>
        <family val="3"/>
        <charset val="128"/>
      </rPr>
      <t>※3</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トシ</t>
    </rPh>
    <rPh sb="4" eb="7">
      <t>シヨウリョウ</t>
    </rPh>
    <rPh sb="8" eb="10">
      <t>チョウタツ</t>
    </rPh>
    <rPh sb="10" eb="11">
      <t>サキ</t>
    </rPh>
    <rPh sb="12" eb="14">
      <t>ジギョウ</t>
    </rPh>
    <rPh sb="14" eb="15">
      <t>シャ</t>
    </rPh>
    <rPh sb="15" eb="16">
      <t>ベツ</t>
    </rPh>
    <rPh sb="16" eb="18">
      <t>ハイシュツ</t>
    </rPh>
    <rPh sb="18" eb="20">
      <t>ケイスウ</t>
    </rPh>
    <rPh sb="26" eb="28">
      <t>ハイシュツ</t>
    </rPh>
    <rPh sb="28" eb="29">
      <t>リョウ</t>
    </rPh>
    <phoneticPr fontId="37"/>
  </si>
  <si>
    <r>
      <t>ＣＯ</t>
    </r>
    <r>
      <rPr>
        <vertAlign val="subscript"/>
        <sz val="10"/>
        <color theme="1"/>
        <rFont val="ＭＳ Ｐゴシック"/>
        <family val="3"/>
        <charset val="128"/>
      </rPr>
      <t>２</t>
    </r>
    <r>
      <rPr>
        <sz val="10"/>
        <color theme="1"/>
        <rFont val="ＭＳ Ｐゴシック"/>
        <family val="3"/>
        <charset val="128"/>
      </rPr>
      <t>排出量
（１０</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phoneticPr fontId="1"/>
  </si>
  <si>
    <r>
      <t>都市ガス使用量
（千m</t>
    </r>
    <r>
      <rPr>
        <vertAlign val="superscript"/>
        <sz val="10"/>
        <color theme="1"/>
        <rFont val="ＭＳ Ｐゴシック"/>
        <family val="3"/>
        <charset val="128"/>
      </rPr>
      <t>3</t>
    </r>
    <r>
      <rPr>
        <sz val="10"/>
        <color theme="1"/>
        <rFont val="ＭＳ Ｐゴシック"/>
        <family val="3"/>
        <charset val="128"/>
      </rPr>
      <t>）</t>
    </r>
    <phoneticPr fontId="1"/>
  </si>
  <si>
    <r>
      <t>基礎CO</t>
    </r>
    <r>
      <rPr>
        <vertAlign val="subscript"/>
        <sz val="10"/>
        <color theme="1"/>
        <rFont val="ＭＳ Ｐゴシック"/>
        <family val="3"/>
        <charset val="128"/>
      </rPr>
      <t>2</t>
    </r>
    <r>
      <rPr>
        <sz val="10"/>
        <color theme="1"/>
        <rFont val="ＭＳ Ｐゴシック"/>
        <family val="3"/>
        <charset val="128"/>
      </rPr>
      <t>排出量（ガス事業者別の調整後排出係数を用いたもの）
（１０</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rPh sb="0" eb="2">
      <t>キソ</t>
    </rPh>
    <rPh sb="5" eb="7">
      <t>ハイシュツ</t>
    </rPh>
    <rPh sb="7" eb="8">
      <t>リョウ</t>
    </rPh>
    <rPh sb="11" eb="14">
      <t>ジギョウシャ</t>
    </rPh>
    <rPh sb="14" eb="15">
      <t>ベツ</t>
    </rPh>
    <rPh sb="16" eb="19">
      <t>チョウセイゴ</t>
    </rPh>
    <rPh sb="19" eb="21">
      <t>ハイシュツ</t>
    </rPh>
    <rPh sb="21" eb="23">
      <t>ケイスウ</t>
    </rPh>
    <rPh sb="24" eb="25">
      <t>モチ</t>
    </rPh>
    <phoneticPr fontId="1"/>
  </si>
  <si>
    <r>
      <t>発電電力量または受電電力量
(10</t>
    </r>
    <r>
      <rPr>
        <vertAlign val="superscript"/>
        <sz val="10"/>
        <color theme="1"/>
        <rFont val="ＭＳ Ｐゴシック"/>
        <family val="3"/>
        <charset val="128"/>
      </rPr>
      <t>3</t>
    </r>
    <r>
      <rPr>
        <sz val="10"/>
        <color theme="1"/>
        <rFont val="ＭＳ Ｐゴシック"/>
        <family val="3"/>
        <charset val="128"/>
      </rPr>
      <t>kWh)</t>
    </r>
    <rPh sb="0" eb="2">
      <t>ハツデン</t>
    </rPh>
    <rPh sb="2" eb="4">
      <t>デンリョク</t>
    </rPh>
    <rPh sb="4" eb="5">
      <t>リョウ</t>
    </rPh>
    <rPh sb="8" eb="10">
      <t>ジュデン</t>
    </rPh>
    <rPh sb="10" eb="13">
      <t>デンリョクリョウ</t>
    </rPh>
    <phoneticPr fontId="1"/>
  </si>
  <si>
    <t>温対法における特定排出者の
他人から供給された電気の使用に伴う二酸化炭素排出量の
算定等に用いられる排出係数について
（令和○○年度実績）</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</si>
  <si>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t xml:space="preserve">       　 使用端
        基礎排出係数   =
       （ｋｇ-CO2/ｋWh)</t>
    <rPh sb="9" eb="11">
      <t>シヨウ</t>
    </rPh>
    <rPh sb="11" eb="12">
      <t>タン</t>
    </rPh>
    <rPh sb="25" eb="27">
      <t>ケイスウ</t>
    </rPh>
    <phoneticPr fontId="1"/>
  </si>
  <si>
    <t>基礎二酸化炭素排出量</t>
    <rPh sb="5" eb="7">
      <t>タンソ</t>
    </rPh>
    <rPh sb="7" eb="9">
      <t>ハイシュツ</t>
    </rPh>
    <rPh sb="9" eb="10">
      <t>リョウ</t>
    </rPh>
    <phoneticPr fontId="1"/>
  </si>
  <si>
    <r>
      <t xml:space="preserve">          使用端
      調整後排出係数 　=   
       （ｋｇ-CO</t>
    </r>
    <r>
      <rPr>
        <vertAlign val="subscript"/>
        <sz val="11"/>
        <color theme="1"/>
        <rFont val="ＭＳ Ｐゴシック"/>
        <family val="3"/>
        <charset val="128"/>
      </rPr>
      <t>2</t>
    </r>
    <r>
      <rPr>
        <sz val="11"/>
        <color theme="1"/>
        <rFont val="ＭＳ Ｐゴシック"/>
        <family val="3"/>
        <charset val="128"/>
      </rPr>
      <t>/ｋWh)</t>
    </r>
    <rPh sb="20" eb="23">
      <t>チョウセイゴ</t>
    </rPh>
    <rPh sb="23" eb="25">
      <t>ハイシュツ</t>
    </rPh>
    <rPh sb="25" eb="27">
      <t>ケイスウ</t>
    </rPh>
    <phoneticPr fontId="1"/>
  </si>
  <si>
    <t xml:space="preserve">      把握率（％）       =</t>
    <rPh sb="6" eb="8">
      <t>ハアク</t>
    </rPh>
    <rPh sb="8" eb="9">
      <t>リツ</t>
    </rPh>
    <phoneticPr fontId="1"/>
  </si>
  <si>
    <t>（販売電力量）－（基礎二酸化炭素排出量算出のため代替値を使用した電気の受電電力量）</t>
    <rPh sb="1" eb="3">
      <t>ハンバイ</t>
    </rPh>
    <rPh sb="3" eb="5">
      <t>デンリョク</t>
    </rPh>
    <rPh sb="5" eb="6">
      <t>リョウ</t>
    </rPh>
    <rPh sb="14" eb="16">
      <t>タンソ</t>
    </rPh>
    <rPh sb="16" eb="18">
      <t>ハイシュツ</t>
    </rPh>
    <rPh sb="18" eb="19">
      <t>リョウ</t>
    </rPh>
    <rPh sb="19" eb="21">
      <t>サンシュツ</t>
    </rPh>
    <rPh sb="24" eb="26">
      <t>ダイタイ</t>
    </rPh>
    <rPh sb="26" eb="27">
      <t>チ</t>
    </rPh>
    <rPh sb="28" eb="30">
      <t>シヨウ</t>
    </rPh>
    <rPh sb="32" eb="34">
      <t>デンキ</t>
    </rPh>
    <rPh sb="35" eb="37">
      <t>ジュデン</t>
    </rPh>
    <rPh sb="37" eb="39">
      <t>デンリョク</t>
    </rPh>
    <rPh sb="39" eb="40">
      <t>リョウ</t>
    </rPh>
    <phoneticPr fontId="1"/>
  </si>
  <si>
    <r>
      <t>販売電力量
（１０</t>
    </r>
    <r>
      <rPr>
        <vertAlign val="superscript"/>
        <sz val="11"/>
        <color theme="1"/>
        <rFont val="ＭＳ Ｐゴシック"/>
        <family val="3"/>
        <charset val="128"/>
      </rPr>
      <t>３</t>
    </r>
    <r>
      <rPr>
        <sz val="11"/>
        <color theme="1"/>
        <rFont val="ＭＳ Ｐゴシック"/>
        <family val="3"/>
        <charset val="128"/>
      </rPr>
      <t>ｋWｈ）</t>
    </r>
    <phoneticPr fontId="1"/>
  </si>
  <si>
    <r>
      <t>二酸化炭素排出量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3">
      <t>ニサンカ</t>
    </rPh>
    <rPh sb="3" eb="5">
      <t>タンソ</t>
    </rPh>
    <phoneticPr fontId="1"/>
  </si>
  <si>
    <r>
      <t>使用端二酸化炭素排出
係数
（ｋｇ-CO</t>
    </r>
    <r>
      <rPr>
        <vertAlign val="subscript"/>
        <sz val="11"/>
        <color theme="1"/>
        <rFont val="ＭＳ Ｐゴシック"/>
        <family val="3"/>
        <charset val="128"/>
      </rPr>
      <t>2</t>
    </r>
    <r>
      <rPr>
        <sz val="11"/>
        <color theme="1"/>
        <rFont val="ＭＳ Ｐゴシック"/>
        <family val="3"/>
        <charset val="128"/>
      </rPr>
      <t>/ｋWh)</t>
    </r>
    <rPh sb="3" eb="6">
      <t>ニサンカ</t>
    </rPh>
    <rPh sb="6" eb="8">
      <t>タンソ</t>
    </rPh>
    <rPh sb="11" eb="13">
      <t>ケイスウ</t>
    </rPh>
    <phoneticPr fontId="1"/>
  </si>
  <si>
    <r>
      <t>二酸化炭素排出量算出の
ため代替値を使用した
電気の受電電力量
（１０</t>
    </r>
    <r>
      <rPr>
        <vertAlign val="superscript"/>
        <sz val="11"/>
        <color theme="1"/>
        <rFont val="ＭＳ Ｐゴシック"/>
        <family val="3"/>
        <charset val="128"/>
      </rPr>
      <t>３</t>
    </r>
    <r>
      <rPr>
        <sz val="11"/>
        <color theme="1"/>
        <rFont val="ＭＳ Ｐゴシック"/>
        <family val="3"/>
        <charset val="128"/>
      </rPr>
      <t>ｋWｈ）</t>
    </r>
    <rPh sb="0" eb="3">
      <t>ニサンカ</t>
    </rPh>
    <rPh sb="3" eb="5">
      <t>タンソ</t>
    </rPh>
    <rPh sb="9" eb="10">
      <t>シュツ</t>
    </rPh>
    <rPh sb="14" eb="16">
      <t>ダイタイ</t>
    </rPh>
    <phoneticPr fontId="1"/>
  </si>
  <si>
    <t>(基礎排出係数)</t>
    <rPh sb="5" eb="7">
      <t>ケイスウ</t>
    </rPh>
    <phoneticPr fontId="1"/>
  </si>
  <si>
    <t>(基礎二酸化炭素排出量)</t>
    <phoneticPr fontId="1"/>
  </si>
  <si>
    <t>(基礎排出係数)</t>
    <phoneticPr fontId="1"/>
  </si>
  <si>
    <r>
      <t>燃料使用量×単位発熱量（測定値）×燃料種別排出係数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5">
      <t>シヨウリョウ</t>
    </rPh>
    <rPh sb="6" eb="8">
      <t>タンイ</t>
    </rPh>
    <rPh sb="8" eb="10">
      <t>ハツネツ</t>
    </rPh>
    <rPh sb="10" eb="11">
      <t>リョウ</t>
    </rPh>
    <rPh sb="12" eb="15">
      <t>ソクテイチ</t>
    </rPh>
    <rPh sb="17" eb="19">
      <t>ネンリョウ</t>
    </rPh>
    <rPh sb="19" eb="20">
      <t>シュ</t>
    </rPh>
    <rPh sb="20" eb="21">
      <t>ベツ</t>
    </rPh>
    <rPh sb="21" eb="23">
      <t>ハイシュツ</t>
    </rPh>
    <rPh sb="23" eb="25">
      <t>ケイスウ</t>
    </rPh>
    <rPh sb="37" eb="39">
      <t>ハイシュツ</t>
    </rPh>
    <rPh sb="39" eb="40">
      <t>リョウ</t>
    </rPh>
    <phoneticPr fontId="1"/>
  </si>
  <si>
    <r>
      <t>燃料使用量×燃料種別発熱量</t>
    </r>
    <r>
      <rPr>
        <b/>
        <vertAlign val="superscript"/>
        <sz val="12"/>
        <color theme="1"/>
        <rFont val="ＭＳ Ｐゴシック"/>
        <family val="3"/>
        <charset val="128"/>
      </rPr>
      <t>※2</t>
    </r>
    <r>
      <rPr>
        <b/>
        <sz val="12"/>
        <color theme="1"/>
        <rFont val="ＭＳ Ｐゴシック"/>
        <family val="3"/>
        <charset val="128"/>
      </rPr>
      <t>×燃料種別排出係数</t>
    </r>
    <r>
      <rPr>
        <b/>
        <vertAlign val="superscript"/>
        <sz val="12"/>
        <color theme="1"/>
        <rFont val="ＭＳ Ｐゴシック"/>
        <family val="3"/>
        <charset val="128"/>
      </rPr>
      <t>※1</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5">
      <t>シヨウリョウ</t>
    </rPh>
    <rPh sb="6" eb="8">
      <t>ネンリョウ</t>
    </rPh>
    <rPh sb="8" eb="10">
      <t>シュベツ</t>
    </rPh>
    <rPh sb="10" eb="12">
      <t>ハツネツ</t>
    </rPh>
    <rPh sb="12" eb="13">
      <t>リョウ</t>
    </rPh>
    <rPh sb="16" eb="18">
      <t>ネンリョウ</t>
    </rPh>
    <rPh sb="18" eb="20">
      <t>シュベツ</t>
    </rPh>
    <rPh sb="20" eb="22">
      <t>ハイシュツ</t>
    </rPh>
    <rPh sb="22" eb="24">
      <t>ケイスウ</t>
    </rPh>
    <rPh sb="36" eb="38">
      <t>ハイシュツ</t>
    </rPh>
    <rPh sb="38" eb="39">
      <t>リョウ</t>
    </rPh>
    <phoneticPr fontId="1"/>
  </si>
  <si>
    <r>
      <t>千m</t>
    </r>
    <r>
      <rPr>
        <vertAlign val="superscript"/>
        <sz val="11"/>
        <color theme="1"/>
        <rFont val="ＭＳ Ｐゴシック"/>
        <family val="3"/>
        <charset val="128"/>
      </rPr>
      <t>3</t>
    </r>
    <rPh sb="0" eb="1">
      <t>セン</t>
    </rPh>
    <phoneticPr fontId="1"/>
  </si>
  <si>
    <r>
      <t>都市ガス使用量
（千m</t>
    </r>
    <r>
      <rPr>
        <vertAlign val="superscript"/>
        <sz val="10"/>
        <color theme="1"/>
        <rFont val="ＭＳ Ｐゴシック"/>
        <family val="3"/>
        <charset val="128"/>
      </rPr>
      <t>3</t>
    </r>
    <r>
      <rPr>
        <sz val="10"/>
        <color theme="1"/>
        <rFont val="ＭＳ Ｐゴシック"/>
        <family val="3"/>
        <charset val="128"/>
      </rPr>
      <t>）</t>
    </r>
    <rPh sb="0" eb="2">
      <t>トシ</t>
    </rPh>
    <rPh sb="4" eb="7">
      <t>シヨウリョウ</t>
    </rPh>
    <rPh sb="9" eb="10">
      <t>セン</t>
    </rPh>
    <phoneticPr fontId="37"/>
  </si>
  <si>
    <r>
      <t>ガス事業者別
基礎排出係数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phoneticPr fontId="1"/>
  </si>
  <si>
    <r>
      <t>ガス事業者別
調整後排出係数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rPh sb="2" eb="5">
      <t>ジギョウシャ</t>
    </rPh>
    <rPh sb="5" eb="6">
      <t>ベツ</t>
    </rPh>
    <rPh sb="7" eb="9">
      <t>チョウセイ</t>
    </rPh>
    <rPh sb="9" eb="10">
      <t>ゴ</t>
    </rPh>
    <rPh sb="10" eb="14">
      <t>ハイシュツケイスウ</t>
    </rPh>
    <phoneticPr fontId="37"/>
  </si>
  <si>
    <r>
      <t>代替値
（t-CO</t>
    </r>
    <r>
      <rPr>
        <vertAlign val="subscript"/>
        <sz val="10"/>
        <color theme="1"/>
        <rFont val="ＭＳ Ｐゴシック"/>
        <family val="3"/>
        <charset val="128"/>
      </rPr>
      <t>2</t>
    </r>
    <r>
      <rPr>
        <sz val="10"/>
        <color theme="1"/>
        <rFont val="ＭＳ Ｐゴシック"/>
        <family val="3"/>
        <charset val="128"/>
      </rPr>
      <t>/千m</t>
    </r>
    <r>
      <rPr>
        <vertAlign val="superscript"/>
        <sz val="10"/>
        <color theme="1"/>
        <rFont val="ＭＳ Ｐゴシック"/>
        <family val="3"/>
        <charset val="128"/>
      </rPr>
      <t>3</t>
    </r>
    <r>
      <rPr>
        <sz val="10"/>
        <color theme="1"/>
        <rFont val="ＭＳ Ｐゴシック"/>
        <family val="3"/>
        <charset val="128"/>
      </rPr>
      <t>）</t>
    </r>
    <rPh sb="0" eb="3">
      <t>ダイタイチ</t>
    </rPh>
    <phoneticPr fontId="1"/>
  </si>
  <si>
    <r>
      <t>基礎CO</t>
    </r>
    <r>
      <rPr>
        <vertAlign val="subscript"/>
        <sz val="10"/>
        <color theme="1"/>
        <rFont val="ＭＳ Ｐゴシック"/>
        <family val="3"/>
        <charset val="128"/>
      </rPr>
      <t>2</t>
    </r>
    <r>
      <rPr>
        <sz val="10"/>
        <color theme="1"/>
        <rFont val="ＭＳ Ｐゴシック"/>
        <family val="3"/>
        <charset val="128"/>
      </rPr>
      <t>排出量
（ガス事業者別の基礎
排出係数を用いたもの）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phoneticPr fontId="1"/>
  </si>
  <si>
    <r>
      <t>基礎CO</t>
    </r>
    <r>
      <rPr>
        <vertAlign val="subscript"/>
        <sz val="10"/>
        <color theme="1"/>
        <rFont val="ＭＳ Ｐゴシック"/>
        <family val="3"/>
        <charset val="128"/>
      </rPr>
      <t>2</t>
    </r>
    <r>
      <rPr>
        <sz val="10"/>
        <color theme="1"/>
        <rFont val="ＭＳ Ｐゴシック"/>
        <family val="3"/>
        <charset val="128"/>
      </rPr>
      <t>排出量
（ガス事業者別の調整後
排出係数を用いたもの）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rPh sb="17" eb="20">
      <t>チョウセイゴ</t>
    </rPh>
    <phoneticPr fontId="37"/>
  </si>
  <si>
    <r>
      <t>燃料種ごとの総発熱量×燃料種別排出係数</t>
    </r>
    <r>
      <rPr>
        <b/>
        <vertAlign val="superscript"/>
        <sz val="12"/>
        <color theme="1"/>
        <rFont val="ＭＳ Ｐゴシック"/>
        <family val="3"/>
        <charset val="128"/>
      </rPr>
      <t>※</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3">
      <t>シュ</t>
    </rPh>
    <rPh sb="6" eb="10">
      <t>ソウハツネツリョウ</t>
    </rPh>
    <rPh sb="11" eb="13">
      <t>ネンリョウ</t>
    </rPh>
    <rPh sb="13" eb="14">
      <t>シュ</t>
    </rPh>
    <rPh sb="14" eb="15">
      <t>ベツ</t>
    </rPh>
    <rPh sb="15" eb="17">
      <t>ハイシュツ</t>
    </rPh>
    <rPh sb="17" eb="19">
      <t>ケイスウ</t>
    </rPh>
    <rPh sb="30" eb="32">
      <t>ハイシュツ</t>
    </rPh>
    <rPh sb="32" eb="33">
      <t>リョウ</t>
    </rPh>
    <phoneticPr fontId="1"/>
  </si>
  <si>
    <r>
      <t>受電電力量÷平均熱効率</t>
    </r>
    <r>
      <rPr>
        <b/>
        <vertAlign val="superscript"/>
        <sz val="12"/>
        <color theme="1"/>
        <rFont val="ＭＳ Ｐゴシック"/>
        <family val="3"/>
        <charset val="128"/>
      </rPr>
      <t>※1</t>
    </r>
    <r>
      <rPr>
        <b/>
        <sz val="12"/>
        <color theme="1"/>
        <rFont val="ＭＳ Ｐゴシック"/>
        <family val="3"/>
        <charset val="128"/>
      </rPr>
      <t>×燃料種別排出係数</t>
    </r>
    <r>
      <rPr>
        <b/>
        <vertAlign val="superscript"/>
        <sz val="12"/>
        <color theme="1"/>
        <rFont val="ＭＳ Ｐゴシック"/>
        <family val="3"/>
        <charset val="128"/>
      </rPr>
      <t>※2</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7">
      <t>シュ</t>
    </rPh>
    <rPh sb="17" eb="18">
      <t>ベツ</t>
    </rPh>
    <rPh sb="18" eb="20">
      <t>ハイシュツ</t>
    </rPh>
    <rPh sb="20" eb="22">
      <t>ケイスウ</t>
    </rPh>
    <rPh sb="34" eb="36">
      <t>ハイシュツ</t>
    </rPh>
    <rPh sb="36" eb="37">
      <t>リョウ</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</si>
  <si>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rPh sb="2" eb="5">
      <t>デンリョクリョウ</t>
    </rPh>
    <phoneticPr fontId="1"/>
  </si>
  <si>
    <r>
      <t>燃料区分ごとの総発熱量×燃料区分別ＣＯ</t>
    </r>
    <r>
      <rPr>
        <b/>
        <vertAlign val="subscript"/>
        <sz val="12"/>
        <color theme="1"/>
        <rFont val="ＭＳ Ｐゴシック"/>
        <family val="3"/>
        <charset val="128"/>
      </rPr>
      <t>２</t>
    </r>
    <r>
      <rPr>
        <b/>
        <sz val="12"/>
        <color theme="1"/>
        <rFont val="ＭＳ Ｐゴシック"/>
        <family val="3"/>
        <charset val="128"/>
      </rPr>
      <t>排出係数</t>
    </r>
    <r>
      <rPr>
        <b/>
        <vertAlign val="superscript"/>
        <sz val="12"/>
        <color theme="1"/>
        <rFont val="ＭＳ Ｐゴシック"/>
        <family val="3"/>
        <charset val="128"/>
      </rPr>
      <t>※</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ネンリョウ</t>
    </rPh>
    <rPh sb="2" eb="4">
      <t>クブン</t>
    </rPh>
    <rPh sb="7" eb="11">
      <t>ソウハツネツリョウ</t>
    </rPh>
    <rPh sb="12" eb="14">
      <t>ネンリョウ</t>
    </rPh>
    <rPh sb="14" eb="16">
      <t>クブン</t>
    </rPh>
    <rPh sb="16" eb="17">
      <t>ベツ</t>
    </rPh>
    <rPh sb="20" eb="22">
      <t>ハイシュツ</t>
    </rPh>
    <rPh sb="22" eb="24">
      <t>ケイスウ</t>
    </rPh>
    <rPh sb="29" eb="31">
      <t>ハイシュツ</t>
    </rPh>
    <rPh sb="31" eb="32">
      <t>リョウ</t>
    </rPh>
    <phoneticPr fontId="1"/>
  </si>
  <si>
    <r>
      <t>※　関連する燃料による平均的なＣＯ</t>
    </r>
    <r>
      <rPr>
        <vertAlign val="subscript"/>
        <sz val="8"/>
        <color theme="1"/>
        <rFont val="ＭＳ Ｐゴシック"/>
        <family val="3"/>
        <charset val="128"/>
      </rPr>
      <t>２</t>
    </r>
    <r>
      <rPr>
        <sz val="8"/>
        <color theme="1"/>
        <rFont val="ＭＳ Ｐゴシック"/>
        <family val="3"/>
        <charset val="128"/>
      </rPr>
      <t>排出係数</t>
    </r>
    <rPh sb="2" eb="4">
      <t>カンレン</t>
    </rPh>
    <rPh sb="6" eb="8">
      <t>ネンリョウ</t>
    </rPh>
    <rPh sb="11" eb="14">
      <t>ヘイキンテキ</t>
    </rPh>
    <rPh sb="18" eb="20">
      <t>ハイシュツ</t>
    </rPh>
    <rPh sb="20" eb="22">
      <t>ケイスウ</t>
    </rPh>
    <phoneticPr fontId="1"/>
  </si>
  <si>
    <r>
      <t>燃料区分別
ＣＯ</t>
    </r>
    <r>
      <rPr>
        <vertAlign val="subscript"/>
        <sz val="10"/>
        <color theme="1"/>
        <rFont val="ＭＳ Ｐゴシック"/>
        <family val="3"/>
        <charset val="128"/>
      </rPr>
      <t>２</t>
    </r>
    <r>
      <rPr>
        <sz val="10"/>
        <color theme="1"/>
        <rFont val="ＭＳ Ｐゴシック"/>
        <family val="3"/>
        <charset val="128"/>
      </rPr>
      <t>排出係数
（t-CO</t>
    </r>
    <r>
      <rPr>
        <vertAlign val="subscript"/>
        <sz val="10"/>
        <color theme="1"/>
        <rFont val="ＭＳ Ｐゴシック"/>
        <family val="3"/>
        <charset val="128"/>
      </rPr>
      <t>2</t>
    </r>
    <r>
      <rPr>
        <sz val="10"/>
        <color theme="1"/>
        <rFont val="ＭＳ Ｐゴシック"/>
        <family val="3"/>
        <charset val="128"/>
      </rPr>
      <t>/GJ）</t>
    </r>
    <rPh sb="0" eb="2">
      <t>ネンリョウ</t>
    </rPh>
    <rPh sb="2" eb="4">
      <t>クブン</t>
    </rPh>
    <rPh sb="4" eb="5">
      <t>ベツ</t>
    </rPh>
    <rPh sb="11" eb="13">
      <t>ケイスウ</t>
    </rPh>
    <phoneticPr fontId="1"/>
  </si>
  <si>
    <r>
      <t>受電電力量÷平均熱効率</t>
    </r>
    <r>
      <rPr>
        <b/>
        <vertAlign val="superscript"/>
        <sz val="12"/>
        <color theme="1"/>
        <rFont val="ＭＳ Ｐゴシック"/>
        <family val="3"/>
        <charset val="128"/>
      </rPr>
      <t>※1</t>
    </r>
    <r>
      <rPr>
        <b/>
        <sz val="12"/>
        <color theme="1"/>
        <rFont val="ＭＳ Ｐゴシック"/>
        <family val="3"/>
        <charset val="128"/>
      </rPr>
      <t>×燃料区分別ＣＯ</t>
    </r>
    <r>
      <rPr>
        <b/>
        <vertAlign val="subscript"/>
        <sz val="12"/>
        <color theme="1"/>
        <rFont val="ＭＳ Ｐゴシック"/>
        <family val="3"/>
        <charset val="128"/>
      </rPr>
      <t>２</t>
    </r>
    <r>
      <rPr>
        <b/>
        <sz val="12"/>
        <color theme="1"/>
        <rFont val="ＭＳ Ｐゴシック"/>
        <family val="3"/>
        <charset val="128"/>
      </rPr>
      <t>排出係数</t>
    </r>
    <r>
      <rPr>
        <b/>
        <vertAlign val="superscript"/>
        <sz val="12"/>
        <color theme="1"/>
        <rFont val="ＭＳ Ｐゴシック"/>
        <family val="3"/>
        <charset val="128"/>
      </rPr>
      <t>※2</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ヘイキン</t>
    </rPh>
    <rPh sb="8" eb="9">
      <t>ネツ</t>
    </rPh>
    <rPh sb="9" eb="11">
      <t>コウリツ</t>
    </rPh>
    <rPh sb="14" eb="16">
      <t>ネンリョウ</t>
    </rPh>
    <rPh sb="16" eb="18">
      <t>クブン</t>
    </rPh>
    <rPh sb="18" eb="19">
      <t>ベツ</t>
    </rPh>
    <rPh sb="22" eb="24">
      <t>ハイシュツ</t>
    </rPh>
    <rPh sb="24" eb="26">
      <t>ケイスウ</t>
    </rPh>
    <rPh sb="32" eb="34">
      <t>ハイシュツ</t>
    </rPh>
    <rPh sb="34" eb="35">
      <t>リョウ</t>
    </rPh>
    <phoneticPr fontId="1"/>
  </si>
  <si>
    <r>
      <t>※1　総合エネルギー統計から算出した燃料区分別平均熱効率
※2　関連する燃料による平均的なＣＯ</t>
    </r>
    <r>
      <rPr>
        <vertAlign val="subscript"/>
        <sz val="8"/>
        <color theme="1"/>
        <rFont val="ＭＳ Ｐゴシック"/>
        <family val="3"/>
        <charset val="128"/>
      </rPr>
      <t>２</t>
    </r>
    <r>
      <rPr>
        <sz val="8"/>
        <color theme="1"/>
        <rFont val="ＭＳ Ｐゴシック"/>
        <family val="3"/>
        <charset val="128"/>
      </rPr>
      <t>排出係数</t>
    </r>
    <rPh sb="3" eb="5">
      <t>ソウゴウ</t>
    </rPh>
    <rPh sb="10" eb="12">
      <t>トウケイ</t>
    </rPh>
    <rPh sb="14" eb="16">
      <t>サンシュツ</t>
    </rPh>
    <rPh sb="18" eb="20">
      <t>ネンリョウ</t>
    </rPh>
    <rPh sb="20" eb="22">
      <t>クブン</t>
    </rPh>
    <rPh sb="22" eb="23">
      <t>ベツ</t>
    </rPh>
    <rPh sb="23" eb="25">
      <t>ヘイキン</t>
    </rPh>
    <rPh sb="25" eb="26">
      <t>ネツ</t>
    </rPh>
    <rPh sb="26" eb="28">
      <t>コウリツ</t>
    </rPh>
    <rPh sb="50" eb="52">
      <t>ケイスウ</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</si>
  <si>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rPh sb="2" eb="5">
      <t>デンリョクリョウ</t>
    </rPh>
    <phoneticPr fontId="1"/>
  </si>
  <si>
    <r>
      <t>○受電電力量及び事業者等別基礎二酸化炭素排出係数が判明する場合</t>
    </r>
    <r>
      <rPr>
        <sz val="14"/>
        <color theme="1"/>
        <rFont val="ＭＳ Ｐゴシック"/>
        <family val="3"/>
        <charset val="128"/>
      </rPr>
      <t>（固定価格買取制度及び非FIT非化石電源より調達したものを除く）</t>
    </r>
    <rPh sb="1" eb="3">
      <t>ジュデン</t>
    </rPh>
    <rPh sb="3" eb="6">
      <t>デンリョクリョウ</t>
    </rPh>
    <rPh sb="6" eb="7">
      <t>オヨ</t>
    </rPh>
    <rPh sb="8" eb="11">
      <t>ジギョウシャ</t>
    </rPh>
    <rPh sb="11" eb="12">
      <t>トウ</t>
    </rPh>
    <rPh sb="12" eb="13">
      <t>ベツ</t>
    </rPh>
    <rPh sb="13" eb="15">
      <t>キソ</t>
    </rPh>
    <rPh sb="15" eb="18">
      <t>ニサンカ</t>
    </rPh>
    <rPh sb="18" eb="20">
      <t>タンソ</t>
    </rPh>
    <rPh sb="20" eb="22">
      <t>ハイシュツ</t>
    </rPh>
    <rPh sb="22" eb="24">
      <t>ケイスウ</t>
    </rPh>
    <rPh sb="25" eb="27">
      <t>ハンメイ</t>
    </rPh>
    <rPh sb="29" eb="31">
      <t>バアイ</t>
    </rPh>
    <rPh sb="32" eb="34">
      <t>コテイ</t>
    </rPh>
    <rPh sb="34" eb="36">
      <t>カカク</t>
    </rPh>
    <rPh sb="36" eb="38">
      <t>カイトリ</t>
    </rPh>
    <rPh sb="38" eb="40">
      <t>セイド</t>
    </rPh>
    <rPh sb="40" eb="41">
      <t>オヨ</t>
    </rPh>
    <rPh sb="46" eb="47">
      <t>ヒ</t>
    </rPh>
    <rPh sb="47" eb="49">
      <t>カセキ</t>
    </rPh>
    <phoneticPr fontId="1"/>
  </si>
  <si>
    <r>
      <t>受電電力量×事業者等別基礎二酸化炭素排出係数</t>
    </r>
    <r>
      <rPr>
        <b/>
        <vertAlign val="superscript"/>
        <sz val="12"/>
        <color theme="1"/>
        <rFont val="ＭＳ Ｐゴシック"/>
        <family val="3"/>
        <charset val="128"/>
      </rPr>
      <t>※</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9">
      <t>ジギョウシャ</t>
    </rPh>
    <rPh sb="9" eb="10">
      <t>トウ</t>
    </rPh>
    <rPh sb="10" eb="11">
      <t>ベツ</t>
    </rPh>
    <rPh sb="11" eb="13">
      <t>キソ</t>
    </rPh>
    <rPh sb="13" eb="16">
      <t>ニサンカ</t>
    </rPh>
    <rPh sb="16" eb="18">
      <t>タンソ</t>
    </rPh>
    <rPh sb="18" eb="20">
      <t>ハイシュツ</t>
    </rPh>
    <rPh sb="20" eb="22">
      <t>ケイスウ</t>
    </rPh>
    <rPh sb="27" eb="29">
      <t>ハイシュツ</t>
    </rPh>
    <rPh sb="29" eb="30">
      <t>リョウ</t>
    </rPh>
    <phoneticPr fontId="1"/>
  </si>
  <si>
    <r>
      <t>事業者の名称</t>
    </r>
    <r>
      <rPr>
        <vertAlign val="superscript"/>
        <sz val="10"/>
        <color theme="1"/>
        <rFont val="ＭＳ Ｐゴシック"/>
        <family val="3"/>
        <charset val="128"/>
      </rPr>
      <t>注）</t>
    </r>
    <r>
      <rPr>
        <sz val="10"/>
        <color theme="1"/>
        <rFont val="ＭＳ Ｐゴシック"/>
        <family val="3"/>
        <charset val="128"/>
      </rPr>
      <t xml:space="preserve">
</t>
    </r>
    <rPh sb="0" eb="3">
      <t>ジギョウシャ</t>
    </rPh>
    <rPh sb="4" eb="6">
      <t>メイショウ</t>
    </rPh>
    <rPh sb="6" eb="7">
      <t>チュウ</t>
    </rPh>
    <phoneticPr fontId="1"/>
  </si>
  <si>
    <r>
      <t>事業者等別基礎二酸化炭素排出係数
（t-CO</t>
    </r>
    <r>
      <rPr>
        <vertAlign val="subscript"/>
        <sz val="10"/>
        <color theme="1"/>
        <rFont val="ＭＳ Ｐゴシック"/>
        <family val="3"/>
        <charset val="128"/>
      </rPr>
      <t>2</t>
    </r>
    <r>
      <rPr>
        <sz val="10"/>
        <color theme="1"/>
        <rFont val="ＭＳ Ｐゴシック"/>
        <family val="3"/>
        <charset val="128"/>
      </rPr>
      <t>/ｋWh）</t>
    </r>
    <rPh sb="0" eb="3">
      <t>ジギョウシャ</t>
    </rPh>
    <rPh sb="3" eb="4">
      <t>トウ</t>
    </rPh>
    <rPh sb="4" eb="5">
      <t>ベツ</t>
    </rPh>
    <rPh sb="5" eb="7">
      <t>キソ</t>
    </rPh>
    <rPh sb="7" eb="10">
      <t>ニサンカ</t>
    </rPh>
    <rPh sb="10" eb="12">
      <t>タンソ</t>
    </rPh>
    <rPh sb="14" eb="16">
      <t>ケイスウ</t>
    </rPh>
    <phoneticPr fontId="1"/>
  </si>
  <si>
    <r>
      <t>○受電電力量は判明するが事業者等別ＣＯ</t>
    </r>
    <r>
      <rPr>
        <b/>
        <vertAlign val="subscript"/>
        <sz val="14"/>
        <color theme="1"/>
        <rFont val="ＭＳ Ｐゴシック"/>
        <family val="3"/>
        <charset val="128"/>
      </rPr>
      <t>２</t>
    </r>
    <r>
      <rPr>
        <b/>
        <sz val="14"/>
        <color theme="1"/>
        <rFont val="ＭＳ Ｐゴシック"/>
        <family val="3"/>
        <charset val="128"/>
      </rPr>
      <t>排出係数が判明しない場合（固定価格買取制度で電気調達したものを除く）</t>
    </r>
    <rPh sb="1" eb="3">
      <t>ジュデン</t>
    </rPh>
    <rPh sb="3" eb="5">
      <t>デンリョク</t>
    </rPh>
    <rPh sb="5" eb="6">
      <t>リョウ</t>
    </rPh>
    <rPh sb="7" eb="9">
      <t>ハンメイ</t>
    </rPh>
    <rPh sb="12" eb="15">
      <t>ジギョウシャ</t>
    </rPh>
    <rPh sb="15" eb="16">
      <t>トウ</t>
    </rPh>
    <rPh sb="16" eb="17">
      <t>ベツ</t>
    </rPh>
    <rPh sb="20" eb="22">
      <t>ハイシュツ</t>
    </rPh>
    <rPh sb="22" eb="24">
      <t>ケイスウ</t>
    </rPh>
    <rPh sb="25" eb="27">
      <t>ハンメイ</t>
    </rPh>
    <rPh sb="30" eb="32">
      <t>バアイ</t>
    </rPh>
    <phoneticPr fontId="1"/>
  </si>
  <si>
    <r>
      <t>受電電力量×代替値＝ＣＯ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8">
      <t>ダイタイ</t>
    </rPh>
    <rPh sb="8" eb="9">
      <t>チ</t>
    </rPh>
    <rPh sb="13" eb="15">
      <t>ハイシュツ</t>
    </rPh>
    <rPh sb="15" eb="16">
      <t>リョウ</t>
    </rPh>
    <phoneticPr fontId="1"/>
  </si>
  <si>
    <r>
      <t>代替値
（t-CO</t>
    </r>
    <r>
      <rPr>
        <vertAlign val="subscript"/>
        <sz val="10"/>
        <color theme="1"/>
        <rFont val="ＭＳ Ｐゴシック"/>
        <family val="3"/>
        <charset val="128"/>
      </rPr>
      <t>2</t>
    </r>
    <r>
      <rPr>
        <sz val="10"/>
        <color theme="1"/>
        <rFont val="ＭＳ Ｐゴシック"/>
        <family val="3"/>
        <charset val="128"/>
      </rPr>
      <t>/ｋWh）</t>
    </r>
    <rPh sb="0" eb="2">
      <t>ダイタイ</t>
    </rPh>
    <rPh sb="2" eb="3">
      <t>チ</t>
    </rPh>
    <phoneticPr fontId="1"/>
  </si>
  <si>
    <r>
      <t>○取引所販売にかかる電気の発電事業所の電力量、CO</t>
    </r>
    <r>
      <rPr>
        <b/>
        <vertAlign val="subscript"/>
        <sz val="14"/>
        <color theme="1"/>
        <rFont val="ＭＳ Ｐゴシック"/>
        <family val="3"/>
        <charset val="128"/>
      </rPr>
      <t>2</t>
    </r>
    <r>
      <rPr>
        <b/>
        <sz val="14"/>
        <color theme="1"/>
        <rFont val="ＭＳ Ｐゴシック"/>
        <family val="3"/>
        <charset val="128"/>
      </rPr>
      <t>排出量</t>
    </r>
    <rPh sb="1" eb="3">
      <t>トリヒキ</t>
    </rPh>
    <rPh sb="3" eb="4">
      <t>ジョ</t>
    </rPh>
    <rPh sb="4" eb="6">
      <t>ハンバイ</t>
    </rPh>
    <rPh sb="10" eb="12">
      <t>デンキ</t>
    </rPh>
    <rPh sb="13" eb="15">
      <t>ハツデン</t>
    </rPh>
    <rPh sb="15" eb="18">
      <t>ジギョウショ</t>
    </rPh>
    <rPh sb="20" eb="22">
      <t>リキリョウ</t>
    </rPh>
    <rPh sb="26" eb="29">
      <t>ハイシュツリョウ</t>
    </rPh>
    <phoneticPr fontId="1"/>
  </si>
  <si>
    <r>
      <t>受電電力量×事業所等の基礎二酸化炭素排出係数</t>
    </r>
    <r>
      <rPr>
        <b/>
        <vertAlign val="superscript"/>
        <sz val="12"/>
        <color theme="1"/>
        <rFont val="ＭＳ Ｐゴシック"/>
        <family val="3"/>
        <charset val="128"/>
      </rPr>
      <t>※</t>
    </r>
    <r>
      <rPr>
        <b/>
        <sz val="12"/>
        <color theme="1"/>
        <rFont val="ＭＳ Ｐゴシック"/>
        <family val="3"/>
        <charset val="128"/>
      </rPr>
      <t>＝ＣＯ</t>
    </r>
    <r>
      <rPr>
        <b/>
        <vertAlign val="subscript"/>
        <sz val="12"/>
        <color theme="1"/>
        <rFont val="ＭＳ Ｐゴシック"/>
        <family val="3"/>
        <charset val="128"/>
      </rPr>
      <t>２</t>
    </r>
    <r>
      <rPr>
        <b/>
        <sz val="12"/>
        <color theme="1"/>
        <rFont val="ＭＳ Ｐゴシック"/>
        <family val="3"/>
        <charset val="128"/>
      </rPr>
      <t>排出量</t>
    </r>
    <rPh sb="0" eb="2">
      <t>ジュデン</t>
    </rPh>
    <rPh sb="2" eb="4">
      <t>デンリョク</t>
    </rPh>
    <rPh sb="4" eb="5">
      <t>リョウ</t>
    </rPh>
    <rPh sb="6" eb="9">
      <t>ジギョウショ</t>
    </rPh>
    <rPh sb="9" eb="10">
      <t>トウ</t>
    </rPh>
    <rPh sb="11" eb="13">
      <t>キソ</t>
    </rPh>
    <rPh sb="13" eb="16">
      <t>ニサンカ</t>
    </rPh>
    <rPh sb="16" eb="18">
      <t>タンソ</t>
    </rPh>
    <rPh sb="18" eb="20">
      <t>ハイシュツ</t>
    </rPh>
    <rPh sb="20" eb="22">
      <t>ケイスウ</t>
    </rPh>
    <rPh sb="27" eb="29">
      <t>ハイシュツ</t>
    </rPh>
    <rPh sb="29" eb="30">
      <t>リョウ</t>
    </rPh>
    <phoneticPr fontId="1"/>
  </si>
  <si>
    <r>
      <t>取引所販売電力量
（１０</t>
    </r>
    <r>
      <rPr>
        <vertAlign val="superscript"/>
        <sz val="10"/>
        <color theme="1"/>
        <rFont val="ＭＳ Ｐゴシック"/>
        <family val="3"/>
        <charset val="128"/>
      </rPr>
      <t>３</t>
    </r>
    <r>
      <rPr>
        <sz val="10"/>
        <color theme="1"/>
        <rFont val="ＭＳ Ｐゴシック"/>
        <family val="3"/>
        <charset val="128"/>
      </rPr>
      <t>ｋＷｈ）</t>
    </r>
    <rPh sb="0" eb="2">
      <t>トリヒキ</t>
    </rPh>
    <rPh sb="2" eb="3">
      <t>ジョ</t>
    </rPh>
    <rPh sb="3" eb="5">
      <t>ハンバイ</t>
    </rPh>
    <rPh sb="5" eb="8">
      <t>デンリョクリョウ</t>
    </rPh>
    <phoneticPr fontId="1"/>
  </si>
  <si>
    <r>
      <t>発電事業所の基礎二酸化炭素排出係数
（t-CO</t>
    </r>
    <r>
      <rPr>
        <vertAlign val="subscript"/>
        <sz val="10"/>
        <color theme="1"/>
        <rFont val="ＭＳ Ｐゴシック"/>
        <family val="3"/>
        <charset val="128"/>
      </rPr>
      <t>2</t>
    </r>
    <r>
      <rPr>
        <sz val="10"/>
        <color theme="1"/>
        <rFont val="ＭＳ Ｐゴシック"/>
        <family val="3"/>
        <charset val="128"/>
      </rPr>
      <t>/ｋWh）</t>
    </r>
    <rPh sb="0" eb="2">
      <t>ハツデン</t>
    </rPh>
    <rPh sb="2" eb="4">
      <t>ジギョウ</t>
    </rPh>
    <rPh sb="4" eb="5">
      <t>ショ</t>
    </rPh>
    <rPh sb="6" eb="8">
      <t>キソ</t>
    </rPh>
    <rPh sb="8" eb="11">
      <t>ニサンカ</t>
    </rPh>
    <rPh sb="11" eb="13">
      <t>タンソ</t>
    </rPh>
    <rPh sb="15" eb="17">
      <t>ケイスウ</t>
    </rPh>
    <phoneticPr fontId="1"/>
  </si>
  <si>
    <r>
      <t>取引所販売にかかる電気にかかる排出係数
（t-CO</t>
    </r>
    <r>
      <rPr>
        <vertAlign val="subscript"/>
        <sz val="10"/>
        <color theme="1"/>
        <rFont val="ＭＳ Ｐゴシック"/>
        <family val="3"/>
        <charset val="128"/>
      </rPr>
      <t>2</t>
    </r>
    <r>
      <rPr>
        <sz val="10"/>
        <color theme="1"/>
        <rFont val="ＭＳ Ｐゴシック"/>
        <family val="3"/>
        <charset val="128"/>
      </rPr>
      <t>/ｋWh）</t>
    </r>
    <rPh sb="0" eb="2">
      <t>トリヒキ</t>
    </rPh>
    <rPh sb="2" eb="3">
      <t>ジョ</t>
    </rPh>
    <rPh sb="3" eb="5">
      <t>ハンバイ</t>
    </rPh>
    <rPh sb="9" eb="11">
      <t>デンキ</t>
    </rPh>
    <rPh sb="15" eb="17">
      <t>ハイシュツ</t>
    </rPh>
    <rPh sb="17" eb="19">
      <t>ケイスウ</t>
    </rPh>
    <phoneticPr fontId="1"/>
  </si>
  <si>
    <r>
      <t>代理償却者</t>
    </r>
    <r>
      <rPr>
        <vertAlign val="superscript"/>
        <sz val="10"/>
        <color theme="1"/>
        <rFont val="ＭＳ Ｐゴシック"/>
        <family val="3"/>
        <charset val="128"/>
      </rPr>
      <t>注）</t>
    </r>
    <rPh sb="0" eb="2">
      <t>ダイリ</t>
    </rPh>
    <rPh sb="2" eb="4">
      <t>ショウキャク</t>
    </rPh>
    <rPh sb="4" eb="5">
      <t>シャ</t>
    </rPh>
    <rPh sb="5" eb="6">
      <t>チュウ</t>
    </rPh>
    <phoneticPr fontId="1"/>
  </si>
  <si>
    <t>①取得したFIT非化石証書の量</t>
    <rPh sb="1" eb="3">
      <t>シュトク</t>
    </rPh>
    <rPh sb="8" eb="9">
      <t>ヒ</t>
    </rPh>
    <rPh sb="9" eb="11">
      <t>カセキ</t>
    </rPh>
    <rPh sb="11" eb="13">
      <t>ショウショ</t>
    </rPh>
    <rPh sb="14" eb="15">
      <t>リョウ</t>
    </rPh>
    <phoneticPr fontId="1"/>
  </si>
  <si>
    <r>
      <t>固定価格買取制度による
自社の買取電力量
(10</t>
    </r>
    <r>
      <rPr>
        <vertAlign val="superscript"/>
        <sz val="10"/>
        <color theme="1"/>
        <rFont val="ＭＳ Ｐゴシック"/>
        <family val="3"/>
        <charset val="128"/>
      </rPr>
      <t>3</t>
    </r>
    <r>
      <rPr>
        <sz val="10"/>
        <color theme="1"/>
        <rFont val="ＭＳ Ｐゴシック"/>
        <family val="3"/>
        <charset val="128"/>
      </rPr>
      <t>kWh)</t>
    </r>
    <rPh sb="0" eb="2">
      <t>コテイ</t>
    </rPh>
    <rPh sb="2" eb="4">
      <t>カカク</t>
    </rPh>
    <rPh sb="4" eb="6">
      <t>カイトリ</t>
    </rPh>
    <rPh sb="6" eb="8">
      <t>セイド</t>
    </rPh>
    <rPh sb="12" eb="14">
      <t>ジシャ</t>
    </rPh>
    <rPh sb="15" eb="17">
      <t>カイトリ</t>
    </rPh>
    <rPh sb="17" eb="19">
      <t>デンリョク</t>
    </rPh>
    <rPh sb="19" eb="20">
      <t>リョウ</t>
    </rPh>
    <phoneticPr fontId="1"/>
  </si>
  <si>
    <r>
      <t>余剰非化石電気相当量
(10</t>
    </r>
    <r>
      <rPr>
        <vertAlign val="superscript"/>
        <sz val="10"/>
        <color theme="1"/>
        <rFont val="ＭＳ Ｐゴシック"/>
        <family val="3"/>
        <charset val="128"/>
      </rPr>
      <t>3</t>
    </r>
    <r>
      <rPr>
        <sz val="10"/>
        <color theme="1"/>
        <rFont val="ＭＳ Ｐゴシック"/>
        <family val="3"/>
        <charset val="128"/>
      </rPr>
      <t>kWh)</t>
    </r>
    <rPh sb="0" eb="2">
      <t>ヨジョウ</t>
    </rPh>
    <rPh sb="2" eb="3">
      <t>ヒ</t>
    </rPh>
    <rPh sb="3" eb="5">
      <t>カセキ</t>
    </rPh>
    <rPh sb="5" eb="7">
      <t>デンキ</t>
    </rPh>
    <rPh sb="7" eb="9">
      <t>ソウトウ</t>
    </rPh>
    <rPh sb="9" eb="10">
      <t>リョウ</t>
    </rPh>
    <phoneticPr fontId="1"/>
  </si>
  <si>
    <r>
      <t>自社の販売電力量
(10</t>
    </r>
    <r>
      <rPr>
        <vertAlign val="superscript"/>
        <sz val="10"/>
        <color theme="1"/>
        <rFont val="ＭＳ Ｐゴシック"/>
        <family val="3"/>
        <charset val="128"/>
      </rPr>
      <t>3</t>
    </r>
    <r>
      <rPr>
        <sz val="10"/>
        <color theme="1"/>
        <rFont val="ＭＳ Ｐゴシック"/>
        <family val="3"/>
        <charset val="128"/>
      </rPr>
      <t>kWh)</t>
    </r>
    <rPh sb="0" eb="2">
      <t>ジシャ</t>
    </rPh>
    <rPh sb="3" eb="5">
      <t>ハンバイ</t>
    </rPh>
    <rPh sb="5" eb="7">
      <t>デンリョク</t>
    </rPh>
    <rPh sb="7" eb="8">
      <t>リョウ</t>
    </rPh>
    <phoneticPr fontId="1"/>
  </si>
  <si>
    <r>
      <t>販売電力量（全国総量）
(10</t>
    </r>
    <r>
      <rPr>
        <vertAlign val="superscript"/>
        <sz val="10"/>
        <color theme="1"/>
        <rFont val="ＭＳ Ｐゴシック"/>
        <family val="3"/>
        <charset val="128"/>
      </rPr>
      <t>3</t>
    </r>
    <r>
      <rPr>
        <sz val="10"/>
        <color theme="1"/>
        <rFont val="ＭＳ Ｐゴシック"/>
        <family val="3"/>
        <charset val="128"/>
      </rPr>
      <t>kWh)</t>
    </r>
    <rPh sb="0" eb="2">
      <t>ハンバイ</t>
    </rPh>
    <rPh sb="2" eb="4">
      <t>デンリョク</t>
    </rPh>
    <rPh sb="4" eb="5">
      <t>リョウ</t>
    </rPh>
    <rPh sb="6" eb="8">
      <t>ゼンコク</t>
    </rPh>
    <rPh sb="8" eb="10">
      <t>ソウリョウ</t>
    </rPh>
    <phoneticPr fontId="1"/>
  </si>
  <si>
    <r>
      <t>非FIT非化石
電源調達量(10</t>
    </r>
    <r>
      <rPr>
        <vertAlign val="superscript"/>
        <sz val="8"/>
        <color theme="1"/>
        <rFont val="ＭＳ Ｐゴシック"/>
        <family val="3"/>
        <charset val="128"/>
      </rPr>
      <t>3</t>
    </r>
    <r>
      <rPr>
        <sz val="8"/>
        <color theme="1"/>
        <rFont val="ＭＳ Ｐゴシック"/>
        <family val="3"/>
        <charset val="128"/>
      </rPr>
      <t>kWh)</t>
    </r>
    <rPh sb="0" eb="1">
      <t>ヒ</t>
    </rPh>
    <rPh sb="4" eb="5">
      <t>ヒ</t>
    </rPh>
    <rPh sb="5" eb="7">
      <t>カセキ</t>
    </rPh>
    <rPh sb="8" eb="10">
      <t>デンゲン</t>
    </rPh>
    <rPh sb="10" eb="12">
      <t>チョウタツ</t>
    </rPh>
    <rPh sb="12" eb="13">
      <t>リョウ</t>
    </rPh>
    <phoneticPr fontId="1"/>
  </si>
  <si>
    <r>
      <t>全国平均係数
（t-CO</t>
    </r>
    <r>
      <rPr>
        <vertAlign val="subscript"/>
        <sz val="10"/>
        <color theme="1"/>
        <rFont val="ＭＳ Ｐゴシック"/>
        <family val="3"/>
        <charset val="128"/>
      </rPr>
      <t>2</t>
    </r>
    <r>
      <rPr>
        <sz val="10"/>
        <color theme="1"/>
        <rFont val="ＭＳ Ｐゴシック"/>
        <family val="3"/>
        <charset val="128"/>
      </rPr>
      <t>/ｋWh）</t>
    </r>
    <rPh sb="0" eb="2">
      <t>ゼンコク</t>
    </rPh>
    <rPh sb="2" eb="4">
      <t>ヘイキン</t>
    </rPh>
    <rPh sb="4" eb="6">
      <t>ケイスウ</t>
    </rPh>
    <phoneticPr fontId="1"/>
  </si>
  <si>
    <r>
      <t>固定価格買取・非ＦＩＴ非化石電気の調達
による調整二酸化炭素排出量
（10</t>
    </r>
    <r>
      <rPr>
        <vertAlign val="superscript"/>
        <sz val="10"/>
        <color theme="1"/>
        <rFont val="ＭＳ Ｐゴシック"/>
        <family val="3"/>
        <charset val="128"/>
      </rPr>
      <t>3</t>
    </r>
    <r>
      <rPr>
        <sz val="10"/>
        <color theme="1"/>
        <rFont val="ＭＳ Ｐゴシック"/>
        <family val="3"/>
        <charset val="128"/>
      </rPr>
      <t>t-CO</t>
    </r>
    <r>
      <rPr>
        <vertAlign val="subscript"/>
        <sz val="10"/>
        <color theme="1"/>
        <rFont val="ＭＳ Ｐゴシック"/>
        <family val="3"/>
        <charset val="128"/>
      </rPr>
      <t>2</t>
    </r>
    <r>
      <rPr>
        <sz val="10"/>
        <color theme="1"/>
        <rFont val="ＭＳ Ｐゴシック"/>
        <family val="3"/>
        <charset val="128"/>
      </rPr>
      <t>)</t>
    </r>
    <rPh sb="0" eb="2">
      <t>コテイ</t>
    </rPh>
    <rPh sb="2" eb="4">
      <t>カカク</t>
    </rPh>
    <rPh sb="4" eb="6">
      <t>カイトリ</t>
    </rPh>
    <rPh sb="7" eb="8">
      <t>ヒ</t>
    </rPh>
    <rPh sb="11" eb="12">
      <t>ヒ</t>
    </rPh>
    <rPh sb="12" eb="14">
      <t>カセキ</t>
    </rPh>
    <rPh sb="14" eb="16">
      <t>デンキ</t>
    </rPh>
    <rPh sb="17" eb="19">
      <t>チョウタツ</t>
    </rPh>
    <rPh sb="23" eb="25">
      <t>チョウセイ</t>
    </rPh>
    <rPh sb="25" eb="28">
      <t>ニサンカ</t>
    </rPh>
    <rPh sb="28" eb="30">
      <t>タンソ</t>
    </rPh>
    <rPh sb="30" eb="32">
      <t>ハイシュツ</t>
    </rPh>
    <rPh sb="32" eb="33">
      <t>リョウ</t>
    </rPh>
    <phoneticPr fontId="1"/>
  </si>
  <si>
    <r>
      <t>買取電力量
（１０</t>
    </r>
    <r>
      <rPr>
        <vertAlign val="superscript"/>
        <sz val="10"/>
        <color theme="1"/>
        <rFont val="ＭＳ Ｐゴシック"/>
        <family val="3"/>
        <charset val="128"/>
      </rPr>
      <t>３</t>
    </r>
    <r>
      <rPr>
        <sz val="10"/>
        <color theme="1"/>
        <rFont val="ＭＳ Ｐゴシック"/>
        <family val="3"/>
        <charset val="128"/>
      </rPr>
      <t>ｋＷｈ）</t>
    </r>
    <rPh sb="0" eb="2">
      <t>カイトリ</t>
    </rPh>
    <phoneticPr fontId="1"/>
  </si>
  <si>
    <r>
      <t>②　電気事業者</t>
    </r>
    <r>
      <rPr>
        <b/>
        <vertAlign val="superscript"/>
        <sz val="14"/>
        <color theme="1"/>
        <rFont val="ＭＳ Ｐゴシック"/>
        <family val="3"/>
        <charset val="128"/>
      </rPr>
      <t>注）</t>
    </r>
    <r>
      <rPr>
        <b/>
        <sz val="14"/>
        <color theme="1"/>
        <rFont val="ＭＳ Ｐゴシック"/>
        <family val="3"/>
        <charset val="128"/>
      </rPr>
      <t>からの卸調達量の内訳（相対契約によるもの）</t>
    </r>
    <rPh sb="2" eb="4">
      <t>デンキ</t>
    </rPh>
    <rPh sb="4" eb="7">
      <t>ジギョウシャ</t>
    </rPh>
    <rPh sb="12" eb="13">
      <t>オロシ</t>
    </rPh>
    <rPh sb="13" eb="15">
      <t>チョウタツ</t>
    </rPh>
    <rPh sb="15" eb="16">
      <t>リョウ</t>
    </rPh>
    <rPh sb="17" eb="19">
      <t>ウチワケ</t>
    </rPh>
    <rPh sb="20" eb="22">
      <t>アイタイ</t>
    </rPh>
    <rPh sb="22" eb="24">
      <t>ケイヤク</t>
    </rPh>
    <phoneticPr fontId="1"/>
  </si>
  <si>
    <r>
      <t>受電電力量
（１０</t>
    </r>
    <r>
      <rPr>
        <vertAlign val="superscript"/>
        <sz val="10"/>
        <color theme="1"/>
        <rFont val="ＭＳ Ｐゴシック"/>
        <family val="3"/>
        <charset val="128"/>
      </rPr>
      <t>３</t>
    </r>
    <r>
      <rPr>
        <sz val="10"/>
        <color theme="1"/>
        <rFont val="ＭＳ Ｐゴシック"/>
        <family val="3"/>
        <charset val="128"/>
      </rPr>
      <t>ｋＷｈ）</t>
    </r>
    <rPh sb="0" eb="2">
      <t>ジュデン</t>
    </rPh>
    <phoneticPr fontId="1"/>
  </si>
  <si>
    <r>
      <t>③　上記①および②のうち電気事業者</t>
    </r>
    <r>
      <rPr>
        <b/>
        <vertAlign val="superscript"/>
        <sz val="14"/>
        <color theme="1"/>
        <rFont val="ＭＳ Ｐゴシック"/>
        <family val="3"/>
        <charset val="128"/>
      </rPr>
      <t xml:space="preserve">注） </t>
    </r>
    <r>
      <rPr>
        <b/>
        <sz val="14"/>
        <color theme="1"/>
        <rFont val="ＭＳ Ｐゴシック"/>
        <family val="3"/>
        <charset val="128"/>
      </rPr>
      <t>（相対契約によるもの）及び卸電力取引市場における卸販売量の内訳</t>
    </r>
    <rPh sb="2" eb="4">
      <t>ジョウキ</t>
    </rPh>
    <rPh sb="12" eb="14">
      <t>デンキ</t>
    </rPh>
    <rPh sb="14" eb="17">
      <t>ジギョウシャ</t>
    </rPh>
    <rPh sb="31" eb="32">
      <t>オヨ</t>
    </rPh>
    <rPh sb="33" eb="34">
      <t>オロシ</t>
    </rPh>
    <rPh sb="34" eb="36">
      <t>デンリョク</t>
    </rPh>
    <rPh sb="36" eb="38">
      <t>トリヒキ</t>
    </rPh>
    <rPh sb="38" eb="40">
      <t>シジョウ</t>
    </rPh>
    <rPh sb="44" eb="47">
      <t>オロシハンバイ</t>
    </rPh>
    <rPh sb="47" eb="48">
      <t>リョウ</t>
    </rPh>
    <rPh sb="49" eb="51">
      <t>ウチワケ</t>
    </rPh>
    <phoneticPr fontId="1"/>
  </si>
  <si>
    <r>
      <t>送電電力量
（１０</t>
    </r>
    <r>
      <rPr>
        <vertAlign val="superscript"/>
        <sz val="10"/>
        <color theme="1"/>
        <rFont val="ＭＳ Ｐゴシック"/>
        <family val="3"/>
        <charset val="128"/>
      </rPr>
      <t>３</t>
    </r>
    <r>
      <rPr>
        <sz val="10"/>
        <color theme="1"/>
        <rFont val="ＭＳ Ｐゴシック"/>
        <family val="3"/>
        <charset val="128"/>
      </rPr>
      <t>ｋＷｈ）</t>
    </r>
    <rPh sb="0" eb="2">
      <t>ソウデン</t>
    </rPh>
    <phoneticPr fontId="1"/>
  </si>
  <si>
    <r>
      <t>取引所からの電気調達量
（１０</t>
    </r>
    <r>
      <rPr>
        <vertAlign val="superscript"/>
        <sz val="10"/>
        <color theme="1"/>
        <rFont val="ＭＳ Ｐゴシック"/>
        <family val="3"/>
        <charset val="128"/>
      </rPr>
      <t>３</t>
    </r>
    <r>
      <rPr>
        <sz val="10"/>
        <color theme="1"/>
        <rFont val="ＭＳ Ｐゴシック"/>
        <family val="3"/>
        <charset val="128"/>
      </rPr>
      <t>ｋＷｈ）</t>
    </r>
    <rPh sb="0" eb="2">
      <t>トリヒキ</t>
    </rPh>
    <rPh sb="2" eb="3">
      <t>ショ</t>
    </rPh>
    <rPh sb="6" eb="8">
      <t>デンキ</t>
    </rPh>
    <rPh sb="8" eb="10">
      <t>チョウタツ</t>
    </rPh>
    <rPh sb="10" eb="11">
      <t>リョウ</t>
    </rPh>
    <phoneticPr fontId="1"/>
  </si>
  <si>
    <r>
      <t>市場調達ＦＩＴ電力量
（１０</t>
    </r>
    <r>
      <rPr>
        <vertAlign val="superscript"/>
        <sz val="10"/>
        <color theme="1"/>
        <rFont val="ＭＳ Ｐゴシック"/>
        <family val="3"/>
        <charset val="128"/>
      </rPr>
      <t>３</t>
    </r>
    <r>
      <rPr>
        <sz val="10"/>
        <color theme="1"/>
        <rFont val="ＭＳ Ｐゴシック"/>
        <family val="3"/>
        <charset val="128"/>
      </rPr>
      <t>ｋＷｈ）</t>
    </r>
    <rPh sb="0" eb="2">
      <t>シジョウ</t>
    </rPh>
    <rPh sb="2" eb="4">
      <t>チョウタツ</t>
    </rPh>
    <rPh sb="7" eb="9">
      <t>デンリョク</t>
    </rPh>
    <rPh sb="9" eb="10">
      <t>リョウ</t>
    </rPh>
    <phoneticPr fontId="1"/>
  </si>
  <si>
    <r>
      <t>調達電力量
（１０</t>
    </r>
    <r>
      <rPr>
        <vertAlign val="superscript"/>
        <sz val="10"/>
        <color theme="1"/>
        <rFont val="ＭＳ Ｐゴシック"/>
        <family val="3"/>
        <charset val="128"/>
      </rPr>
      <t>３</t>
    </r>
    <r>
      <rPr>
        <sz val="10"/>
        <color theme="1"/>
        <rFont val="ＭＳ Ｐゴシック"/>
        <family val="3"/>
        <charset val="128"/>
      </rPr>
      <t>ｋＷｈ）</t>
    </r>
    <rPh sb="0" eb="2">
      <t>チョウタツ</t>
    </rPh>
    <rPh sb="2" eb="4">
      <t>デンリョク</t>
    </rPh>
    <phoneticPr fontId="1"/>
  </si>
  <si>
    <r>
      <t>燃料区分別CO</t>
    </r>
    <r>
      <rPr>
        <vertAlign val="subscript"/>
        <sz val="10"/>
        <color theme="1"/>
        <rFont val="ＭＳ Ｐゴシック"/>
        <family val="3"/>
        <charset val="128"/>
      </rPr>
      <t>2</t>
    </r>
    <r>
      <rPr>
        <sz val="10"/>
        <color theme="1"/>
        <rFont val="ＭＳ Ｐゴシック"/>
        <family val="3"/>
        <charset val="128"/>
      </rPr>
      <t>排出係数
（t-CO</t>
    </r>
    <r>
      <rPr>
        <vertAlign val="subscript"/>
        <sz val="10"/>
        <color theme="1"/>
        <rFont val="ＭＳ Ｐゴシック"/>
        <family val="3"/>
        <charset val="128"/>
      </rPr>
      <t>2</t>
    </r>
    <r>
      <rPr>
        <sz val="10"/>
        <color theme="1"/>
        <rFont val="ＭＳ Ｐゴシック"/>
        <family val="3"/>
        <charset val="128"/>
      </rPr>
      <t>/GJ）</t>
    </r>
    <rPh sb="0" eb="2">
      <t>ネンリョウ</t>
    </rPh>
    <rPh sb="2" eb="4">
      <t>クブン</t>
    </rPh>
    <rPh sb="4" eb="5">
      <t>ベツ</t>
    </rPh>
    <rPh sb="8" eb="10">
      <t>ハイシュツ</t>
    </rPh>
    <rPh sb="10" eb="12">
      <t>ケイスウ</t>
    </rPh>
    <phoneticPr fontId="1"/>
  </si>
  <si>
    <t>温対法における特定排出者の
他人から供給された電気の使用に伴う二酸化炭素排出量の
算定等に用いられる排出係数について
（令和○○年度実績、メニュー別）</t>
    <rPh sb="0" eb="1">
      <t>アツシ</t>
    </rPh>
    <rPh sb="1" eb="2">
      <t>タイ</t>
    </rPh>
    <rPh sb="2" eb="3">
      <t>ホウ</t>
    </rPh>
    <rPh sb="7" eb="9">
      <t>トクテイ</t>
    </rPh>
    <rPh sb="9" eb="12">
      <t>ハイシュツシャ</t>
    </rPh>
    <rPh sb="14" eb="16">
      <t>タニン</t>
    </rPh>
    <rPh sb="18" eb="20">
      <t>キョウキュウ</t>
    </rPh>
    <rPh sb="23" eb="25">
      <t>デンキ</t>
    </rPh>
    <rPh sb="26" eb="28">
      <t>シヨウ</t>
    </rPh>
    <rPh sb="29" eb="30">
      <t>トモナ</t>
    </rPh>
    <rPh sb="31" eb="34">
      <t>ニサンカ</t>
    </rPh>
    <rPh sb="34" eb="36">
      <t>タンソ</t>
    </rPh>
    <rPh sb="36" eb="39">
      <t>ハイシュツリョウ</t>
    </rPh>
    <rPh sb="41" eb="43">
      <t>サンテイ</t>
    </rPh>
    <rPh sb="43" eb="44">
      <t>トウ</t>
    </rPh>
    <rPh sb="45" eb="46">
      <t>モチ</t>
    </rPh>
    <rPh sb="50" eb="52">
      <t>ハイシュツ</t>
    </rPh>
    <rPh sb="52" eb="54">
      <t>ケイスウ</t>
    </rPh>
    <rPh sb="60" eb="62">
      <t>レイワ</t>
    </rPh>
    <phoneticPr fontId="1"/>
  </si>
  <si>
    <r>
      <t>二酸化炭素排出量算出の
ため代替値</t>
    </r>
    <r>
      <rPr>
        <vertAlign val="superscript"/>
        <sz val="11"/>
        <color theme="1"/>
        <rFont val="ＭＳ Ｐゴシック"/>
        <family val="3"/>
        <charset val="128"/>
      </rPr>
      <t>※</t>
    </r>
    <r>
      <rPr>
        <sz val="11"/>
        <color theme="1"/>
        <rFont val="ＭＳ Ｐゴシック"/>
        <family val="3"/>
        <charset val="128"/>
      </rPr>
      <t>を使用した
電気の受電電力量
（１０</t>
    </r>
    <r>
      <rPr>
        <vertAlign val="superscript"/>
        <sz val="11"/>
        <color theme="1"/>
        <rFont val="ＭＳ Ｐゴシック"/>
        <family val="3"/>
        <charset val="128"/>
      </rPr>
      <t>３</t>
    </r>
    <r>
      <rPr>
        <sz val="11"/>
        <color theme="1"/>
        <rFont val="ＭＳ Ｐゴシック"/>
        <family val="3"/>
        <charset val="128"/>
      </rPr>
      <t>ｋWｈ）</t>
    </r>
    <rPh sb="0" eb="3">
      <t>ニサンカ</t>
    </rPh>
    <rPh sb="3" eb="5">
      <t>タンソ</t>
    </rPh>
    <rPh sb="9" eb="10">
      <t>シュツ</t>
    </rPh>
    <rPh sb="14" eb="16">
      <t>ダイタイ</t>
    </rPh>
    <phoneticPr fontId="1"/>
  </si>
  <si>
    <t>(基礎二酸化炭素排出量)</t>
    <rPh sb="1" eb="3">
      <t>キソ</t>
    </rPh>
    <rPh sb="3" eb="6">
      <t>ニサンカ</t>
    </rPh>
    <rPh sb="6" eb="8">
      <t>タンソ</t>
    </rPh>
    <rPh sb="8" eb="10">
      <t>ハイシュツ</t>
    </rPh>
    <rPh sb="10" eb="11">
      <t>リョウ</t>
    </rPh>
    <phoneticPr fontId="1"/>
  </si>
  <si>
    <t>(基礎排出係数)</t>
    <rPh sb="1" eb="3">
      <t>キソ</t>
    </rPh>
    <rPh sb="5" eb="7">
      <t>ケイスウ</t>
    </rPh>
    <phoneticPr fontId="1"/>
  </si>
  <si>
    <r>
      <t>国内及び海外認証
排出削減量等の量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2">
      <t>コクナイ</t>
    </rPh>
    <rPh sb="2" eb="3">
      <t>オヨ</t>
    </rPh>
    <rPh sb="4" eb="6">
      <t>カイガイ</t>
    </rPh>
    <rPh sb="6" eb="8">
      <t>ニンショウ</t>
    </rPh>
    <rPh sb="9" eb="11">
      <t>ハイシュツ</t>
    </rPh>
    <rPh sb="11" eb="14">
      <t>サクゲンリョウ</t>
    </rPh>
    <rPh sb="14" eb="15">
      <t>ナド</t>
    </rPh>
    <rPh sb="16" eb="17">
      <t>リョウ</t>
    </rPh>
    <phoneticPr fontId="1"/>
  </si>
  <si>
    <r>
      <t>調整後二酸化炭素排出量
（１０</t>
    </r>
    <r>
      <rPr>
        <vertAlign val="superscript"/>
        <sz val="11"/>
        <color theme="1"/>
        <rFont val="ＭＳ Ｐゴシック"/>
        <family val="3"/>
        <charset val="128"/>
      </rPr>
      <t>３</t>
    </r>
    <r>
      <rPr>
        <sz val="11"/>
        <color theme="1"/>
        <rFont val="ＭＳ Ｐゴシック"/>
        <family val="3"/>
        <charset val="128"/>
      </rPr>
      <t>ｔ-CO</t>
    </r>
    <r>
      <rPr>
        <vertAlign val="subscript"/>
        <sz val="11"/>
        <color theme="1"/>
        <rFont val="ＭＳ Ｐゴシック"/>
        <family val="3"/>
        <charset val="128"/>
      </rPr>
      <t>2</t>
    </r>
    <r>
      <rPr>
        <sz val="11"/>
        <color theme="1"/>
        <rFont val="ＭＳ Ｐゴシック"/>
        <family val="3"/>
        <charset val="128"/>
      </rPr>
      <t>）</t>
    </r>
    <rPh sb="0" eb="3">
      <t>チョウセイゴ</t>
    </rPh>
    <rPh sb="3" eb="6">
      <t>ニサンカ</t>
    </rPh>
    <rPh sb="6" eb="8">
      <t>タンソ</t>
    </rPh>
    <rPh sb="8" eb="10">
      <t>ハイシュツ</t>
    </rPh>
    <rPh sb="10" eb="11">
      <t>リョウ</t>
    </rPh>
    <phoneticPr fontId="1"/>
  </si>
  <si>
    <r>
      <t>調整後排出係数
（ｋｇ-CO</t>
    </r>
    <r>
      <rPr>
        <vertAlign val="subscript"/>
        <sz val="11"/>
        <color theme="1"/>
        <rFont val="ＭＳ Ｐゴシック"/>
        <family val="3"/>
        <charset val="128"/>
      </rPr>
      <t>2</t>
    </r>
    <r>
      <rPr>
        <sz val="11"/>
        <color theme="1"/>
        <rFont val="ＭＳ Ｐゴシック"/>
        <family val="3"/>
        <charset val="128"/>
      </rPr>
      <t>/ｋWh)</t>
    </r>
    <rPh sb="0" eb="3">
      <t>チョウセイゴ</t>
    </rPh>
    <rPh sb="3" eb="5">
      <t>ハイシュツ</t>
    </rPh>
    <rPh sb="5" eb="7">
      <t>ケイスウ</t>
    </rPh>
    <phoneticPr fontId="1"/>
  </si>
  <si>
    <r>
      <rPr>
        <sz val="6"/>
        <color theme="1"/>
        <rFont val="ＭＳ Ｐゴシック"/>
        <family val="3"/>
        <charset val="128"/>
      </rPr>
      <t>（参考）</t>
    </r>
    <r>
      <rPr>
        <sz val="11"/>
        <color theme="1"/>
        <rFont val="ＭＳ Ｐゴシック"/>
        <family val="3"/>
        <charset val="128"/>
      </rPr>
      <t xml:space="preserve">
合計</t>
    </r>
    <rPh sb="1" eb="3">
      <t>サンコウ</t>
    </rPh>
    <rPh sb="5" eb="7">
      <t>ゴウケイ</t>
    </rPh>
    <phoneticPr fontId="1"/>
  </si>
  <si>
    <r>
      <t>≪参考・「事業者別」の計算式≫　燃料種ごとの総発熱量×燃料種別排出係数</t>
    </r>
    <r>
      <rPr>
        <b/>
        <vertAlign val="superscript"/>
        <sz val="12"/>
        <color theme="1"/>
        <rFont val="ＭＳ Ｐゴシック"/>
        <family val="3"/>
        <charset val="128"/>
      </rPr>
      <t>※</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ネンリョウ</t>
    </rPh>
    <rPh sb="18" eb="19">
      <t>シュ</t>
    </rPh>
    <rPh sb="22" eb="26">
      <t>ソウハツネツリョウ</t>
    </rPh>
    <rPh sb="27" eb="29">
      <t>ネンリョウ</t>
    </rPh>
    <rPh sb="29" eb="30">
      <t>シュ</t>
    </rPh>
    <rPh sb="30" eb="31">
      <t>ベツ</t>
    </rPh>
    <rPh sb="31" eb="33">
      <t>ハイシュツ</t>
    </rPh>
    <rPh sb="33" eb="35">
      <t>ケイスウ</t>
    </rPh>
    <rPh sb="46" eb="48">
      <t>ハイシュツ</t>
    </rPh>
    <rPh sb="48" eb="49">
      <t>リョウ</t>
    </rPh>
    <phoneticPr fontId="1"/>
  </si>
  <si>
    <r>
      <t>発電電力量または受電電力量
(10</t>
    </r>
    <r>
      <rPr>
        <vertAlign val="superscript"/>
        <sz val="10"/>
        <color theme="1"/>
        <rFont val="ＭＳ Ｐゴシック"/>
        <family val="3"/>
        <charset val="128"/>
      </rPr>
      <t>3</t>
    </r>
    <r>
      <rPr>
        <sz val="10"/>
        <color theme="1"/>
        <rFont val="ＭＳ Ｐゴシック"/>
        <family val="3"/>
        <charset val="128"/>
      </rPr>
      <t>kWh)</t>
    </r>
    <phoneticPr fontId="1"/>
  </si>
  <si>
    <t>※　算定省令別表第１の第5欄に掲げる係数。燃料として都市ガスを使用している場合、日本国温室効果ガスインベントリ報告書 2022年における一般ガスの2020年度の炭素排出係数(0.0140(t-C/GJ))を用いること。</t>
    <rPh sb="21" eb="23">
      <t>ネンリョウ</t>
    </rPh>
    <rPh sb="31" eb="33">
      <t>シヨウ</t>
    </rPh>
    <phoneticPr fontId="1"/>
  </si>
  <si>
    <t>※　算定省令別表第１の第5欄に掲げる係数。燃料として都市ガスを使用している場合、日本国温室効果ガスインベントリ報告書 2022年における一般ガスの2020年度の炭素排出係数(0.0140(t-C/GJ))を用いること。</t>
    <phoneticPr fontId="1"/>
  </si>
  <si>
    <t>※1　総合エネルギー統計から算出した平均熱効率
※2　算定省令別表第１の第5欄に掲げる係数。燃料として都市ガスを使用している場合、日本国温室効果ガスインベントリ報告書 2022年における一般ガスの2020年度の炭素排出係数(0.0140(t-C/GJ))を用いること。</t>
    <rPh sb="3" eb="5">
      <t>ソウゴウ</t>
    </rPh>
    <rPh sb="10" eb="12">
      <t>トウケイ</t>
    </rPh>
    <rPh sb="14" eb="16">
      <t>サンシュツ</t>
    </rPh>
    <rPh sb="18" eb="20">
      <t>ヘイキン</t>
    </rPh>
    <rPh sb="20" eb="21">
      <t>ネツ</t>
    </rPh>
    <rPh sb="21" eb="23">
      <t>コウリツ</t>
    </rPh>
    <phoneticPr fontId="1"/>
  </si>
  <si>
    <t>※1　算定省令別表第１の第5欄に掲げる係数。燃料として都市ガスを使用している場合、日本国温室効果ガスインベントリ報告書 2022年における一般ガスの2020年度の炭素排出係数(0.0140(t-C/GJ))を用いること。
※2　算定省令別表第１の第4欄に掲げる単位発熱量</t>
    <rPh sb="3" eb="7">
      <t>サンテイショウレイ</t>
    </rPh>
    <rPh sb="7" eb="9">
      <t>ベッピョウ</t>
    </rPh>
    <rPh sb="9" eb="10">
      <t>ダイ</t>
    </rPh>
    <rPh sb="12" eb="13">
      <t>ダイ</t>
    </rPh>
    <rPh sb="14" eb="15">
      <t>ラン</t>
    </rPh>
    <rPh sb="16" eb="17">
      <t>カカ</t>
    </rPh>
    <rPh sb="19" eb="21">
      <t>ケイスウ</t>
    </rPh>
    <rPh sb="130" eb="132">
      <t>タンイ</t>
    </rPh>
    <rPh sb="132" eb="134">
      <t>ハツネツ</t>
    </rPh>
    <rPh sb="134" eb="135">
      <t>リョウ</t>
    </rPh>
    <phoneticPr fontId="1"/>
  </si>
  <si>
    <r>
      <t>≪参考・「事業者別」の計算式≫　受電電力量÷平均熱効率</t>
    </r>
    <r>
      <rPr>
        <b/>
        <vertAlign val="superscript"/>
        <sz val="12"/>
        <color theme="1"/>
        <rFont val="ＭＳ Ｐゴシック"/>
        <family val="3"/>
        <charset val="128"/>
      </rPr>
      <t>※1</t>
    </r>
    <r>
      <rPr>
        <b/>
        <sz val="12"/>
        <color theme="1"/>
        <rFont val="ＭＳ Ｐゴシック"/>
        <family val="3"/>
        <charset val="128"/>
      </rPr>
      <t>×燃料種別排出係数</t>
    </r>
    <r>
      <rPr>
        <b/>
        <vertAlign val="superscript"/>
        <sz val="12"/>
        <color theme="1"/>
        <rFont val="ＭＳ Ｐゴシック"/>
        <family val="3"/>
        <charset val="128"/>
      </rPr>
      <t>※2</t>
    </r>
    <r>
      <rPr>
        <b/>
        <sz val="12"/>
        <color theme="1"/>
        <rFont val="ＭＳ Ｐゴシック"/>
        <family val="3"/>
        <charset val="128"/>
      </rPr>
      <t>×４４／１２＝ＣＯ</t>
    </r>
    <r>
      <rPr>
        <b/>
        <vertAlign val="subscript"/>
        <sz val="12"/>
        <color theme="1"/>
        <rFont val="ＭＳ Ｐゴシック"/>
        <family val="3"/>
        <charset val="128"/>
      </rPr>
      <t>２</t>
    </r>
    <r>
      <rPr>
        <b/>
        <sz val="12"/>
        <color theme="1"/>
        <rFont val="ＭＳ Ｐゴシック"/>
        <family val="3"/>
        <charset val="128"/>
      </rPr>
      <t>排出量</t>
    </r>
    <rPh sb="16" eb="18">
      <t>ジュデン</t>
    </rPh>
    <rPh sb="18" eb="20">
      <t>デンリョク</t>
    </rPh>
    <rPh sb="20" eb="21">
      <t>リョウ</t>
    </rPh>
    <rPh sb="22" eb="24">
      <t>ヘイキン</t>
    </rPh>
    <rPh sb="24" eb="25">
      <t>ネツ</t>
    </rPh>
    <rPh sb="25" eb="27">
      <t>コウリツ</t>
    </rPh>
    <rPh sb="30" eb="32">
      <t>ネンリョウ</t>
    </rPh>
    <rPh sb="32" eb="33">
      <t>シュ</t>
    </rPh>
    <rPh sb="33" eb="34">
      <t>ベツ</t>
    </rPh>
    <rPh sb="34" eb="36">
      <t>ハイシュツ</t>
    </rPh>
    <rPh sb="36" eb="38">
      <t>ケイスウ</t>
    </rPh>
    <rPh sb="50" eb="52">
      <t>ハイシュツ</t>
    </rPh>
    <rPh sb="52" eb="53">
      <t>リョウ</t>
    </rPh>
    <phoneticPr fontId="1"/>
  </si>
  <si>
    <t>千kl</t>
    <rPh sb="0" eb="1">
      <t>セン</t>
    </rPh>
    <phoneticPr fontId="1"/>
  </si>
  <si>
    <t>千kl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</si>
</sst>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0.0000_ "/>
    <numFmt numFmtId="177" formatCode="0.0000_ "/>
    <numFmt numFmtId="178" formatCode="#,##0_ "/>
    <numFmt numFmtId="179" formatCode="#,##0;&quot;▲ &quot;#,##0"/>
    <numFmt numFmtId="180" formatCode="0.0_);[Red]\(0.0\)"/>
    <numFmt numFmtId="181" formatCode="#,##0.000000_ "/>
    <numFmt numFmtId="182" formatCode="0.0_ "/>
    <numFmt numFmtId="183" formatCode="0.00_);[Red]\(0.00\)"/>
    <numFmt numFmtId="184" formatCode="#,##0.000_ "/>
    <numFmt numFmtId="185" formatCode="0.000_ "/>
    <numFmt numFmtId="186" formatCode="0.000_);[Red]\(0.000\)"/>
    <numFmt numFmtId="187" formatCode="0.000000_ "/>
    <numFmt numFmtId="188" formatCode="#,##0.000000;&quot;▲ &quot;#,##0.000000"/>
    <numFmt numFmtId="189" formatCode="0.000000;&quot;▲ &quot;0.000000"/>
    <numFmt numFmtId="190" formatCode="0.00_ "/>
    <numFmt numFmtId="191" formatCode="#,##0.000;&quot;▲ &quot;#,##0.000"/>
    <numFmt numFmtId="192" formatCode="#,##0;&quot;△ &quot;#,##0"/>
    <numFmt numFmtId="193" formatCode="0.000;&quot;▲ &quot;0.000"/>
    <numFmt numFmtId="194" formatCode="#,##0.00_ "/>
    <numFmt numFmtId="195" formatCode="#,##0.00;&quot;▲ &quot;#,##0.00"/>
    <numFmt numFmtId="196" formatCode="#,##0_ ;[Red]\-#,##0\ "/>
    <numFmt numFmtId="197" formatCode="0.000"/>
    <numFmt numFmtId="198" formatCode="0.0000"/>
    <numFmt numFmtId="199" formatCode="0_);[Red]\(0\)"/>
  </numFmts>
  <fonts count="54"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vertAlign val="superscript"/>
      <sz val="10"/>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vertAlign val="superscript"/>
      <sz val="12"/>
      <name val="ＭＳ Ｐゴシック"/>
      <family val="3"/>
      <charset val="128"/>
    </font>
    <font>
      <sz val="16"/>
      <name val="ＭＳ Ｐゴシック"/>
      <family val="3"/>
      <charset val="128"/>
    </font>
    <font>
      <b/>
      <vertAlign val="subscript"/>
      <sz val="12"/>
      <name val="ＭＳ Ｐゴシック"/>
      <family val="3"/>
      <charset val="128"/>
    </font>
    <font>
      <vertAlign val="subscript"/>
      <sz val="10"/>
      <name val="ＭＳ Ｐゴシック"/>
      <family val="3"/>
      <charset val="128"/>
    </font>
    <font>
      <sz val="9"/>
      <name val="ＭＳ Ｐゴシック"/>
      <family val="3"/>
      <charset val="128"/>
    </font>
    <font>
      <vertAlign val="subscript"/>
      <sz val="8"/>
      <name val="ＭＳ Ｐゴシック"/>
      <family val="3"/>
      <charset val="128"/>
    </font>
    <font>
      <sz val="12"/>
      <name val="ＭＳ Ｐゴシック"/>
      <family val="3"/>
      <charset val="128"/>
    </font>
    <font>
      <b/>
      <vertAlign val="subscript"/>
      <sz val="14"/>
      <name val="ＭＳ Ｐゴシック"/>
      <family val="3"/>
      <charset val="128"/>
    </font>
    <font>
      <sz val="11"/>
      <color indexed="10"/>
      <name val="ＭＳ Ｐゴシック"/>
      <family val="3"/>
      <charset val="128"/>
    </font>
    <font>
      <sz val="10"/>
      <color indexed="8"/>
      <name val="ＭＳ Ｐゴシック"/>
      <family val="3"/>
      <charset val="128"/>
    </font>
    <font>
      <vertAlign val="superscript"/>
      <sz val="10"/>
      <color indexed="8"/>
      <name val="ＭＳ Ｐゴシック"/>
      <family val="3"/>
      <charset val="128"/>
    </font>
    <font>
      <b/>
      <sz val="12"/>
      <color indexed="8"/>
      <name val="ＭＳ Ｐゴシック"/>
      <family val="3"/>
      <charset val="128"/>
    </font>
    <font>
      <b/>
      <vertAlign val="superscript"/>
      <sz val="12"/>
      <color indexed="8"/>
      <name val="ＭＳ Ｐゴシック"/>
      <family val="3"/>
      <charset val="128"/>
    </font>
    <font>
      <b/>
      <vertAlign val="subscript"/>
      <sz val="12"/>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8"/>
      <name val="ＭＳ Ｐゴシック"/>
      <family val="3"/>
      <charset val="128"/>
    </font>
    <font>
      <b/>
      <vertAlign val="superscript"/>
      <sz val="14"/>
      <color theme="1"/>
      <name val="ＭＳ Ｐゴシック"/>
      <family val="3"/>
      <charset val="128"/>
    </font>
    <font>
      <vertAlign val="superscript"/>
      <sz val="10"/>
      <color theme="1"/>
      <name val="ＭＳ Ｐゴシック"/>
      <family val="3"/>
      <charset val="128"/>
    </font>
    <font>
      <vertAlign val="superscript"/>
      <sz val="11"/>
      <color theme="1"/>
      <name val="ＭＳ Ｐゴシック"/>
      <family val="3"/>
      <charset val="128"/>
    </font>
    <font>
      <b/>
      <sz val="20"/>
      <color theme="1"/>
      <name val="ＭＳ Ｐゴシック"/>
      <family val="3"/>
      <charset val="128"/>
    </font>
    <font>
      <sz val="12"/>
      <color theme="1"/>
      <name val="ＭＳ Ｐゴシック"/>
      <family val="3"/>
      <charset val="128"/>
    </font>
    <font>
      <vertAlign val="subscript"/>
      <sz val="10"/>
      <color theme="1"/>
      <name val="ＭＳ Ｐゴシック"/>
      <family val="3"/>
      <charset val="128"/>
    </font>
    <font>
      <sz val="6"/>
      <name val="ＭＳ Ｐゴシック"/>
      <family val="2"/>
      <charset val="128"/>
      <scheme val="minor"/>
    </font>
    <font>
      <sz val="11"/>
      <name val="ＭＳ Ｐゴシック"/>
      <family val="3"/>
      <charset val="128"/>
    </font>
    <font>
      <b/>
      <vertAlign val="superscript"/>
      <sz val="12"/>
      <color theme="1"/>
      <name val="ＭＳ Ｐゴシック"/>
      <family val="3"/>
      <charset val="128"/>
    </font>
    <font>
      <b/>
      <vertAlign val="subscript"/>
      <sz val="12"/>
      <color theme="1"/>
      <name val="ＭＳ Ｐゴシック"/>
      <family val="3"/>
      <charset val="128"/>
    </font>
    <font>
      <sz val="8"/>
      <color theme="1"/>
      <name val="ＭＳ Ｐゴシック"/>
      <family val="3"/>
      <charset val="128"/>
    </font>
    <font>
      <sz val="14"/>
      <color theme="1"/>
      <name val="ＭＳ Ｐゴシック"/>
      <family val="3"/>
      <charset val="128"/>
    </font>
    <font>
      <vertAlign val="subscript"/>
      <sz val="11"/>
      <color theme="1"/>
      <name val="ＭＳ Ｐゴシック"/>
      <family val="3"/>
      <charset val="128"/>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scheme val="minor"/>
    </font>
    <font>
      <b/>
      <sz val="10"/>
      <color theme="1"/>
      <name val="ＭＳ Ｐゴシック"/>
      <family val="3"/>
      <charset val="128"/>
    </font>
    <font>
      <vertAlign val="subscript"/>
      <sz val="8"/>
      <color theme="1"/>
      <name val="ＭＳ Ｐゴシック"/>
      <family val="3"/>
      <charset val="128"/>
    </font>
    <font>
      <b/>
      <vertAlign val="subscript"/>
      <sz val="14"/>
      <color theme="1"/>
      <name val="ＭＳ Ｐゴシック"/>
      <family val="3"/>
      <charset val="128"/>
    </font>
    <font>
      <strike/>
      <sz val="8"/>
      <color theme="1"/>
      <name val="ＭＳ Ｐゴシック"/>
      <family val="3"/>
      <charset val="128"/>
    </font>
    <font>
      <strike/>
      <sz val="10"/>
      <color theme="1"/>
      <name val="ＭＳ Ｐゴシック"/>
      <family val="3"/>
      <charset val="128"/>
    </font>
    <font>
      <vertAlign val="superscript"/>
      <sz val="8"/>
      <color theme="1"/>
      <name val="ＭＳ Ｐゴシック"/>
      <family val="3"/>
      <charset val="128"/>
    </font>
    <font>
      <sz val="6"/>
      <color theme="1"/>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1" tint="0.249977111117893"/>
        <bgColor indexed="64"/>
      </patternFill>
    </fill>
  </fills>
  <borders count="180">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double">
        <color indexed="64"/>
      </right>
      <top style="medium">
        <color indexed="64"/>
      </top>
      <bottom/>
      <diagonal/>
    </border>
    <border>
      <left style="medium">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diagonal/>
    </border>
    <border>
      <left style="double">
        <color indexed="64"/>
      </left>
      <right style="thin">
        <color indexed="64"/>
      </right>
      <top style="thin">
        <color indexed="64"/>
      </top>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diagonal/>
    </border>
    <border>
      <left style="double">
        <color indexed="64"/>
      </left>
      <right style="thin">
        <color indexed="64"/>
      </right>
      <top/>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double">
        <color indexed="64"/>
      </top>
      <bottom style="medium">
        <color indexed="64"/>
      </bottom>
      <diagonal/>
    </border>
    <border>
      <left/>
      <right/>
      <top style="medium">
        <color indexed="64"/>
      </top>
      <bottom/>
      <diagonal/>
    </border>
    <border>
      <left style="medium">
        <color indexed="64"/>
      </left>
      <right/>
      <top style="double">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bottom style="double">
        <color indexed="64"/>
      </bottom>
      <diagonal/>
    </border>
    <border>
      <left/>
      <right style="medium">
        <color indexed="64"/>
      </right>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bottom/>
      <diagonal/>
    </border>
    <border>
      <left/>
      <right/>
      <top style="hair">
        <color indexed="64"/>
      </top>
      <bottom/>
      <diagonal/>
    </border>
    <border>
      <left style="double">
        <color indexed="64"/>
      </left>
      <right style="thin">
        <color indexed="64"/>
      </right>
      <top style="medium">
        <color indexed="64"/>
      </top>
      <bottom/>
      <diagonal/>
    </border>
    <border>
      <left/>
      <right/>
      <top style="medium">
        <color indexed="64"/>
      </top>
      <bottom style="dashDotDot">
        <color indexed="64"/>
      </bottom>
      <diagonal/>
    </border>
    <border>
      <left/>
      <right/>
      <top style="dashDotDot">
        <color indexed="64"/>
      </top>
      <bottom style="dashDotDot">
        <color indexed="64"/>
      </bottom>
      <diagonal/>
    </border>
    <border>
      <left/>
      <right/>
      <top style="dashDotDot">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style="double">
        <color indexed="64"/>
      </top>
      <bottom style="medium">
        <color indexed="64"/>
      </bottom>
      <diagonal/>
    </border>
    <border>
      <left/>
      <right/>
      <top style="double">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style="thin">
        <color indexed="64"/>
      </right>
      <top style="medium">
        <color indexed="64"/>
      </top>
      <bottom/>
      <diagonal/>
    </border>
    <border>
      <left style="thin">
        <color indexed="64"/>
      </left>
      <right style="dashDotDot">
        <color indexed="64"/>
      </right>
      <top style="medium">
        <color indexed="64"/>
      </top>
      <bottom style="dashDotDot">
        <color indexed="64"/>
      </bottom>
      <diagonal/>
    </border>
    <border>
      <left style="dashDotDot">
        <color indexed="64"/>
      </left>
      <right style="dashDotDot">
        <color indexed="64"/>
      </right>
      <top style="medium">
        <color indexed="64"/>
      </top>
      <bottom style="dashDotDot">
        <color indexed="64"/>
      </bottom>
      <diagonal/>
    </border>
    <border>
      <left style="dashDotDot">
        <color indexed="64"/>
      </left>
      <right style="medium">
        <color indexed="64"/>
      </right>
      <top style="medium">
        <color indexed="64"/>
      </top>
      <bottom style="dashDotDot">
        <color indexed="64"/>
      </bottom>
      <diagonal/>
    </border>
    <border>
      <left style="thin">
        <color indexed="64"/>
      </left>
      <right style="dashDotDot">
        <color indexed="64"/>
      </right>
      <top style="dashDotDot">
        <color indexed="64"/>
      </top>
      <bottom style="dashDotDot">
        <color indexed="64"/>
      </bottom>
      <diagonal/>
    </border>
    <border>
      <left style="dashDotDot">
        <color indexed="64"/>
      </left>
      <right style="dashDotDot">
        <color indexed="64"/>
      </right>
      <top style="dashDotDot">
        <color indexed="64"/>
      </top>
      <bottom style="dashDotDot">
        <color indexed="64"/>
      </bottom>
      <diagonal/>
    </border>
    <border>
      <left style="dashDotDot">
        <color indexed="64"/>
      </left>
      <right style="medium">
        <color indexed="64"/>
      </right>
      <top style="dashDotDot">
        <color indexed="64"/>
      </top>
      <bottom style="dashDotDot">
        <color indexed="64"/>
      </bottom>
      <diagonal/>
    </border>
    <border>
      <left style="thin">
        <color indexed="64"/>
      </left>
      <right style="dashDotDot">
        <color indexed="64"/>
      </right>
      <top style="dashDotDot">
        <color indexed="64"/>
      </top>
      <bottom style="thin">
        <color indexed="64"/>
      </bottom>
      <diagonal/>
    </border>
    <border>
      <left style="dashDotDot">
        <color indexed="64"/>
      </left>
      <right style="dashDotDot">
        <color indexed="64"/>
      </right>
      <top style="dashDotDot">
        <color indexed="64"/>
      </top>
      <bottom style="thin">
        <color indexed="64"/>
      </bottom>
      <diagonal/>
    </border>
    <border>
      <left style="dashDotDot">
        <color indexed="64"/>
      </left>
      <right style="medium">
        <color indexed="64"/>
      </right>
      <top style="dashDotDot">
        <color indexed="64"/>
      </top>
      <bottom style="thin">
        <color indexed="64"/>
      </bottom>
      <diagonal/>
    </border>
    <border>
      <left style="thin">
        <color indexed="64"/>
      </left>
      <right style="dashDotDot">
        <color indexed="64"/>
      </right>
      <top/>
      <bottom style="dashDotDot">
        <color indexed="64"/>
      </bottom>
      <diagonal/>
    </border>
    <border>
      <left style="dashDotDot">
        <color indexed="64"/>
      </left>
      <right style="thin">
        <color indexed="64"/>
      </right>
      <top/>
      <bottom style="dashDotDot">
        <color indexed="64"/>
      </bottom>
      <diagonal/>
    </border>
    <border>
      <left style="dashDotDot">
        <color indexed="64"/>
      </left>
      <right style="thin">
        <color indexed="64"/>
      </right>
      <top style="dashDotDot">
        <color indexed="64"/>
      </top>
      <bottom style="dashDotDot">
        <color indexed="64"/>
      </bottom>
      <diagonal/>
    </border>
    <border>
      <left/>
      <right/>
      <top/>
      <bottom style="dashDotDot">
        <color indexed="64"/>
      </bottom>
      <diagonal/>
    </border>
    <border>
      <left style="dashDotDot">
        <color indexed="64"/>
      </left>
      <right style="dashDotDot">
        <color indexed="64"/>
      </right>
      <top/>
      <bottom style="dashDotDot">
        <color indexed="64"/>
      </bottom>
      <diagonal/>
    </border>
    <border>
      <left style="dashDotDot">
        <color indexed="64"/>
      </left>
      <right style="medium">
        <color indexed="64"/>
      </right>
      <top/>
      <bottom style="dashDotDot">
        <color indexed="64"/>
      </bottom>
      <diagonal/>
    </border>
    <border>
      <left style="thin">
        <color indexed="64"/>
      </left>
      <right style="dashDotDot">
        <color indexed="64"/>
      </right>
      <top style="dashDotDot">
        <color indexed="64"/>
      </top>
      <bottom style="medium">
        <color indexed="64"/>
      </bottom>
      <diagonal/>
    </border>
    <border>
      <left style="dashDotDot">
        <color indexed="64"/>
      </left>
      <right style="dashDotDot">
        <color indexed="64"/>
      </right>
      <top style="dashDotDot">
        <color indexed="64"/>
      </top>
      <bottom style="medium">
        <color indexed="64"/>
      </bottom>
      <diagonal/>
    </border>
    <border>
      <left style="dashDotDot">
        <color indexed="64"/>
      </left>
      <right style="medium">
        <color indexed="64"/>
      </right>
      <top style="dashDotDot">
        <color indexed="64"/>
      </top>
      <bottom style="medium">
        <color indexed="64"/>
      </bottom>
      <diagonal/>
    </border>
    <border>
      <left style="dashDotDot">
        <color indexed="64"/>
      </left>
      <right style="thin">
        <color indexed="64"/>
      </right>
      <top style="dashDotDot">
        <color indexed="64"/>
      </top>
      <bottom style="medium">
        <color indexed="64"/>
      </bottom>
      <diagonal/>
    </border>
    <border>
      <left/>
      <right/>
      <top style="dashDotDot">
        <color indexed="64"/>
      </top>
      <bottom style="medium">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double">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double">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style="medium">
        <color indexed="64"/>
      </right>
      <top style="medium">
        <color indexed="64"/>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diagonalDown="1">
      <left style="medium">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double">
        <color indexed="64"/>
      </right>
      <top/>
      <bottom/>
      <diagonal/>
    </border>
  </borders>
  <cellStyleXfs count="4">
    <xf numFmtId="0" fontId="0" fillId="0" borderId="0"/>
    <xf numFmtId="38" fontId="22" fillId="0" borderId="0" applyFont="0" applyFill="0" applyBorder="0" applyAlignment="0" applyProtection="0">
      <alignment vertical="center"/>
    </xf>
    <xf numFmtId="0" fontId="22" fillId="0" borderId="0">
      <alignment vertical="center"/>
    </xf>
    <xf numFmtId="38" fontId="38" fillId="0" borderId="0" applyFont="0" applyFill="0" applyBorder="0" applyAlignment="0" applyProtection="0">
      <alignment vertical="center"/>
    </xf>
  </cellStyleXfs>
  <cellXfs count="833">
    <xf numFmtId="0" fontId="0" fillId="0" borderId="0" xfId="0"/>
    <xf numFmtId="0" fontId="3" fillId="0" borderId="0" xfId="0" applyFont="1" applyAlignment="1">
      <alignment vertical="center"/>
    </xf>
    <xf numFmtId="0" fontId="2" fillId="0" borderId="9" xfId="0" applyFont="1" applyBorder="1" applyAlignment="1">
      <alignment horizontal="center" vertical="center"/>
    </xf>
    <xf numFmtId="0" fontId="0" fillId="0" borderId="0" xfId="0" applyAlignment="1">
      <alignment vertical="center"/>
    </xf>
    <xf numFmtId="0" fontId="2" fillId="0" borderId="0" xfId="0" applyFont="1" applyAlignment="1">
      <alignment horizontal="center" vertical="center"/>
    </xf>
    <xf numFmtId="179" fontId="2" fillId="0" borderId="0" xfId="0" applyNumberFormat="1" applyFont="1" applyAlignment="1">
      <alignment vertical="center"/>
    </xf>
    <xf numFmtId="0" fontId="3" fillId="0" borderId="0" xfId="0" applyFont="1" applyAlignment="1">
      <alignment horizontal="left" wrapText="1"/>
    </xf>
    <xf numFmtId="0" fontId="6" fillId="0" borderId="0" xfId="0" applyFont="1" applyAlignment="1">
      <alignment vertical="center"/>
    </xf>
    <xf numFmtId="176" fontId="2" fillId="0" borderId="0" xfId="0" applyNumberFormat="1" applyFont="1" applyAlignment="1">
      <alignment horizontal="center" vertical="center"/>
    </xf>
    <xf numFmtId="0" fontId="0" fillId="0" borderId="0" xfId="0" applyAlignment="1">
      <alignment horizontal="center" vertical="center"/>
    </xf>
    <xf numFmtId="0" fontId="2" fillId="0" borderId="21" xfId="0" applyFont="1" applyBorder="1" applyAlignment="1">
      <alignment horizontal="center" vertical="center" wrapText="1"/>
    </xf>
    <xf numFmtId="0" fontId="9" fillId="0" borderId="0" xfId="0" applyFont="1" applyAlignment="1">
      <alignment horizontal="right" vertical="center"/>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horizontal="right" vertical="center"/>
    </xf>
    <xf numFmtId="0" fontId="14" fillId="0" borderId="0" xfId="0" applyFont="1" applyAlignment="1">
      <alignment vertical="center"/>
    </xf>
    <xf numFmtId="0" fontId="2" fillId="0" borderId="22" xfId="0" applyFont="1" applyBorder="1" applyAlignment="1">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22" xfId="0" applyBorder="1" applyAlignment="1">
      <alignment horizontal="center" vertical="center"/>
    </xf>
    <xf numFmtId="0" fontId="14" fillId="0" borderId="0" xfId="0" applyFont="1" applyAlignment="1">
      <alignment horizontal="left" vertical="center"/>
    </xf>
    <xf numFmtId="0" fontId="2" fillId="0" borderId="0" xfId="0" applyFont="1" applyAlignment="1">
      <alignment vertical="center"/>
    </xf>
    <xf numFmtId="179" fontId="2" fillId="0" borderId="0" xfId="0" applyNumberFormat="1" applyFont="1" applyAlignment="1">
      <alignment horizontal="right" vertical="center"/>
    </xf>
    <xf numFmtId="0" fontId="5" fillId="0" borderId="0" xfId="0" applyFont="1"/>
    <xf numFmtId="0" fontId="2" fillId="0" borderId="45" xfId="0" applyFont="1" applyBorder="1" applyAlignment="1">
      <alignment horizontal="center" vertical="center"/>
    </xf>
    <xf numFmtId="176" fontId="2" fillId="0" borderId="19" xfId="0" applyNumberFormat="1" applyFont="1" applyBorder="1" applyAlignment="1">
      <alignment horizontal="right" vertical="center"/>
    </xf>
    <xf numFmtId="178" fontId="2" fillId="0" borderId="0" xfId="0" applyNumberFormat="1" applyFont="1" applyAlignment="1">
      <alignment horizontal="center" vertical="center"/>
    </xf>
    <xf numFmtId="179" fontId="2" fillId="0" borderId="46" xfId="0" applyNumberFormat="1" applyFont="1" applyBorder="1" applyAlignment="1">
      <alignment vertical="center"/>
    </xf>
    <xf numFmtId="0" fontId="0" fillId="0" borderId="46" xfId="0"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179" fontId="2" fillId="3" borderId="64" xfId="0" applyNumberFormat="1" applyFont="1" applyFill="1" applyBorder="1" applyAlignment="1">
      <alignment vertical="center"/>
    </xf>
    <xf numFmtId="179" fontId="2" fillId="2" borderId="44" xfId="0" applyNumberFormat="1" applyFont="1" applyFill="1" applyBorder="1" applyAlignment="1">
      <alignment vertical="center"/>
    </xf>
    <xf numFmtId="179" fontId="2" fillId="3" borderId="65" xfId="0" applyNumberFormat="1" applyFont="1" applyFill="1" applyBorder="1" applyAlignment="1">
      <alignment vertical="center"/>
    </xf>
    <xf numFmtId="181" fontId="2" fillId="3" borderId="32"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181" fontId="2" fillId="0" borderId="44" xfId="0" applyNumberFormat="1" applyFont="1" applyBorder="1" applyAlignment="1">
      <alignment horizontal="right" vertical="center"/>
    </xf>
    <xf numFmtId="0" fontId="23" fillId="0" borderId="0" xfId="0" applyFont="1" applyAlignment="1">
      <alignment vertical="center"/>
    </xf>
    <xf numFmtId="189" fontId="2" fillId="3" borderId="68" xfId="0" applyNumberFormat="1" applyFont="1" applyFill="1" applyBorder="1" applyAlignment="1">
      <alignment horizontal="right" vertical="center"/>
    </xf>
    <xf numFmtId="189" fontId="2" fillId="3" borderId="69" xfId="0" applyNumberFormat="1" applyFont="1" applyFill="1" applyBorder="1" applyAlignment="1">
      <alignment horizontal="right" vertical="center"/>
    </xf>
    <xf numFmtId="0" fontId="2" fillId="0" borderId="21" xfId="0" applyFont="1" applyBorder="1" applyAlignment="1">
      <alignment horizontal="center" vertical="center"/>
    </xf>
    <xf numFmtId="0" fontId="2" fillId="0" borderId="28" xfId="0" applyFont="1" applyBorder="1" applyAlignment="1">
      <alignment horizontal="center" vertical="center"/>
    </xf>
    <xf numFmtId="0" fontId="2" fillId="0" borderId="17" xfId="0" applyFont="1" applyBorder="1" applyAlignment="1">
      <alignment horizontal="center" vertical="center"/>
    </xf>
    <xf numFmtId="179" fontId="2" fillId="3" borderId="44" xfId="0" applyNumberFormat="1" applyFont="1" applyFill="1" applyBorder="1" applyAlignment="1">
      <alignment vertical="center"/>
    </xf>
    <xf numFmtId="179" fontId="2" fillId="3" borderId="19" xfId="0" applyNumberFormat="1" applyFont="1" applyFill="1" applyBorder="1" applyAlignment="1">
      <alignment vertical="center"/>
    </xf>
    <xf numFmtId="178" fontId="2" fillId="3" borderId="44" xfId="0" applyNumberFormat="1" applyFont="1" applyFill="1" applyBorder="1" applyAlignment="1">
      <alignment vertical="center"/>
    </xf>
    <xf numFmtId="178" fontId="2" fillId="3" borderId="8" xfId="0" applyNumberFormat="1" applyFont="1" applyFill="1" applyBorder="1" applyAlignment="1">
      <alignment vertical="center"/>
    </xf>
    <xf numFmtId="179" fontId="2" fillId="3" borderId="19" xfId="0" applyNumberFormat="1" applyFont="1" applyFill="1" applyBorder="1" applyAlignment="1">
      <alignment horizontal="right" vertical="center"/>
    </xf>
    <xf numFmtId="0" fontId="2" fillId="0" borderId="73" xfId="0" applyFont="1" applyBorder="1" applyAlignment="1">
      <alignment horizontal="center" vertical="center"/>
    </xf>
    <xf numFmtId="179" fontId="2" fillId="3" borderId="8" xfId="0" applyNumberFormat="1" applyFont="1" applyFill="1" applyBorder="1" applyAlignment="1">
      <alignment vertical="center"/>
    </xf>
    <xf numFmtId="178" fontId="2" fillId="2" borderId="32" xfId="0" applyNumberFormat="1" applyFont="1" applyFill="1" applyBorder="1" applyAlignment="1">
      <alignment vertical="center"/>
    </xf>
    <xf numFmtId="0" fontId="2" fillId="3" borderId="47"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179" fontId="2" fillId="3" borderId="58" xfId="0" applyNumberFormat="1" applyFont="1" applyFill="1" applyBorder="1" applyAlignment="1">
      <alignment horizontal="right" vertical="center"/>
    </xf>
    <xf numFmtId="179" fontId="2" fillId="3" borderId="61" xfId="0" applyNumberFormat="1" applyFont="1" applyFill="1" applyBorder="1" applyAlignment="1">
      <alignment horizontal="right" vertical="center"/>
    </xf>
    <xf numFmtId="179" fontId="2" fillId="3" borderId="60" xfId="0" applyNumberFormat="1" applyFont="1" applyFill="1" applyBorder="1" applyAlignment="1">
      <alignment vertical="center"/>
    </xf>
    <xf numFmtId="179" fontId="2" fillId="3" borderId="58" xfId="0" applyNumberFormat="1" applyFont="1" applyFill="1" applyBorder="1" applyAlignment="1">
      <alignment vertical="center"/>
    </xf>
    <xf numFmtId="189" fontId="2" fillId="3" borderId="32" xfId="0" applyNumberFormat="1" applyFont="1" applyFill="1" applyBorder="1" applyAlignment="1">
      <alignment horizontal="right" vertical="center"/>
    </xf>
    <xf numFmtId="189" fontId="2" fillId="3" borderId="8" xfId="0" applyNumberFormat="1" applyFont="1" applyFill="1" applyBorder="1" applyAlignment="1">
      <alignment horizontal="right" vertical="center"/>
    </xf>
    <xf numFmtId="189" fontId="2" fillId="3" borderId="19" xfId="0" applyNumberFormat="1" applyFont="1" applyFill="1" applyBorder="1" applyAlignment="1">
      <alignment horizontal="right" vertical="center"/>
    </xf>
    <xf numFmtId="178" fontId="2" fillId="2" borderId="57" xfId="0" applyNumberFormat="1" applyFont="1" applyFill="1" applyBorder="1" applyAlignment="1">
      <alignment horizontal="right" vertical="center"/>
    </xf>
    <xf numFmtId="0" fontId="2" fillId="3" borderId="48" xfId="0" applyFont="1" applyFill="1" applyBorder="1" applyAlignment="1">
      <alignment horizontal="center" vertical="center"/>
    </xf>
    <xf numFmtId="178" fontId="2" fillId="3" borderId="57" xfId="0" applyNumberFormat="1" applyFont="1" applyFill="1" applyBorder="1" applyAlignment="1">
      <alignment horizontal="right" vertical="center"/>
    </xf>
    <xf numFmtId="178" fontId="2" fillId="3" borderId="58" xfId="0" applyNumberFormat="1" applyFont="1" applyFill="1" applyBorder="1" applyAlignment="1">
      <alignment horizontal="right" vertical="center"/>
    </xf>
    <xf numFmtId="0" fontId="2" fillId="3" borderId="51" xfId="0" applyFont="1" applyFill="1" applyBorder="1" applyAlignment="1">
      <alignment horizontal="center" vertical="center"/>
    </xf>
    <xf numFmtId="0" fontId="2" fillId="3" borderId="66" xfId="0" applyFont="1" applyFill="1" applyBorder="1" applyAlignment="1">
      <alignment horizontal="center" vertical="center"/>
    </xf>
    <xf numFmtId="178" fontId="2" fillId="3" borderId="61" xfId="0" applyNumberFormat="1" applyFont="1" applyFill="1" applyBorder="1" applyAlignment="1">
      <alignment horizontal="center" vertical="center"/>
    </xf>
    <xf numFmtId="188" fontId="2" fillId="3" borderId="32" xfId="0" applyNumberFormat="1" applyFont="1" applyFill="1" applyBorder="1" applyAlignment="1">
      <alignment vertical="center"/>
    </xf>
    <xf numFmtId="188" fontId="2" fillId="3" borderId="15" xfId="0" applyNumberFormat="1" applyFont="1" applyFill="1" applyBorder="1" applyAlignment="1">
      <alignment vertical="center"/>
    </xf>
    <xf numFmtId="188" fontId="2" fillId="3" borderId="8" xfId="0" applyNumberFormat="1" applyFont="1" applyFill="1" applyBorder="1" applyAlignment="1">
      <alignment vertical="center"/>
    </xf>
    <xf numFmtId="188" fontId="2" fillId="3" borderId="16" xfId="0" applyNumberFormat="1" applyFont="1" applyFill="1" applyBorder="1" applyAlignment="1">
      <alignment vertical="center"/>
    </xf>
    <xf numFmtId="188" fontId="2" fillId="3" borderId="28" xfId="0" applyNumberFormat="1" applyFont="1" applyFill="1" applyBorder="1" applyAlignment="1">
      <alignment vertical="center"/>
    </xf>
    <xf numFmtId="188" fontId="2" fillId="3" borderId="17" xfId="0" applyNumberFormat="1" applyFont="1" applyFill="1" applyBorder="1" applyAlignment="1">
      <alignment vertical="center"/>
    </xf>
    <xf numFmtId="188" fontId="2" fillId="3" borderId="19" xfId="0" applyNumberFormat="1" applyFont="1" applyFill="1" applyBorder="1" applyAlignment="1">
      <alignment vertical="center"/>
    </xf>
    <xf numFmtId="188" fontId="2" fillId="3" borderId="64" xfId="0" applyNumberFormat="1" applyFont="1" applyFill="1" applyBorder="1" applyAlignment="1">
      <alignment vertical="center"/>
    </xf>
    <xf numFmtId="0" fontId="0" fillId="3" borderId="0" xfId="0" applyFill="1" applyAlignment="1">
      <alignment horizontal="right" vertical="center"/>
    </xf>
    <xf numFmtId="189" fontId="2" fillId="3" borderId="84" xfId="0" applyNumberFormat="1" applyFont="1" applyFill="1" applyBorder="1" applyAlignment="1">
      <alignment horizontal="right" vertical="center"/>
    </xf>
    <xf numFmtId="178" fontId="2" fillId="3" borderId="29" xfId="0" applyNumberFormat="1" applyFont="1" applyFill="1" applyBorder="1" applyAlignment="1">
      <alignment vertical="center"/>
    </xf>
    <xf numFmtId="178" fontId="2" fillId="2" borderId="29" xfId="0" applyNumberFormat="1" applyFont="1" applyFill="1" applyBorder="1" applyAlignment="1">
      <alignment vertical="center"/>
    </xf>
    <xf numFmtId="178" fontId="2" fillId="3" borderId="18" xfId="0" applyNumberFormat="1" applyFont="1" applyFill="1" applyBorder="1" applyAlignment="1">
      <alignment vertical="center"/>
    </xf>
    <xf numFmtId="0" fontId="2" fillId="0" borderId="66" xfId="0" applyFont="1" applyBorder="1" applyAlignment="1">
      <alignment horizontal="center" vertical="center"/>
    </xf>
    <xf numFmtId="179" fontId="2" fillId="3" borderId="29" xfId="0" applyNumberFormat="1" applyFont="1" applyFill="1" applyBorder="1" applyAlignment="1">
      <alignment vertical="center"/>
    </xf>
    <xf numFmtId="179" fontId="2" fillId="3" borderId="18" xfId="0" applyNumberFormat="1" applyFont="1" applyFill="1" applyBorder="1" applyAlignment="1">
      <alignment vertical="center"/>
    </xf>
    <xf numFmtId="0" fontId="2" fillId="0" borderId="47" xfId="0" applyFont="1" applyBorder="1" applyAlignment="1">
      <alignment horizontal="center" vertical="center"/>
    </xf>
    <xf numFmtId="178" fontId="2" fillId="3" borderId="32" xfId="0" applyNumberFormat="1" applyFont="1" applyFill="1" applyBorder="1" applyAlignment="1">
      <alignment vertical="center"/>
    </xf>
    <xf numFmtId="179" fontId="2" fillId="3" borderId="32" xfId="0" applyNumberFormat="1" applyFont="1" applyFill="1" applyBorder="1" applyAlignment="1">
      <alignment vertical="center"/>
    </xf>
    <xf numFmtId="179" fontId="2" fillId="3" borderId="15" xfId="0" applyNumberFormat="1" applyFont="1" applyFill="1" applyBorder="1" applyAlignment="1">
      <alignment vertical="center"/>
    </xf>
    <xf numFmtId="0" fontId="2" fillId="0" borderId="51" xfId="0" applyFont="1" applyBorder="1" applyAlignment="1">
      <alignment horizontal="center" vertical="center"/>
    </xf>
    <xf numFmtId="179" fontId="2" fillId="3" borderId="16" xfId="0" applyNumberFormat="1" applyFont="1" applyFill="1" applyBorder="1" applyAlignment="1">
      <alignment vertical="center"/>
    </xf>
    <xf numFmtId="0" fontId="2" fillId="0" borderId="67" xfId="0" applyFont="1" applyBorder="1" applyAlignment="1">
      <alignment horizontal="center" vertical="center"/>
    </xf>
    <xf numFmtId="178" fontId="2" fillId="3" borderId="28" xfId="0" applyNumberFormat="1" applyFont="1" applyFill="1" applyBorder="1" applyAlignment="1">
      <alignment vertical="center"/>
    </xf>
    <xf numFmtId="179" fontId="2" fillId="3" borderId="28" xfId="0" applyNumberFormat="1" applyFont="1" applyFill="1" applyBorder="1" applyAlignment="1">
      <alignment vertical="center"/>
    </xf>
    <xf numFmtId="179" fontId="2" fillId="3" borderId="17" xfId="0" applyNumberFormat="1" applyFont="1" applyFill="1" applyBorder="1" applyAlignment="1">
      <alignment vertical="center"/>
    </xf>
    <xf numFmtId="178" fontId="2" fillId="0" borderId="0" xfId="0" applyNumberFormat="1" applyFont="1" applyAlignment="1">
      <alignment vertical="center"/>
    </xf>
    <xf numFmtId="0" fontId="2" fillId="0" borderId="0" xfId="0" applyFont="1" applyAlignment="1">
      <alignment horizontal="right" vertical="center"/>
    </xf>
    <xf numFmtId="0" fontId="2" fillId="3" borderId="85" xfId="0" applyFont="1" applyFill="1" applyBorder="1" applyAlignment="1">
      <alignment horizontal="center" vertical="center"/>
    </xf>
    <xf numFmtId="178" fontId="2" fillId="3" borderId="86" xfId="0" applyNumberFormat="1" applyFont="1" applyFill="1" applyBorder="1" applyAlignment="1">
      <alignment vertical="center"/>
    </xf>
    <xf numFmtId="0" fontId="2" fillId="0" borderId="61" xfId="0" applyFont="1" applyBorder="1" applyAlignment="1">
      <alignment horizontal="center" vertical="center"/>
    </xf>
    <xf numFmtId="0" fontId="0" fillId="0" borderId="54" xfId="0" applyBorder="1" applyAlignment="1">
      <alignment vertical="center"/>
    </xf>
    <xf numFmtId="178" fontId="2" fillId="0" borderId="88" xfId="0" applyNumberFormat="1" applyFont="1" applyBorder="1" applyAlignment="1">
      <alignment vertical="center"/>
    </xf>
    <xf numFmtId="179" fontId="2" fillId="2" borderId="58" xfId="0" applyNumberFormat="1" applyFont="1" applyFill="1" applyBorder="1" applyAlignment="1">
      <alignment vertical="center"/>
    </xf>
    <xf numFmtId="179" fontId="2" fillId="2" borderId="60" xfId="0" applyNumberFormat="1" applyFont="1" applyFill="1" applyBorder="1" applyAlignment="1">
      <alignment vertical="center"/>
    </xf>
    <xf numFmtId="0" fontId="24" fillId="0" borderId="89" xfId="0" applyFont="1" applyBorder="1" applyAlignment="1">
      <alignment horizontal="center" vertical="center"/>
    </xf>
    <xf numFmtId="0" fontId="24" fillId="0" borderId="0" xfId="0" applyFont="1" applyAlignment="1">
      <alignment horizontal="center" vertical="center"/>
    </xf>
    <xf numFmtId="179" fontId="25" fillId="0" borderId="0" xfId="0" applyNumberFormat="1" applyFont="1" applyAlignment="1">
      <alignment horizontal="right" vertical="center"/>
    </xf>
    <xf numFmtId="0" fontId="26" fillId="0" borderId="0" xfId="0" applyFont="1" applyAlignment="1">
      <alignment horizontal="right" vertical="center"/>
    </xf>
    <xf numFmtId="0" fontId="2" fillId="0" borderId="22" xfId="0" applyFont="1" applyBorder="1" applyAlignment="1">
      <alignment horizontal="center" vertical="center"/>
    </xf>
    <xf numFmtId="0" fontId="2" fillId="0" borderId="22" xfId="0" quotePrefix="1" applyFont="1" applyBorder="1" applyAlignment="1">
      <alignment horizontal="center" vertical="center" wrapText="1"/>
    </xf>
    <xf numFmtId="0" fontId="2" fillId="0" borderId="96" xfId="0" applyFont="1" applyBorder="1" applyAlignment="1">
      <alignment horizontal="center" vertical="center" wrapText="1"/>
    </xf>
    <xf numFmtId="184" fontId="2" fillId="0" borderId="49" xfId="0" applyNumberFormat="1" applyFont="1" applyBorder="1" applyAlignment="1">
      <alignment horizontal="left" vertical="center" wrapText="1"/>
    </xf>
    <xf numFmtId="184" fontId="2" fillId="0" borderId="97" xfId="0" applyNumberFormat="1" applyFont="1" applyBorder="1" applyAlignment="1">
      <alignment horizontal="left" vertical="center" wrapText="1"/>
    </xf>
    <xf numFmtId="184" fontId="2" fillId="0" borderId="71" xfId="0" applyNumberFormat="1" applyFont="1" applyBorder="1" applyAlignment="1">
      <alignment horizontal="left" vertical="center" wrapText="1"/>
    </xf>
    <xf numFmtId="0" fontId="0" fillId="0" borderId="0" xfId="0" applyAlignment="1">
      <alignment vertical="center" wrapText="1"/>
    </xf>
    <xf numFmtId="0" fontId="0" fillId="0" borderId="22" xfId="0" applyBorder="1" applyAlignment="1">
      <alignment vertical="center"/>
    </xf>
    <xf numFmtId="184" fontId="2" fillId="0" borderId="50" xfId="0" applyNumberFormat="1" applyFont="1" applyBorder="1" applyAlignment="1">
      <alignment horizontal="left" vertical="center" wrapText="1"/>
    </xf>
    <xf numFmtId="0" fontId="2" fillId="0" borderId="167" xfId="0" applyFont="1" applyBorder="1" applyAlignment="1">
      <alignment horizontal="center" vertical="center" wrapText="1"/>
    </xf>
    <xf numFmtId="0" fontId="0" fillId="0" borderId="9" xfId="0" applyBorder="1" applyAlignment="1">
      <alignment horizontal="center" vertical="center"/>
    </xf>
    <xf numFmtId="179" fontId="2" fillId="2" borderId="29" xfId="0" applyNumberFormat="1" applyFont="1" applyFill="1" applyBorder="1" applyAlignment="1">
      <alignment vertical="center"/>
    </xf>
    <xf numFmtId="0" fontId="2" fillId="0" borderId="99" xfId="0" applyFont="1" applyBorder="1" applyAlignment="1">
      <alignment horizontal="center" vertical="center"/>
    </xf>
    <xf numFmtId="178" fontId="2" fillId="2" borderId="61" xfId="0" applyNumberFormat="1" applyFont="1" applyFill="1" applyBorder="1" applyAlignment="1">
      <alignment horizontal="center" vertical="center"/>
    </xf>
    <xf numFmtId="179" fontId="2" fillId="2" borderId="58" xfId="0" applyNumberFormat="1" applyFont="1" applyFill="1" applyBorder="1" applyAlignment="1">
      <alignment horizontal="right" vertical="center"/>
    </xf>
    <xf numFmtId="178" fontId="2" fillId="0" borderId="62" xfId="0" applyNumberFormat="1" applyFont="1" applyBorder="1" applyAlignment="1">
      <alignment horizontal="right" vertical="center"/>
    </xf>
    <xf numFmtId="178" fontId="2" fillId="2" borderId="58" xfId="0" applyNumberFormat="1" applyFont="1" applyFill="1" applyBorder="1" applyAlignment="1">
      <alignment horizontal="right" vertical="center"/>
    </xf>
    <xf numFmtId="0" fontId="2" fillId="0" borderId="98" xfId="0" applyFont="1" applyBorder="1" applyAlignment="1">
      <alignment horizontal="center" vertical="center" wrapText="1"/>
    </xf>
    <xf numFmtId="0" fontId="2" fillId="0" borderId="0" xfId="0" applyFont="1" applyAlignment="1">
      <alignment horizontal="center" vertical="center" wrapText="1"/>
    </xf>
    <xf numFmtId="0" fontId="2" fillId="0" borderId="9" xfId="0" quotePrefix="1" applyFont="1" applyBorder="1" applyAlignment="1">
      <alignment horizontal="center" vertical="center" wrapText="1"/>
    </xf>
    <xf numFmtId="0" fontId="28" fillId="0" borderId="0" xfId="0" applyFont="1" applyAlignment="1">
      <alignment vertical="center"/>
    </xf>
    <xf numFmtId="0" fontId="27" fillId="0" borderId="0" xfId="0" applyFont="1" applyAlignment="1">
      <alignment vertical="center"/>
    </xf>
    <xf numFmtId="0" fontId="35" fillId="0" borderId="0" xfId="0" applyFont="1" applyAlignment="1">
      <alignment horizontal="left" vertical="center"/>
    </xf>
    <xf numFmtId="179" fontId="2" fillId="3" borderId="141" xfId="0" applyNumberFormat="1" applyFont="1" applyFill="1" applyBorder="1" applyAlignment="1">
      <alignment vertical="center"/>
    </xf>
    <xf numFmtId="179" fontId="2" fillId="3" borderId="4" xfId="0" applyNumberFormat="1" applyFont="1" applyFill="1" applyBorder="1" applyAlignment="1">
      <alignment vertical="center"/>
    </xf>
    <xf numFmtId="179" fontId="2" fillId="3" borderId="133" xfId="0" applyNumberFormat="1" applyFont="1" applyFill="1" applyBorder="1" applyAlignment="1">
      <alignment vertical="center"/>
    </xf>
    <xf numFmtId="179" fontId="2" fillId="3" borderId="173" xfId="0" applyNumberFormat="1" applyFont="1" applyFill="1" applyBorder="1" applyAlignment="1">
      <alignment vertical="center"/>
    </xf>
    <xf numFmtId="0" fontId="34" fillId="0" borderId="22" xfId="0" applyFont="1" applyBorder="1" applyAlignment="1">
      <alignment horizontal="center" vertical="center" wrapText="1"/>
    </xf>
    <xf numFmtId="0" fontId="24" fillId="0" borderId="5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0" xfId="0" applyFont="1" applyAlignment="1">
      <alignment horizontal="left" vertical="center" wrapText="1"/>
    </xf>
    <xf numFmtId="0" fontId="27" fillId="0" borderId="8"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6" xfId="0" applyFont="1" applyBorder="1" applyAlignment="1">
      <alignment horizontal="center" vertical="center" wrapText="1"/>
    </xf>
    <xf numFmtId="0" fontId="27" fillId="0" borderId="0" xfId="0" applyFont="1" applyAlignment="1">
      <alignment horizontal="right" vertical="center"/>
    </xf>
    <xf numFmtId="0" fontId="27" fillId="3" borderId="0" xfId="0" applyFont="1" applyFill="1" applyAlignment="1">
      <alignment horizontal="right" vertical="center"/>
    </xf>
    <xf numFmtId="0" fontId="41" fillId="0" borderId="0" xfId="0" applyFont="1" applyAlignment="1">
      <alignment horizontal="left" wrapText="1"/>
    </xf>
    <xf numFmtId="0" fontId="28" fillId="0" borderId="0" xfId="2" applyFont="1" applyAlignment="1">
      <alignment horizontal="left"/>
    </xf>
    <xf numFmtId="0" fontId="28" fillId="0" borderId="0" xfId="2" applyFont="1">
      <alignment vertical="center"/>
    </xf>
    <xf numFmtId="0" fontId="41" fillId="0" borderId="0" xfId="2" applyFont="1" applyAlignment="1">
      <alignment horizontal="left" wrapText="1"/>
    </xf>
    <xf numFmtId="0" fontId="22" fillId="0" borderId="0" xfId="2" applyFont="1">
      <alignment vertical="center"/>
    </xf>
    <xf numFmtId="0" fontId="27" fillId="0" borderId="179" xfId="0" applyFont="1" applyBorder="1" applyAlignment="1">
      <alignment vertical="center"/>
    </xf>
    <xf numFmtId="0" fontId="22" fillId="0" borderId="0" xfId="0" applyFont="1" applyAlignment="1">
      <alignment vertical="center"/>
    </xf>
    <xf numFmtId="0" fontId="41" fillId="0" borderId="0" xfId="2" applyFont="1" applyAlignment="1">
      <alignment horizontal="left"/>
    </xf>
    <xf numFmtId="0" fontId="22" fillId="0" borderId="0" xfId="0" applyFont="1" applyAlignment="1">
      <alignment horizontal="center" vertical="center"/>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4" fillId="0" borderId="21" xfId="0" applyFont="1" applyBorder="1" applyAlignment="1">
      <alignment horizontal="center" vertical="center"/>
    </xf>
    <xf numFmtId="0" fontId="24" fillId="0" borderId="28" xfId="0" applyFont="1" applyBorder="1" applyAlignment="1">
      <alignment horizontal="center" vertical="center"/>
    </xf>
    <xf numFmtId="0" fontId="24" fillId="0" borderId="21" xfId="0" applyFont="1" applyBorder="1" applyAlignment="1">
      <alignment horizontal="center" vertical="center" wrapText="1"/>
    </xf>
    <xf numFmtId="0" fontId="24" fillId="0" borderId="17" xfId="0" applyFont="1" applyBorder="1" applyAlignment="1">
      <alignment horizontal="center" vertical="center"/>
    </xf>
    <xf numFmtId="0" fontId="24" fillId="0" borderId="47" xfId="0" applyFont="1" applyBorder="1" applyAlignment="1">
      <alignment vertical="center"/>
    </xf>
    <xf numFmtId="178" fontId="24" fillId="3" borderId="44" xfId="0" applyNumberFormat="1" applyFont="1" applyFill="1" applyBorder="1" applyAlignment="1">
      <alignment vertical="center"/>
    </xf>
    <xf numFmtId="178" fontId="24" fillId="2" borderId="44" xfId="0" applyNumberFormat="1" applyFont="1" applyFill="1" applyBorder="1" applyAlignment="1">
      <alignment vertical="center"/>
    </xf>
    <xf numFmtId="192" fontId="24" fillId="3" borderId="44" xfId="0" applyNumberFormat="1" applyFont="1" applyFill="1" applyBorder="1" applyAlignment="1">
      <alignment vertical="center"/>
    </xf>
    <xf numFmtId="179" fontId="24" fillId="3" borderId="44" xfId="0" applyNumberFormat="1" applyFont="1" applyFill="1" applyBorder="1" applyAlignment="1">
      <alignment vertical="center"/>
    </xf>
    <xf numFmtId="179" fontId="24" fillId="3" borderId="65" xfId="0" applyNumberFormat="1" applyFont="1" applyFill="1" applyBorder="1" applyAlignment="1">
      <alignment vertical="center"/>
    </xf>
    <xf numFmtId="0" fontId="24" fillId="0" borderId="48" xfId="0" applyFont="1" applyBorder="1" applyAlignment="1">
      <alignment vertical="center"/>
    </xf>
    <xf numFmtId="0" fontId="24" fillId="0" borderId="51" xfId="0" applyFont="1" applyBorder="1" applyAlignment="1">
      <alignment vertical="center"/>
    </xf>
    <xf numFmtId="178" fontId="24" fillId="2" borderId="8" xfId="0" applyNumberFormat="1" applyFont="1" applyFill="1" applyBorder="1" applyAlignment="1">
      <alignment vertical="center"/>
    </xf>
    <xf numFmtId="178" fontId="24" fillId="3" borderId="8" xfId="0" applyNumberFormat="1" applyFont="1" applyFill="1" applyBorder="1" applyAlignment="1">
      <alignment vertical="center"/>
    </xf>
    <xf numFmtId="178" fontId="24" fillId="2" borderId="11" xfId="0" applyNumberFormat="1" applyFont="1" applyFill="1" applyBorder="1" applyAlignment="1">
      <alignment vertical="center"/>
    </xf>
    <xf numFmtId="178" fontId="24" fillId="3" borderId="11" xfId="0" applyNumberFormat="1" applyFont="1" applyFill="1" applyBorder="1" applyAlignment="1">
      <alignment vertical="center"/>
    </xf>
    <xf numFmtId="0" fontId="24" fillId="0" borderId="52" xfId="0" applyFont="1" applyBorder="1" applyAlignment="1">
      <alignment vertical="center"/>
    </xf>
    <xf numFmtId="0" fontId="24" fillId="0" borderId="45" xfId="0" applyFont="1" applyBorder="1" applyAlignment="1">
      <alignment horizontal="center" vertical="center"/>
    </xf>
    <xf numFmtId="178" fontId="24" fillId="0" borderId="19" xfId="0" applyNumberFormat="1" applyFont="1" applyBorder="1" applyAlignment="1">
      <alignment horizontal="center" vertical="center"/>
    </xf>
    <xf numFmtId="179" fontId="24" fillId="3" borderId="19" xfId="0" applyNumberFormat="1" applyFont="1" applyFill="1" applyBorder="1" applyAlignment="1">
      <alignment vertical="center"/>
    </xf>
    <xf numFmtId="179" fontId="24" fillId="3" borderId="64" xfId="0" applyNumberFormat="1" applyFont="1" applyFill="1" applyBorder="1" applyAlignment="1">
      <alignment vertical="center"/>
    </xf>
    <xf numFmtId="0" fontId="24" fillId="0" borderId="46" xfId="0" applyFont="1" applyBorder="1" applyAlignment="1">
      <alignment vertical="center" wrapText="1"/>
    </xf>
    <xf numFmtId="0" fontId="24" fillId="0" borderId="46" xfId="0" applyFont="1" applyBorder="1" applyAlignment="1">
      <alignment vertical="center"/>
    </xf>
    <xf numFmtId="0" fontId="28" fillId="0" borderId="0" xfId="2" applyFont="1" applyAlignment="1">
      <alignment horizontal="left" vertical="center"/>
    </xf>
    <xf numFmtId="178" fontId="24" fillId="0" borderId="0" xfId="2" applyNumberFormat="1" applyFont="1" applyAlignment="1">
      <alignment horizontal="center" vertical="center"/>
    </xf>
    <xf numFmtId="179" fontId="24" fillId="0" borderId="0" xfId="2" applyNumberFormat="1" applyFont="1" applyAlignment="1">
      <alignment horizontal="right" vertical="center"/>
    </xf>
    <xf numFmtId="176" fontId="24" fillId="0" borderId="0" xfId="2" applyNumberFormat="1" applyFont="1" applyAlignment="1">
      <alignment horizontal="center" vertical="center"/>
    </xf>
    <xf numFmtId="0" fontId="24" fillId="0" borderId="154" xfId="2" applyFont="1" applyBorder="1" applyAlignment="1">
      <alignment horizontal="center" vertical="center"/>
    </xf>
    <xf numFmtId="0" fontId="24" fillId="0" borderId="155" xfId="2" applyFont="1" applyBorder="1" applyAlignment="1">
      <alignment horizontal="center" vertical="center"/>
    </xf>
    <xf numFmtId="178" fontId="24" fillId="0" borderId="21" xfId="2" applyNumberFormat="1" applyFont="1" applyBorder="1" applyAlignment="1">
      <alignment horizontal="center" vertical="center" wrapText="1"/>
    </xf>
    <xf numFmtId="178" fontId="24" fillId="0" borderId="28" xfId="2" applyNumberFormat="1" applyFont="1" applyBorder="1" applyAlignment="1">
      <alignment horizontal="center" vertical="center" wrapText="1"/>
    </xf>
    <xf numFmtId="178" fontId="24" fillId="0" borderId="133" xfId="2" applyNumberFormat="1" applyFont="1" applyBorder="1" applyAlignment="1">
      <alignment horizontal="center" vertical="center" wrapText="1"/>
    </xf>
    <xf numFmtId="176" fontId="24" fillId="0" borderId="21" xfId="2" applyNumberFormat="1" applyFont="1" applyBorder="1" applyAlignment="1">
      <alignment vertical="center" wrapText="1"/>
    </xf>
    <xf numFmtId="178" fontId="24" fillId="0" borderId="150" xfId="2" applyNumberFormat="1" applyFont="1" applyBorder="1" applyAlignment="1">
      <alignment horizontal="center" vertical="center" wrapText="1"/>
    </xf>
    <xf numFmtId="38" fontId="24" fillId="3" borderId="49" xfId="0" applyNumberFormat="1" applyFont="1" applyFill="1" applyBorder="1" applyAlignment="1">
      <alignment horizontal="left" vertical="center"/>
    </xf>
    <xf numFmtId="38" fontId="24" fillId="3" borderId="71" xfId="0" applyNumberFormat="1" applyFont="1" applyFill="1" applyBorder="1" applyAlignment="1">
      <alignment horizontal="left" vertical="center"/>
    </xf>
    <xf numFmtId="38" fontId="24" fillId="3" borderId="50" xfId="0" applyNumberFormat="1" applyFont="1" applyFill="1" applyBorder="1" applyAlignment="1">
      <alignment horizontal="left" vertical="center"/>
    </xf>
    <xf numFmtId="0" fontId="24" fillId="0" borderId="45" xfId="2" applyFont="1" applyBorder="1" applyAlignment="1">
      <alignment horizontal="center" vertical="center"/>
    </xf>
    <xf numFmtId="0" fontId="22" fillId="0" borderId="19" xfId="0" applyFont="1" applyBorder="1" applyAlignment="1">
      <alignment horizontal="center" vertical="center"/>
    </xf>
    <xf numFmtId="178" fontId="22" fillId="0" borderId="140" xfId="0" applyNumberFormat="1" applyFont="1" applyBorder="1" applyAlignment="1">
      <alignment horizontal="center" vertical="center"/>
    </xf>
    <xf numFmtId="178" fontId="24" fillId="0" borderId="62" xfId="2" applyNumberFormat="1" applyFont="1" applyBorder="1" applyAlignment="1">
      <alignment horizontal="center" vertical="center"/>
    </xf>
    <xf numFmtId="178" fontId="24" fillId="0" borderId="19" xfId="2" applyNumberFormat="1"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vertical="center"/>
    </xf>
    <xf numFmtId="0" fontId="24" fillId="0" borderId="30" xfId="0" applyFont="1" applyBorder="1" applyAlignment="1">
      <alignment vertical="center"/>
    </xf>
    <xf numFmtId="178" fontId="24" fillId="2" borderId="29" xfId="0" applyNumberFormat="1" applyFont="1" applyFill="1" applyBorder="1" applyAlignment="1">
      <alignment vertical="center"/>
    </xf>
    <xf numFmtId="178" fontId="24" fillId="3" borderId="18" xfId="0" applyNumberFormat="1" applyFont="1" applyFill="1" applyBorder="1" applyAlignment="1">
      <alignment vertical="center"/>
    </xf>
    <xf numFmtId="0" fontId="27" fillId="0" borderId="0" xfId="0" applyFont="1"/>
    <xf numFmtId="0" fontId="34" fillId="0" borderId="0" xfId="0" applyFont="1" applyAlignment="1">
      <alignment horizontal="center" vertical="center" wrapText="1"/>
    </xf>
    <xf numFmtId="0" fontId="42" fillId="0" borderId="0" xfId="0" applyFont="1" applyAlignment="1">
      <alignment horizontal="right" vertical="center"/>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horizontal="center"/>
    </xf>
    <xf numFmtId="0" fontId="44" fillId="0" borderId="0" xfId="0" applyFont="1"/>
    <xf numFmtId="0" fontId="27" fillId="0" borderId="8" xfId="0" applyFont="1" applyBorder="1"/>
    <xf numFmtId="0" fontId="27" fillId="0" borderId="11" xfId="0" applyFont="1" applyBorder="1" applyAlignment="1">
      <alignment horizontal="center" vertical="top" wrapText="1"/>
    </xf>
    <xf numFmtId="185" fontId="27" fillId="3" borderId="44" xfId="0" applyNumberFormat="1" applyFont="1" applyFill="1" applyBorder="1" applyAlignment="1">
      <alignment horizontal="center" vertical="top" wrapText="1"/>
    </xf>
    <xf numFmtId="0" fontId="27" fillId="0" borderId="11" xfId="0" applyFont="1" applyBorder="1" applyAlignment="1">
      <alignment horizontal="center" vertical="top"/>
    </xf>
    <xf numFmtId="184" fontId="27" fillId="0" borderId="0" xfId="0" applyNumberFormat="1" applyFont="1" applyAlignment="1">
      <alignment horizontal="center" vertical="center" wrapText="1"/>
    </xf>
    <xf numFmtId="185" fontId="27" fillId="0" borderId="0" xfId="0" applyNumberFormat="1" applyFont="1" applyAlignment="1">
      <alignment horizontal="center" vertical="top" wrapText="1"/>
    </xf>
    <xf numFmtId="178" fontId="27" fillId="0" borderId="0" xfId="0" applyNumberFormat="1" applyFont="1" applyAlignment="1">
      <alignment horizontal="center" vertical="center" wrapText="1"/>
    </xf>
    <xf numFmtId="190" fontId="27" fillId="0" borderId="0" xfId="0" applyNumberFormat="1" applyFont="1" applyAlignment="1">
      <alignment horizontal="center" vertical="center" wrapText="1"/>
    </xf>
    <xf numFmtId="0" fontId="27" fillId="0" borderId="90" xfId="0" applyFont="1" applyBorder="1"/>
    <xf numFmtId="0" fontId="27" fillId="0" borderId="91" xfId="0" applyFont="1" applyBorder="1"/>
    <xf numFmtId="0" fontId="27" fillId="0" borderId="92" xfId="0" applyFont="1" applyBorder="1"/>
    <xf numFmtId="0" fontId="27" fillId="0" borderId="82" xfId="0" applyFont="1" applyBorder="1"/>
    <xf numFmtId="0" fontId="27" fillId="0" borderId="76" xfId="0" applyFont="1" applyBorder="1"/>
    <xf numFmtId="0" fontId="27" fillId="0" borderId="77" xfId="0" applyFont="1" applyBorder="1"/>
    <xf numFmtId="0" fontId="27" fillId="0" borderId="78" xfId="0" applyFont="1" applyBorder="1"/>
    <xf numFmtId="0" fontId="27" fillId="0" borderId="87" xfId="0" applyFont="1" applyBorder="1"/>
    <xf numFmtId="0" fontId="27" fillId="0" borderId="93" xfId="0" applyFont="1" applyBorder="1"/>
    <xf numFmtId="0" fontId="27" fillId="0" borderId="79" xfId="0" applyFont="1" applyBorder="1"/>
    <xf numFmtId="0" fontId="27" fillId="0" borderId="80" xfId="0" applyFont="1" applyBorder="1"/>
    <xf numFmtId="0" fontId="27" fillId="0" borderId="74" xfId="0" applyFont="1" applyBorder="1" applyAlignment="1">
      <alignment horizontal="center" vertical="center"/>
    </xf>
    <xf numFmtId="0" fontId="27" fillId="0" borderId="75" xfId="0" applyFont="1" applyBorder="1"/>
    <xf numFmtId="0" fontId="27" fillId="0" borderId="75" xfId="0" applyFont="1" applyBorder="1" applyAlignment="1">
      <alignment horizontal="right" vertical="center"/>
    </xf>
    <xf numFmtId="0" fontId="27" fillId="0" borderId="81" xfId="0" applyFont="1" applyBorder="1"/>
    <xf numFmtId="0" fontId="27" fillId="0" borderId="83" xfId="0" applyFont="1" applyBorder="1"/>
    <xf numFmtId="0" fontId="45" fillId="0" borderId="0" xfId="0" applyFont="1"/>
    <xf numFmtId="0" fontId="45" fillId="0" borderId="0" xfId="0" applyFont="1" applyAlignment="1">
      <alignment horizontal="center" vertical="center"/>
    </xf>
    <xf numFmtId="0" fontId="45" fillId="0" borderId="0" xfId="0" applyFont="1" applyAlignment="1"/>
    <xf numFmtId="198" fontId="27" fillId="0" borderId="177" xfId="0" applyNumberFormat="1" applyFont="1" applyBorder="1"/>
    <xf numFmtId="0" fontId="45" fillId="0" borderId="0" xfId="0" applyFont="1" applyAlignment="1">
      <alignment horizontal="left" vertical="center"/>
    </xf>
    <xf numFmtId="198" fontId="27" fillId="0" borderId="178" xfId="0" applyNumberFormat="1" applyFont="1" applyBorder="1"/>
    <xf numFmtId="197" fontId="27" fillId="0" borderId="0" xfId="0" applyNumberFormat="1" applyFont="1"/>
    <xf numFmtId="0" fontId="26" fillId="0" borderId="0" xfId="0" applyFont="1"/>
    <xf numFmtId="0" fontId="45" fillId="0" borderId="0" xfId="0" applyFont="1" applyAlignment="1">
      <alignment vertical="center"/>
    </xf>
    <xf numFmtId="0" fontId="29" fillId="0" borderId="0" xfId="2" applyFont="1" applyAlignment="1">
      <alignment horizontal="center" vertical="center"/>
    </xf>
    <xf numFmtId="0" fontId="24" fillId="0" borderId="4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55" xfId="0" applyFont="1" applyBorder="1" applyAlignment="1">
      <alignment horizontal="center" vertical="center"/>
    </xf>
    <xf numFmtId="0" fontId="24" fillId="0" borderId="9" xfId="0" applyFont="1" applyBorder="1" applyAlignment="1">
      <alignment horizontal="center" vertical="center"/>
    </xf>
    <xf numFmtId="0" fontId="24" fillId="0" borderId="56" xfId="0" applyFont="1" applyBorder="1" applyAlignment="1">
      <alignment horizontal="center" vertical="center" wrapText="1"/>
    </xf>
    <xf numFmtId="178" fontId="24" fillId="2" borderId="57" xfId="0" applyNumberFormat="1" applyFont="1" applyFill="1" applyBorder="1" applyAlignment="1">
      <alignment vertical="center"/>
    </xf>
    <xf numFmtId="0" fontId="41" fillId="0" borderId="1" xfId="0" applyFont="1" applyBorder="1" applyAlignment="1">
      <alignment vertical="center"/>
    </xf>
    <xf numFmtId="178" fontId="24" fillId="2" borderId="60" xfId="0" applyNumberFormat="1" applyFont="1" applyFill="1" applyBorder="1" applyAlignment="1">
      <alignment vertical="center"/>
    </xf>
    <xf numFmtId="0" fontId="41" fillId="0" borderId="2" xfId="0" applyFont="1" applyBorder="1" applyAlignment="1">
      <alignment vertical="center"/>
    </xf>
    <xf numFmtId="178" fontId="24" fillId="3" borderId="1" xfId="0" applyNumberFormat="1" applyFont="1" applyFill="1" applyBorder="1" applyAlignment="1">
      <alignment vertical="center"/>
    </xf>
    <xf numFmtId="179" fontId="24" fillId="3" borderId="1" xfId="0" applyNumberFormat="1" applyFont="1" applyFill="1" applyBorder="1" applyAlignment="1">
      <alignment vertical="center"/>
    </xf>
    <xf numFmtId="176" fontId="24" fillId="0" borderId="8" xfId="0" applyNumberFormat="1" applyFont="1" applyBorder="1" applyAlignment="1">
      <alignment vertical="center"/>
    </xf>
    <xf numFmtId="179" fontId="24" fillId="3" borderId="63" xfId="0" applyNumberFormat="1" applyFont="1" applyFill="1" applyBorder="1" applyAlignment="1">
      <alignment vertical="center"/>
    </xf>
    <xf numFmtId="178" fontId="24" fillId="2" borderId="58" xfId="0" applyNumberFormat="1" applyFont="1" applyFill="1" applyBorder="1" applyAlignment="1">
      <alignment vertical="center"/>
    </xf>
    <xf numFmtId="0" fontId="41" fillId="0" borderId="3" xfId="0" applyFont="1" applyBorder="1" applyAlignment="1">
      <alignment vertical="center"/>
    </xf>
    <xf numFmtId="0" fontId="41" fillId="0" borderId="4" xfId="0" applyFont="1" applyBorder="1" applyAlignment="1">
      <alignment vertical="center"/>
    </xf>
    <xf numFmtId="178" fontId="24" fillId="3" borderId="3" xfId="0" applyNumberFormat="1" applyFont="1" applyFill="1" applyBorder="1" applyAlignment="1">
      <alignment vertical="center"/>
    </xf>
    <xf numFmtId="178" fontId="24" fillId="2" borderId="59" xfId="0" applyNumberFormat="1" applyFont="1" applyFill="1" applyBorder="1" applyAlignment="1">
      <alignment vertical="center"/>
    </xf>
    <xf numFmtId="178" fontId="24" fillId="2" borderId="61" xfId="0" applyNumberFormat="1" applyFont="1" applyFill="1" applyBorder="1" applyAlignment="1">
      <alignment vertical="center"/>
    </xf>
    <xf numFmtId="0" fontId="41" fillId="0" borderId="10" xfId="0" applyFont="1" applyBorder="1" applyAlignment="1">
      <alignment vertical="center"/>
    </xf>
    <xf numFmtId="179" fontId="24" fillId="3" borderId="62" xfId="0" applyNumberFormat="1" applyFont="1" applyFill="1" applyBorder="1" applyAlignment="1">
      <alignment horizontal="right" vertical="center"/>
    </xf>
    <xf numFmtId="176" fontId="24" fillId="0" borderId="19" xfId="0" applyNumberFormat="1" applyFont="1" applyBorder="1" applyAlignment="1">
      <alignment horizontal="center" vertical="center"/>
    </xf>
    <xf numFmtId="178" fontId="24" fillId="0" borderId="0" xfId="2" applyNumberFormat="1" applyFont="1">
      <alignment vertical="center"/>
    </xf>
    <xf numFmtId="0" fontId="24" fillId="0" borderId="23" xfId="2" applyFont="1" applyBorder="1" applyAlignment="1">
      <alignment horizontal="center" vertical="center"/>
    </xf>
    <xf numFmtId="179" fontId="24" fillId="0" borderId="25" xfId="2" applyNumberFormat="1" applyFont="1" applyBorder="1" applyAlignment="1">
      <alignment horizontal="center" vertical="center" wrapText="1"/>
    </xf>
    <xf numFmtId="178" fontId="24" fillId="0" borderId="25" xfId="2" applyNumberFormat="1" applyFont="1" applyBorder="1" applyAlignment="1">
      <alignment horizontal="center" vertical="center" wrapText="1"/>
    </xf>
    <xf numFmtId="178" fontId="24" fillId="0" borderId="7" xfId="2" applyNumberFormat="1" applyFont="1" applyBorder="1" applyAlignment="1">
      <alignment horizontal="center" vertical="center" wrapText="1"/>
    </xf>
    <xf numFmtId="0" fontId="24" fillId="2" borderId="49" xfId="2" applyFont="1" applyFill="1" applyBorder="1">
      <alignment vertical="center"/>
    </xf>
    <xf numFmtId="38" fontId="46" fillId="2" borderId="12" xfId="3" applyFont="1" applyFill="1" applyBorder="1" applyAlignment="1">
      <alignment vertical="center"/>
    </xf>
    <xf numFmtId="176" fontId="24" fillId="3" borderId="1" xfId="0" applyNumberFormat="1" applyFont="1" applyFill="1" applyBorder="1" applyAlignment="1">
      <alignment vertical="center"/>
    </xf>
    <xf numFmtId="178" fontId="24" fillId="3" borderId="60" xfId="2" applyNumberFormat="1" applyFont="1" applyFill="1" applyBorder="1">
      <alignment vertical="center"/>
    </xf>
    <xf numFmtId="196" fontId="24" fillId="3" borderId="15" xfId="2" applyNumberFormat="1" applyFont="1" applyFill="1" applyBorder="1">
      <alignment vertical="center"/>
    </xf>
    <xf numFmtId="0" fontId="24" fillId="2" borderId="71" xfId="2" applyFont="1" applyFill="1" applyBorder="1">
      <alignment vertical="center"/>
    </xf>
    <xf numFmtId="38" fontId="46" fillId="2" borderId="3" xfId="3" applyFont="1" applyFill="1" applyBorder="1" applyAlignment="1">
      <alignment vertical="center"/>
    </xf>
    <xf numFmtId="178" fontId="24" fillId="3" borderId="58" xfId="2" applyNumberFormat="1" applyFont="1" applyFill="1" applyBorder="1">
      <alignment vertical="center"/>
    </xf>
    <xf numFmtId="196" fontId="24" fillId="3" borderId="16" xfId="2" applyNumberFormat="1" applyFont="1" applyFill="1" applyBorder="1">
      <alignment vertical="center"/>
    </xf>
    <xf numFmtId="0" fontId="24" fillId="2" borderId="176" xfId="2" applyFont="1" applyFill="1" applyBorder="1">
      <alignment vertical="center"/>
    </xf>
    <xf numFmtId="38" fontId="46" fillId="2" borderId="13" xfId="3" applyFont="1" applyFill="1" applyBorder="1" applyAlignment="1">
      <alignment vertical="center"/>
    </xf>
    <xf numFmtId="176" fontId="24" fillId="3" borderId="28" xfId="0" applyNumberFormat="1" applyFont="1" applyFill="1" applyBorder="1" applyAlignment="1">
      <alignment vertical="center"/>
    </xf>
    <xf numFmtId="178" fontId="24" fillId="3" borderId="61" xfId="2" applyNumberFormat="1" applyFont="1" applyFill="1" applyBorder="1">
      <alignment vertical="center"/>
    </xf>
    <xf numFmtId="196" fontId="24" fillId="3" borderId="175" xfId="2" applyNumberFormat="1" applyFont="1" applyFill="1" applyBorder="1">
      <alignment vertical="center"/>
    </xf>
    <xf numFmtId="178" fontId="24" fillId="0" borderId="173" xfId="2" applyNumberFormat="1" applyFont="1" applyBorder="1" applyAlignment="1">
      <alignment horizontal="center" vertical="center"/>
    </xf>
    <xf numFmtId="178" fontId="24" fillId="3" borderId="159" xfId="2" applyNumberFormat="1" applyFont="1" applyFill="1" applyBorder="1">
      <alignment vertical="center"/>
    </xf>
    <xf numFmtId="196" fontId="24" fillId="3" borderId="18" xfId="3" applyNumberFormat="1" applyFont="1" applyFill="1" applyBorder="1">
      <alignment vertical="center"/>
    </xf>
    <xf numFmtId="178" fontId="24" fillId="0" borderId="0" xfId="2" applyNumberFormat="1" applyFont="1" applyAlignment="1">
      <alignment vertical="center" wrapText="1"/>
    </xf>
    <xf numFmtId="0" fontId="24" fillId="0" borderId="23" xfId="0" applyFont="1" applyBorder="1" applyAlignment="1">
      <alignment horizontal="center" vertical="center"/>
    </xf>
    <xf numFmtId="0" fontId="24" fillId="0" borderId="7" xfId="0" applyFont="1" applyBorder="1" applyAlignment="1">
      <alignment horizontal="center" vertical="center" wrapText="1"/>
    </xf>
    <xf numFmtId="179" fontId="24" fillId="2" borderId="32" xfId="0" applyNumberFormat="1" applyFont="1" applyFill="1" applyBorder="1" applyAlignment="1">
      <alignment vertical="center"/>
    </xf>
    <xf numFmtId="179" fontId="24" fillId="2" borderId="44" xfId="0" applyNumberFormat="1" applyFont="1" applyFill="1" applyBorder="1" applyAlignment="1">
      <alignment vertical="center"/>
    </xf>
    <xf numFmtId="179" fontId="24" fillId="2" borderId="8" xfId="0" applyNumberFormat="1" applyFont="1" applyFill="1" applyBorder="1" applyAlignment="1">
      <alignment vertical="center"/>
    </xf>
    <xf numFmtId="179" fontId="24" fillId="2" borderId="70" xfId="0" applyNumberFormat="1" applyFont="1" applyFill="1" applyBorder="1" applyAlignment="1">
      <alignment vertical="center"/>
    </xf>
    <xf numFmtId="179" fontId="24" fillId="2" borderId="28" xfId="0" applyNumberFormat="1" applyFont="1" applyFill="1" applyBorder="1" applyAlignment="1">
      <alignment vertical="center"/>
    </xf>
    <xf numFmtId="179" fontId="24" fillId="0" borderId="0" xfId="0" applyNumberFormat="1" applyFont="1" applyAlignment="1">
      <alignment horizontal="right" vertical="center"/>
    </xf>
    <xf numFmtId="176" fontId="24" fillId="0" borderId="0" xfId="0" applyNumberFormat="1" applyFont="1" applyAlignment="1">
      <alignment horizontal="center" vertical="center"/>
    </xf>
    <xf numFmtId="179" fontId="24" fillId="0" borderId="0" xfId="0" applyNumberFormat="1" applyFont="1" applyAlignment="1">
      <alignment vertical="center"/>
    </xf>
    <xf numFmtId="178" fontId="24" fillId="0" borderId="0" xfId="0" applyNumberFormat="1" applyFont="1" applyAlignment="1">
      <alignment horizontal="center" vertical="center"/>
    </xf>
    <xf numFmtId="0" fontId="41" fillId="0" borderId="0" xfId="0" applyFont="1" applyAlignment="1">
      <alignment vertical="center"/>
    </xf>
    <xf numFmtId="0" fontId="24" fillId="0" borderId="49" xfId="0" applyFont="1" applyBorder="1" applyAlignment="1">
      <alignment vertical="center"/>
    </xf>
    <xf numFmtId="179" fontId="24" fillId="2" borderId="1" xfId="0" applyNumberFormat="1" applyFont="1" applyFill="1" applyBorder="1" applyAlignment="1">
      <alignment vertical="center"/>
    </xf>
    <xf numFmtId="176" fontId="24" fillId="0" borderId="44" xfId="0" applyNumberFormat="1" applyFont="1" applyBorder="1" applyAlignment="1">
      <alignment horizontal="right" vertical="center"/>
    </xf>
    <xf numFmtId="0" fontId="24" fillId="0" borderId="50" xfId="0" applyFont="1" applyBorder="1" applyAlignment="1">
      <alignment vertical="center"/>
    </xf>
    <xf numFmtId="0" fontId="42" fillId="0" borderId="0" xfId="0" applyFont="1" applyAlignment="1">
      <alignment vertical="center"/>
    </xf>
    <xf numFmtId="176" fontId="24" fillId="0" borderId="44" xfId="0" applyNumberFormat="1" applyFont="1" applyBorder="1" applyAlignment="1">
      <alignment horizontal="center" vertical="center"/>
    </xf>
    <xf numFmtId="0" fontId="28" fillId="0" borderId="0" xfId="0" applyFont="1"/>
    <xf numFmtId="0" fontId="27" fillId="0" borderId="30" xfId="0" applyFont="1" applyBorder="1" applyAlignment="1">
      <alignment vertical="center"/>
    </xf>
    <xf numFmtId="0" fontId="24" fillId="0" borderId="23" xfId="0" applyFont="1" applyBorder="1" applyAlignment="1">
      <alignment horizontal="center" vertical="center" wrapText="1"/>
    </xf>
    <xf numFmtId="0" fontId="24" fillId="2" borderId="47" xfId="0" applyFont="1" applyFill="1" applyBorder="1" applyAlignment="1">
      <alignment horizontal="center" vertical="center" shrinkToFit="1"/>
    </xf>
    <xf numFmtId="181" fontId="24" fillId="2" borderId="32" xfId="0" applyNumberFormat="1" applyFont="1" applyFill="1" applyBorder="1" applyAlignment="1">
      <alignment horizontal="right" vertical="center"/>
    </xf>
    <xf numFmtId="0" fontId="24" fillId="2" borderId="51" xfId="0" applyFont="1" applyFill="1" applyBorder="1" applyAlignment="1">
      <alignment horizontal="center" vertical="center" shrinkToFit="1"/>
    </xf>
    <xf numFmtId="181" fontId="24" fillId="2" borderId="8" xfId="0" applyNumberFormat="1" applyFont="1" applyFill="1" applyBorder="1" applyAlignment="1">
      <alignment horizontal="right" vertical="center"/>
    </xf>
    <xf numFmtId="176" fontId="24" fillId="0" borderId="19" xfId="0" applyNumberFormat="1" applyFont="1" applyBorder="1" applyAlignment="1">
      <alignment horizontal="right" vertical="center"/>
    </xf>
    <xf numFmtId="179" fontId="24" fillId="0" borderId="46" xfId="0" applyNumberFormat="1" applyFont="1" applyBorder="1" applyAlignment="1">
      <alignment vertical="center"/>
    </xf>
    <xf numFmtId="0" fontId="27" fillId="0" borderId="46" xfId="0" applyFont="1" applyBorder="1" applyAlignment="1">
      <alignment vertical="center"/>
    </xf>
    <xf numFmtId="0" fontId="24" fillId="2" borderId="47" xfId="0" applyFont="1" applyFill="1" applyBorder="1" applyAlignment="1">
      <alignment horizontal="center" vertical="center"/>
    </xf>
    <xf numFmtId="181" fontId="24" fillId="0" borderId="44" xfId="0" applyNumberFormat="1" applyFont="1" applyBorder="1" applyAlignment="1">
      <alignment horizontal="right"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66" xfId="0" applyFont="1" applyFill="1" applyBorder="1" applyAlignment="1">
      <alignment horizontal="center" vertical="center"/>
    </xf>
    <xf numFmtId="0" fontId="24" fillId="2" borderId="67" xfId="0" applyFont="1" applyFill="1" applyBorder="1" applyAlignment="1">
      <alignment horizontal="center" vertical="center" shrinkToFit="1"/>
    </xf>
    <xf numFmtId="181" fontId="24" fillId="2" borderId="28" xfId="0" applyNumberFormat="1" applyFont="1" applyFill="1" applyBorder="1" applyAlignment="1">
      <alignment horizontal="right" vertical="center"/>
    </xf>
    <xf numFmtId="0" fontId="27" fillId="0" borderId="26" xfId="0" applyFont="1" applyBorder="1" applyAlignment="1">
      <alignment vertical="center"/>
    </xf>
    <xf numFmtId="0" fontId="24" fillId="0" borderId="27" xfId="0" applyFont="1" applyBorder="1" applyAlignment="1">
      <alignment horizontal="center" vertical="center"/>
    </xf>
    <xf numFmtId="0" fontId="24" fillId="0" borderId="12" xfId="0" applyFont="1" applyBorder="1" applyAlignment="1">
      <alignment horizontal="center" vertical="center"/>
    </xf>
    <xf numFmtId="0" fontId="24" fillId="2" borderId="32" xfId="0" applyFont="1" applyFill="1" applyBorder="1" applyAlignment="1">
      <alignment vertical="center"/>
    </xf>
    <xf numFmtId="0" fontId="24" fillId="0" borderId="32" xfId="0" applyFont="1" applyBorder="1" applyAlignment="1">
      <alignment vertical="center"/>
    </xf>
    <xf numFmtId="179" fontId="24" fillId="0" borderId="15" xfId="0" applyNumberFormat="1" applyFont="1" applyBorder="1" applyAlignment="1">
      <alignment vertical="center"/>
    </xf>
    <xf numFmtId="0" fontId="24" fillId="0" borderId="33" xfId="0" applyFont="1" applyBorder="1" applyAlignment="1">
      <alignment horizontal="center" vertical="center"/>
    </xf>
    <xf numFmtId="0" fontId="24" fillId="0" borderId="3" xfId="0" applyFont="1" applyBorder="1" applyAlignment="1">
      <alignment horizontal="center" vertical="center"/>
    </xf>
    <xf numFmtId="0" fontId="24" fillId="2" borderId="8" xfId="0" applyFont="1" applyFill="1" applyBorder="1" applyAlignment="1">
      <alignment vertical="center"/>
    </xf>
    <xf numFmtId="0" fontId="24" fillId="0" borderId="8" xfId="0" applyFont="1" applyBorder="1" applyAlignment="1">
      <alignment vertical="center"/>
    </xf>
    <xf numFmtId="179" fontId="24" fillId="0" borderId="16" xfId="0" applyNumberFormat="1" applyFont="1" applyBorder="1" applyAlignment="1">
      <alignment vertical="center"/>
    </xf>
    <xf numFmtId="0" fontId="24" fillId="0" borderId="35" xfId="0" applyFont="1" applyBorder="1" applyAlignment="1">
      <alignment horizontal="center" vertical="center"/>
    </xf>
    <xf numFmtId="0" fontId="24" fillId="0" borderId="37" xfId="0" applyFont="1" applyBorder="1" applyAlignment="1">
      <alignment horizontal="center" vertical="center"/>
    </xf>
    <xf numFmtId="0" fontId="24" fillId="0" borderId="39" xfId="0" applyFont="1" applyBorder="1" applyAlignment="1">
      <alignment horizontal="center" vertical="center"/>
    </xf>
    <xf numFmtId="0" fontId="24" fillId="0" borderId="13" xfId="0" applyFont="1" applyBorder="1" applyAlignment="1">
      <alignment horizontal="center" vertical="center"/>
    </xf>
    <xf numFmtId="0" fontId="24" fillId="2" borderId="28" xfId="0" applyFont="1" applyFill="1" applyBorder="1" applyAlignment="1">
      <alignment vertical="center"/>
    </xf>
    <xf numFmtId="0" fontId="24" fillId="0" borderId="28" xfId="0" applyFont="1" applyBorder="1" applyAlignment="1">
      <alignment vertical="center"/>
    </xf>
    <xf numFmtId="179" fontId="24" fillId="0" borderId="17" xfId="0" applyNumberFormat="1" applyFont="1" applyBorder="1" applyAlignment="1">
      <alignment vertical="center"/>
    </xf>
    <xf numFmtId="0" fontId="24" fillId="0" borderId="41" xfId="0" applyFont="1" applyBorder="1" applyAlignment="1">
      <alignment horizontal="center" vertical="center"/>
    </xf>
    <xf numFmtId="0" fontId="24" fillId="0" borderId="30" xfId="0" applyFont="1" applyBorder="1" applyAlignment="1">
      <alignment horizontal="center" vertical="center"/>
    </xf>
    <xf numFmtId="0" fontId="24" fillId="3" borderId="29" xfId="0" applyFont="1" applyFill="1" applyBorder="1" applyAlignment="1">
      <alignment horizontal="right" vertical="center"/>
    </xf>
    <xf numFmtId="0" fontId="24" fillId="0" borderId="29" xfId="0" applyFont="1" applyBorder="1" applyAlignment="1">
      <alignment horizontal="center" vertical="center"/>
    </xf>
    <xf numFmtId="179" fontId="24" fillId="0" borderId="18" xfId="0" applyNumberFormat="1" applyFont="1" applyBorder="1" applyAlignment="1">
      <alignment vertical="center"/>
    </xf>
    <xf numFmtId="0" fontId="27" fillId="0" borderId="0" xfId="0" applyFont="1" applyAlignment="1">
      <alignment horizontal="right" vertical="top"/>
    </xf>
    <xf numFmtId="0" fontId="24" fillId="0" borderId="31" xfId="0" applyFont="1" applyBorder="1" applyAlignment="1">
      <alignment horizontal="center" vertical="center"/>
    </xf>
    <xf numFmtId="0" fontId="24" fillId="0" borderId="34" xfId="0" applyFont="1" applyBorder="1" applyAlignment="1">
      <alignment horizontal="center" vertical="center"/>
    </xf>
    <xf numFmtId="0" fontId="24" fillId="0" borderId="36" xfId="0" applyFont="1" applyBorder="1" applyAlignment="1">
      <alignment horizontal="center" vertical="center"/>
    </xf>
    <xf numFmtId="0" fontId="24" fillId="0" borderId="38" xfId="0" applyFont="1" applyBorder="1" applyAlignment="1">
      <alignment horizontal="center" vertical="center"/>
    </xf>
    <xf numFmtId="0" fontId="24" fillId="0" borderId="40" xfId="0" applyFont="1" applyBorder="1" applyAlignment="1">
      <alignment horizontal="center" vertical="center"/>
    </xf>
    <xf numFmtId="0" fontId="24" fillId="0" borderId="42" xfId="0" applyFont="1" applyBorder="1" applyAlignment="1">
      <alignment horizontal="center" vertical="center"/>
    </xf>
    <xf numFmtId="0" fontId="26" fillId="0" borderId="0" xfId="0" applyFont="1" applyAlignment="1">
      <alignment vertical="center"/>
    </xf>
    <xf numFmtId="0" fontId="24" fillId="0" borderId="0" xfId="0" applyFont="1" applyAlignment="1">
      <alignment horizontal="center" vertical="center" shrinkToFit="1"/>
    </xf>
    <xf numFmtId="0" fontId="27" fillId="0" borderId="151" xfId="0" applyFont="1" applyBorder="1" applyAlignment="1">
      <alignment vertical="center"/>
    </xf>
    <xf numFmtId="0" fontId="24" fillId="0" borderId="153" xfId="0" applyFont="1" applyBorder="1" applyAlignment="1">
      <alignment horizontal="center" vertical="center"/>
    </xf>
    <xf numFmtId="0" fontId="24" fillId="2" borderId="64" xfId="0" applyFont="1" applyFill="1" applyBorder="1" applyAlignment="1">
      <alignment horizontal="right" vertical="center"/>
    </xf>
    <xf numFmtId="0" fontId="27" fillId="5" borderId="0" xfId="0" applyFont="1" applyFill="1" applyAlignment="1">
      <alignment vertical="center"/>
    </xf>
    <xf numFmtId="0" fontId="24" fillId="0" borderId="29" xfId="0" applyFont="1" applyBorder="1" applyAlignment="1">
      <alignment vertical="center"/>
    </xf>
    <xf numFmtId="190" fontId="24" fillId="0" borderId="29" xfId="0" applyNumberFormat="1" applyFont="1" applyBorder="1" applyAlignment="1">
      <alignment vertical="center"/>
    </xf>
    <xf numFmtId="0" fontId="27" fillId="0" borderId="54" xfId="0" applyFont="1" applyBorder="1" applyAlignment="1">
      <alignment vertical="center"/>
    </xf>
    <xf numFmtId="0" fontId="24" fillId="2" borderId="12" xfId="0" applyFont="1" applyFill="1" applyBorder="1" applyAlignment="1">
      <alignment vertical="center"/>
    </xf>
    <xf numFmtId="0" fontId="24" fillId="2" borderId="1" xfId="0" applyFont="1" applyFill="1" applyBorder="1" applyAlignment="1">
      <alignment vertical="center"/>
    </xf>
    <xf numFmtId="0" fontId="24" fillId="0" borderId="94" xfId="0" applyFont="1" applyBorder="1" applyAlignment="1">
      <alignment horizontal="center" vertical="center"/>
    </xf>
    <xf numFmtId="0" fontId="24" fillId="3" borderId="95" xfId="0" applyFont="1" applyFill="1" applyBorder="1" applyAlignment="1">
      <alignment horizontal="right" vertical="center"/>
    </xf>
    <xf numFmtId="0" fontId="28" fillId="0" borderId="0" xfId="0" applyFont="1" applyAlignment="1">
      <alignment vertical="center" wrapText="1"/>
    </xf>
    <xf numFmtId="0" fontId="35" fillId="0" borderId="0" xfId="0" applyFont="1" applyAlignment="1">
      <alignment vertical="center"/>
    </xf>
    <xf numFmtId="0" fontId="24" fillId="0" borderId="30" xfId="0" applyFont="1" applyBorder="1" applyAlignment="1">
      <alignment vertical="center" wrapText="1"/>
    </xf>
    <xf numFmtId="0" fontId="24" fillId="0" borderId="0" xfId="0" applyFont="1" applyAlignment="1">
      <alignment horizontal="center" vertical="center" wrapText="1"/>
    </xf>
    <xf numFmtId="0" fontId="41" fillId="0" borderId="20" xfId="0" applyFont="1" applyBorder="1" applyAlignment="1">
      <alignment horizontal="center" vertical="center" wrapText="1"/>
    </xf>
    <xf numFmtId="0" fontId="27" fillId="0" borderId="0" xfId="0" applyFont="1" applyAlignment="1">
      <alignment vertical="center" wrapText="1"/>
    </xf>
    <xf numFmtId="179" fontId="27" fillId="0" borderId="0" xfId="0" applyNumberFormat="1" applyFont="1" applyAlignment="1">
      <alignment vertical="center"/>
    </xf>
    <xf numFmtId="0" fontId="27" fillId="0" borderId="0" xfId="0" applyFont="1" applyAlignment="1">
      <alignment vertical="top" wrapText="1"/>
    </xf>
    <xf numFmtId="0" fontId="24" fillId="2" borderId="3" xfId="0" applyFont="1" applyFill="1" applyBorder="1" applyAlignment="1">
      <alignment horizontal="center" vertical="center" shrinkToFit="1"/>
    </xf>
    <xf numFmtId="0" fontId="24" fillId="0" borderId="22" xfId="0" applyFont="1" applyBorder="1" applyAlignment="1">
      <alignment vertical="center" wrapText="1"/>
    </xf>
    <xf numFmtId="0" fontId="27" fillId="0" borderId="22" xfId="0" applyFont="1" applyBorder="1" applyAlignment="1">
      <alignment vertical="center"/>
    </xf>
    <xf numFmtId="0" fontId="24" fillId="0" borderId="0" xfId="0" applyFont="1" applyAlignment="1">
      <alignment horizontal="left" vertical="center"/>
    </xf>
    <xf numFmtId="0" fontId="24" fillId="0" borderId="11" xfId="0" applyFont="1" applyBorder="1"/>
    <xf numFmtId="0" fontId="24" fillId="0" borderId="11" xfId="0" applyFont="1" applyBorder="1" applyAlignment="1">
      <alignment horizontal="right"/>
    </xf>
    <xf numFmtId="0" fontId="24" fillId="0" borderId="10" xfId="0" applyFont="1" applyBorder="1" applyAlignment="1">
      <alignment horizontal="centerContinuous"/>
    </xf>
    <xf numFmtId="0" fontId="24" fillId="0" borderId="11" xfId="0" applyFont="1" applyBorder="1" applyAlignment="1">
      <alignment horizontal="center"/>
    </xf>
    <xf numFmtId="0" fontId="24" fillId="0" borderId="11" xfId="0" applyFont="1" applyBorder="1" applyAlignment="1">
      <alignment horizontal="centerContinuous"/>
    </xf>
    <xf numFmtId="0" fontId="27" fillId="0" borderId="8" xfId="0" applyFont="1" applyBorder="1" applyAlignment="1">
      <alignment horizontal="right"/>
    </xf>
    <xf numFmtId="180" fontId="27" fillId="0" borderId="8" xfId="0" applyNumberFormat="1" applyFont="1" applyBorder="1"/>
    <xf numFmtId="183" fontId="27" fillId="0" borderId="8" xfId="0" applyNumberFormat="1" applyFont="1" applyBorder="1"/>
    <xf numFmtId="0" fontId="25" fillId="0" borderId="0" xfId="0" applyFont="1" applyAlignment="1">
      <alignment vertical="center"/>
    </xf>
    <xf numFmtId="0" fontId="27" fillId="0" borderId="5" xfId="0" applyFont="1" applyBorder="1"/>
    <xf numFmtId="0" fontId="24" fillId="0" borderId="0" xfId="0" applyFont="1"/>
    <xf numFmtId="0" fontId="27" fillId="0" borderId="8" xfId="0" applyFont="1" applyBorder="1" applyAlignment="1">
      <alignment horizontal="center" vertical="center"/>
    </xf>
    <xf numFmtId="182" fontId="27" fillId="0" borderId="8" xfId="0" applyNumberFormat="1" applyFont="1" applyBorder="1" applyAlignment="1">
      <alignment vertical="center"/>
    </xf>
    <xf numFmtId="0" fontId="27" fillId="0" borderId="8" xfId="0" applyFont="1" applyBorder="1" applyAlignment="1">
      <alignment horizontal="center" wrapText="1"/>
    </xf>
    <xf numFmtId="0" fontId="27" fillId="0" borderId="8" xfId="0" applyFont="1" applyBorder="1" applyAlignment="1">
      <alignment horizontal="center"/>
    </xf>
    <xf numFmtId="177" fontId="27" fillId="0" borderId="8" xfId="0" applyNumberFormat="1" applyFont="1" applyBorder="1" applyAlignment="1">
      <alignment wrapText="1"/>
    </xf>
    <xf numFmtId="177" fontId="27" fillId="0" borderId="8" xfId="0" applyNumberFormat="1" applyFont="1" applyBorder="1"/>
    <xf numFmtId="0" fontId="27" fillId="0" borderId="58" xfId="0" applyFont="1" applyBorder="1" applyAlignment="1">
      <alignment horizontal="center" vertical="center" wrapText="1"/>
    </xf>
    <xf numFmtId="184" fontId="27" fillId="5" borderId="8" xfId="0" applyNumberFormat="1" applyFont="1" applyFill="1" applyBorder="1" applyAlignment="1">
      <alignment horizontal="center" vertical="center" wrapText="1"/>
    </xf>
    <xf numFmtId="184" fontId="27" fillId="3" borderId="8" xfId="0" applyNumberFormat="1" applyFont="1" applyFill="1" applyBorder="1" applyAlignment="1">
      <alignment horizontal="center" vertical="center" wrapText="1"/>
    </xf>
    <xf numFmtId="185" fontId="27" fillId="3" borderId="8" xfId="0" applyNumberFormat="1" applyFont="1" applyFill="1" applyBorder="1" applyAlignment="1">
      <alignment horizontal="center" vertical="center" wrapText="1"/>
    </xf>
    <xf numFmtId="184" fontId="27" fillId="5" borderId="0" xfId="0" applyNumberFormat="1" applyFont="1" applyFill="1" applyAlignment="1">
      <alignment vertical="center"/>
    </xf>
    <xf numFmtId="0" fontId="24" fillId="0" borderId="71" xfId="0" applyFont="1" applyBorder="1" applyAlignment="1">
      <alignment vertical="center"/>
    </xf>
    <xf numFmtId="179" fontId="24" fillId="3" borderId="8" xfId="0" applyNumberFormat="1" applyFont="1" applyFill="1" applyBorder="1" applyAlignment="1">
      <alignment vertical="center"/>
    </xf>
    <xf numFmtId="0" fontId="24" fillId="0" borderId="72" xfId="0" applyFont="1" applyBorder="1" applyAlignment="1">
      <alignment vertical="center"/>
    </xf>
    <xf numFmtId="179" fontId="24" fillId="3" borderId="70" xfId="0" applyNumberFormat="1" applyFont="1" applyFill="1" applyBorder="1" applyAlignment="1">
      <alignment vertical="center"/>
    </xf>
    <xf numFmtId="179" fontId="24" fillId="3" borderId="28" xfId="0" applyNumberFormat="1" applyFont="1" applyFill="1" applyBorder="1" applyAlignment="1">
      <alignment vertical="center"/>
    </xf>
    <xf numFmtId="0" fontId="24" fillId="0" borderId="73" xfId="0" applyFont="1" applyBorder="1" applyAlignment="1">
      <alignment horizontal="center" vertical="center"/>
    </xf>
    <xf numFmtId="179" fontId="24" fillId="3" borderId="19" xfId="0" applyNumberFormat="1" applyFont="1" applyFill="1" applyBorder="1" applyAlignment="1">
      <alignment horizontal="right" vertical="center"/>
    </xf>
    <xf numFmtId="0" fontId="41" fillId="0" borderId="22" xfId="0" applyFont="1" applyBorder="1" applyAlignment="1"/>
    <xf numFmtId="178" fontId="24" fillId="2" borderId="32" xfId="0" applyNumberFormat="1" applyFont="1" applyFill="1" applyBorder="1" applyAlignment="1">
      <alignment vertical="center"/>
    </xf>
    <xf numFmtId="179" fontId="24" fillId="3" borderId="21" xfId="0" applyNumberFormat="1" applyFont="1" applyFill="1" applyBorder="1" applyAlignment="1">
      <alignment vertical="center"/>
    </xf>
    <xf numFmtId="178" fontId="24" fillId="2" borderId="21" xfId="0" applyNumberFormat="1" applyFont="1" applyFill="1" applyBorder="1" applyAlignment="1">
      <alignment vertical="center"/>
    </xf>
    <xf numFmtId="178" fontId="24" fillId="3" borderId="19" xfId="0" applyNumberFormat="1" applyFont="1" applyFill="1" applyBorder="1" applyAlignment="1">
      <alignment vertical="center"/>
    </xf>
    <xf numFmtId="0" fontId="27" fillId="3" borderId="164" xfId="0" applyFont="1" applyFill="1" applyBorder="1" applyAlignment="1">
      <alignment vertical="center"/>
    </xf>
    <xf numFmtId="199" fontId="24" fillId="3" borderId="32" xfId="0" applyNumberFormat="1" applyFont="1" applyFill="1" applyBorder="1" applyAlignment="1">
      <alignment vertical="center"/>
    </xf>
    <xf numFmtId="199" fontId="24" fillId="2" borderId="60" xfId="3" applyNumberFormat="1" applyFont="1" applyFill="1" applyBorder="1" applyAlignment="1">
      <alignment vertical="center"/>
    </xf>
    <xf numFmtId="199" fontId="24" fillId="2" borderId="32" xfId="3" applyNumberFormat="1" applyFont="1" applyFill="1" applyBorder="1" applyAlignment="1">
      <alignment vertical="center"/>
    </xf>
    <xf numFmtId="199" fontId="24" fillId="3" borderId="8" xfId="0" applyNumberFormat="1" applyFont="1" applyFill="1" applyBorder="1" applyAlignment="1">
      <alignment vertical="center"/>
    </xf>
    <xf numFmtId="199" fontId="24" fillId="2" borderId="58" xfId="3" applyNumberFormat="1" applyFont="1" applyFill="1" applyBorder="1" applyAlignment="1">
      <alignment vertical="center"/>
    </xf>
    <xf numFmtId="199" fontId="24" fillId="2" borderId="8" xfId="3" applyNumberFormat="1" applyFont="1" applyFill="1" applyBorder="1" applyAlignment="1">
      <alignment vertical="center"/>
    </xf>
    <xf numFmtId="199" fontId="24" fillId="3" borderId="44" xfId="0" applyNumberFormat="1" applyFont="1" applyFill="1" applyBorder="1" applyAlignment="1">
      <alignment vertical="center"/>
    </xf>
    <xf numFmtId="199" fontId="24" fillId="2" borderId="61" xfId="3" applyNumberFormat="1" applyFont="1" applyFill="1" applyBorder="1" applyAlignment="1">
      <alignment vertical="center"/>
    </xf>
    <xf numFmtId="199" fontId="24" fillId="3" borderId="28" xfId="0" applyNumberFormat="1" applyFont="1" applyFill="1" applyBorder="1" applyAlignment="1">
      <alignment vertical="center"/>
    </xf>
    <xf numFmtId="179" fontId="24" fillId="3" borderId="10" xfId="0" applyNumberFormat="1" applyFont="1" applyFill="1" applyBorder="1" applyAlignment="1">
      <alignment vertical="center"/>
    </xf>
    <xf numFmtId="190" fontId="27" fillId="3" borderId="59" xfId="0" applyNumberFormat="1" applyFont="1" applyFill="1" applyBorder="1" applyAlignment="1">
      <alignment horizontal="center" vertical="center" wrapText="1"/>
    </xf>
    <xf numFmtId="190" fontId="27" fillId="3" borderId="10" xfId="0" applyNumberFormat="1" applyFont="1" applyFill="1" applyBorder="1" applyAlignment="1">
      <alignment horizontal="center" vertical="center" wrapText="1"/>
    </xf>
    <xf numFmtId="190" fontId="27" fillId="3" borderId="100" xfId="0" applyNumberFormat="1" applyFont="1" applyFill="1" applyBorder="1" applyAlignment="1">
      <alignment horizontal="center" vertical="center" wrapText="1"/>
    </xf>
    <xf numFmtId="190" fontId="27" fillId="3" borderId="101" xfId="0" applyNumberFormat="1" applyFont="1" applyFill="1" applyBorder="1" applyAlignment="1">
      <alignment horizontal="center" vertical="center" wrapText="1"/>
    </xf>
    <xf numFmtId="190" fontId="27" fillId="3" borderId="57" xfId="0" applyNumberFormat="1" applyFont="1" applyFill="1" applyBorder="1" applyAlignment="1">
      <alignment horizontal="center" vertical="center" wrapText="1"/>
    </xf>
    <xf numFmtId="190" fontId="27" fillId="3" borderId="2" xfId="0" applyNumberFormat="1" applyFont="1" applyFill="1" applyBorder="1" applyAlignment="1">
      <alignment horizontal="center" vertical="center" wrapText="1"/>
    </xf>
    <xf numFmtId="0" fontId="27" fillId="0" borderId="116" xfId="0" applyFont="1" applyBorder="1" applyAlignment="1">
      <alignment horizontal="center"/>
    </xf>
    <xf numFmtId="0" fontId="27" fillId="0" borderId="117" xfId="0" applyFont="1" applyBorder="1" applyAlignment="1">
      <alignment horizontal="center"/>
    </xf>
    <xf numFmtId="0" fontId="27" fillId="0" borderId="118" xfId="0" applyFont="1" applyBorder="1" applyAlignment="1">
      <alignment horizontal="center"/>
    </xf>
    <xf numFmtId="0" fontId="27" fillId="0" borderId="128" xfId="0" applyFont="1" applyBorder="1" applyAlignment="1">
      <alignment horizontal="center"/>
    </xf>
    <xf numFmtId="0" fontId="27" fillId="0" borderId="129" xfId="0" applyFont="1" applyBorder="1" applyAlignment="1">
      <alignment horizontal="center"/>
    </xf>
    <xf numFmtId="0" fontId="27" fillId="0" borderId="130" xfId="0" applyFont="1" applyBorder="1" applyAlignment="1">
      <alignment horizontal="center"/>
    </xf>
    <xf numFmtId="0" fontId="27" fillId="0" borderId="116" xfId="0" applyFont="1" applyBorder="1" applyAlignment="1">
      <alignment horizontal="center" vertical="top"/>
    </xf>
    <xf numFmtId="0" fontId="27" fillId="0" borderId="124" xfId="0" applyFont="1" applyBorder="1" applyAlignment="1">
      <alignment horizontal="center" vertical="top"/>
    </xf>
    <xf numFmtId="0" fontId="27" fillId="0" borderId="91" xfId="0" applyFont="1" applyBorder="1" applyAlignment="1">
      <alignment horizontal="center" vertical="top"/>
    </xf>
    <xf numFmtId="184" fontId="27" fillId="0" borderId="71" xfId="0" applyNumberFormat="1" applyFont="1" applyBorder="1" applyAlignment="1">
      <alignment horizontal="center" vertical="center" wrapText="1"/>
    </xf>
    <xf numFmtId="184" fontId="27" fillId="0" borderId="8" xfId="0" applyNumberFormat="1" applyFont="1" applyBorder="1" applyAlignment="1">
      <alignment horizontal="center" vertical="center" wrapText="1"/>
    </xf>
    <xf numFmtId="184" fontId="27" fillId="0" borderId="97" xfId="0" applyNumberFormat="1" applyFont="1" applyBorder="1" applyAlignment="1">
      <alignment horizontal="center" vertical="center" wrapText="1"/>
    </xf>
    <xf numFmtId="184" fontId="27" fillId="0" borderId="93" xfId="0" applyNumberFormat="1" applyFont="1" applyBorder="1" applyAlignment="1">
      <alignment horizontal="center" vertical="center" wrapText="1"/>
    </xf>
    <xf numFmtId="0" fontId="27" fillId="0" borderId="124" xfId="0" applyFont="1" applyBorder="1" applyAlignment="1">
      <alignment horizontal="center"/>
    </xf>
    <xf numFmtId="0" fontId="27" fillId="0" borderId="131" xfId="0" applyFont="1" applyBorder="1" applyAlignment="1">
      <alignment horizontal="center"/>
    </xf>
    <xf numFmtId="0" fontId="27" fillId="0" borderId="11" xfId="0" applyFont="1" applyBorder="1" applyAlignment="1">
      <alignment horizontal="center" vertical="top" wrapText="1"/>
    </xf>
    <xf numFmtId="0" fontId="27" fillId="0" borderId="11" xfId="0" applyFont="1" applyBorder="1" applyAlignment="1">
      <alignment horizontal="center" vertical="top"/>
    </xf>
    <xf numFmtId="184" fontId="27" fillId="4" borderId="8" xfId="0" applyNumberFormat="1" applyFont="1" applyFill="1" applyBorder="1" applyAlignment="1">
      <alignment horizontal="center" vertical="center" wrapText="1"/>
    </xf>
    <xf numFmtId="185" fontId="27" fillId="3" borderId="57" xfId="0" applyNumberFormat="1" applyFont="1" applyFill="1" applyBorder="1" applyAlignment="1">
      <alignment horizontal="center" vertical="top" wrapText="1"/>
    </xf>
    <xf numFmtId="185" fontId="27" fillId="3" borderId="2" xfId="0" applyNumberFormat="1" applyFont="1" applyFill="1" applyBorder="1" applyAlignment="1">
      <alignment horizontal="center" vertical="top" wrapText="1"/>
    </xf>
    <xf numFmtId="185" fontId="27" fillId="3" borderId="70" xfId="0" applyNumberFormat="1" applyFont="1" applyFill="1" applyBorder="1" applyAlignment="1">
      <alignment horizontal="center" vertical="top" wrapText="1"/>
    </xf>
    <xf numFmtId="0" fontId="34" fillId="0" borderId="110"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98" xfId="0" applyFont="1" applyBorder="1" applyAlignment="1">
      <alignment horizontal="center" vertical="center" wrapText="1"/>
    </xf>
    <xf numFmtId="0" fontId="34" fillId="0" borderId="111"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99" xfId="0" applyFont="1" applyBorder="1" applyAlignment="1">
      <alignment horizontal="center" vertical="center" wrapText="1"/>
    </xf>
    <xf numFmtId="0" fontId="42" fillId="4" borderId="0" xfId="0" applyFont="1" applyFill="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center" vertical="center"/>
    </xf>
    <xf numFmtId="0" fontId="27" fillId="0" borderId="1" xfId="0" applyFont="1" applyBorder="1" applyAlignment="1">
      <alignment horizontal="center"/>
    </xf>
    <xf numFmtId="0" fontId="27" fillId="0" borderId="0" xfId="0" applyFont="1" applyAlignment="1">
      <alignment horizontal="center"/>
    </xf>
    <xf numFmtId="0" fontId="27" fillId="0" borderId="5" xfId="0" applyFont="1" applyBorder="1" applyAlignment="1">
      <alignment horizontal="center"/>
    </xf>
    <xf numFmtId="0" fontId="27" fillId="0" borderId="1" xfId="0" applyFont="1" applyBorder="1" applyAlignment="1">
      <alignment horizontal="left" wrapText="1"/>
    </xf>
    <xf numFmtId="0" fontId="27" fillId="0" borderId="1" xfId="0" applyFont="1" applyBorder="1" applyAlignment="1">
      <alignment horizontal="left"/>
    </xf>
    <xf numFmtId="0" fontId="27" fillId="0" borderId="53" xfId="0" applyFont="1" applyBorder="1" applyAlignment="1">
      <alignment horizontal="center" vertical="center" wrapText="1"/>
    </xf>
    <xf numFmtId="0" fontId="27" fillId="0" borderId="112"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48"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43"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70"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113" xfId="0" applyFont="1" applyBorder="1" applyAlignment="1">
      <alignment horizontal="center" vertical="center"/>
    </xf>
    <xf numFmtId="0" fontId="27" fillId="0" borderId="114" xfId="0" applyFont="1" applyBorder="1" applyAlignment="1">
      <alignment horizontal="center" vertical="center"/>
    </xf>
    <xf numFmtId="0" fontId="27" fillId="0" borderId="115" xfId="0" applyFont="1" applyBorder="1" applyAlignment="1">
      <alignment horizontal="center" vertical="center"/>
    </xf>
    <xf numFmtId="0" fontId="27" fillId="0" borderId="116" xfId="0" applyFont="1" applyBorder="1" applyAlignment="1">
      <alignment horizontal="center" vertical="center"/>
    </xf>
    <xf numFmtId="0" fontId="27" fillId="0" borderId="117" xfId="0" applyFont="1" applyBorder="1" applyAlignment="1">
      <alignment horizontal="center" vertical="center"/>
    </xf>
    <xf numFmtId="0" fontId="27" fillId="0" borderId="118" xfId="0" applyFont="1" applyBorder="1" applyAlignment="1">
      <alignment horizontal="center" vertical="center"/>
    </xf>
    <xf numFmtId="0" fontId="27" fillId="0" borderId="119" xfId="0" applyFont="1" applyBorder="1" applyAlignment="1">
      <alignment horizontal="center" vertical="center"/>
    </xf>
    <xf numFmtId="0" fontId="27" fillId="0" borderId="120" xfId="0" applyFont="1" applyBorder="1" applyAlignment="1">
      <alignment horizontal="center" vertical="center"/>
    </xf>
    <xf numFmtId="0" fontId="27" fillId="0" borderId="121" xfId="0" applyFont="1" applyBorder="1" applyAlignment="1">
      <alignment horizontal="center" vertical="center"/>
    </xf>
    <xf numFmtId="178" fontId="27" fillId="3" borderId="59" xfId="0" applyNumberFormat="1" applyFont="1" applyFill="1" applyBorder="1" applyAlignment="1">
      <alignment horizontal="center" vertical="center" wrapText="1"/>
    </xf>
    <xf numFmtId="178" fontId="27" fillId="3" borderId="5" xfId="0" applyNumberFormat="1" applyFont="1" applyFill="1" applyBorder="1" applyAlignment="1">
      <alignment horizontal="center" vertical="center" wrapText="1"/>
    </xf>
    <xf numFmtId="178" fontId="27" fillId="3" borderId="10" xfId="0" applyNumberFormat="1" applyFont="1" applyFill="1" applyBorder="1" applyAlignment="1">
      <alignment horizontal="center" vertical="center" wrapText="1"/>
    </xf>
    <xf numFmtId="178" fontId="27" fillId="3" borderId="100" xfId="0" applyNumberFormat="1" applyFont="1" applyFill="1" applyBorder="1" applyAlignment="1">
      <alignment horizontal="center" vertical="center" wrapText="1"/>
    </xf>
    <xf numFmtId="178" fontId="27" fillId="3" borderId="0" xfId="0" applyNumberFormat="1" applyFont="1" applyFill="1" applyAlignment="1">
      <alignment horizontal="center" vertical="center" wrapText="1"/>
    </xf>
    <xf numFmtId="178" fontId="27" fillId="3" borderId="101" xfId="0" applyNumberFormat="1" applyFont="1" applyFill="1" applyBorder="1" applyAlignment="1">
      <alignment horizontal="center" vertical="center" wrapText="1"/>
    </xf>
    <xf numFmtId="178" fontId="27" fillId="3" borderId="57" xfId="0" applyNumberFormat="1" applyFont="1" applyFill="1" applyBorder="1" applyAlignment="1">
      <alignment horizontal="center" vertical="center" wrapText="1"/>
    </xf>
    <xf numFmtId="178" fontId="27" fillId="3" borderId="1" xfId="0" applyNumberFormat="1" applyFont="1" applyFill="1" applyBorder="1" applyAlignment="1">
      <alignment horizontal="center" vertical="center" wrapText="1"/>
    </xf>
    <xf numFmtId="178" fontId="27" fillId="3" borderId="2" xfId="0" applyNumberFormat="1" applyFont="1" applyFill="1" applyBorder="1" applyAlignment="1">
      <alignment horizontal="center" vertical="center" wrapText="1"/>
    </xf>
    <xf numFmtId="0" fontId="27" fillId="0" borderId="8" xfId="0" applyFont="1" applyBorder="1" applyAlignment="1">
      <alignment horizontal="center" vertical="center" wrapText="1"/>
    </xf>
    <xf numFmtId="0" fontId="27" fillId="0" borderId="8" xfId="0" applyFont="1" applyBorder="1" applyAlignment="1">
      <alignment horizontal="center" vertical="center"/>
    </xf>
    <xf numFmtId="0" fontId="27" fillId="0" borderId="0" xfId="0" applyFont="1" applyAlignment="1">
      <alignment horizontal="center" vertical="center" wrapText="1"/>
    </xf>
    <xf numFmtId="0" fontId="27" fillId="0" borderId="91" xfId="0" applyFont="1" applyBorder="1" applyAlignment="1">
      <alignment horizontal="center"/>
    </xf>
    <xf numFmtId="0" fontId="27" fillId="0" borderId="132" xfId="0" applyFont="1" applyBorder="1" applyAlignment="1">
      <alignment horizontal="center"/>
    </xf>
    <xf numFmtId="0" fontId="27" fillId="0" borderId="122" xfId="0" applyFont="1" applyBorder="1" applyAlignment="1">
      <alignment horizontal="center" vertical="top"/>
    </xf>
    <xf numFmtId="0" fontId="27" fillId="0" borderId="123" xfId="0" applyFont="1" applyBorder="1" applyAlignment="1">
      <alignment horizontal="center" vertical="top"/>
    </xf>
    <xf numFmtId="0" fontId="27" fillId="0" borderId="125" xfId="0" applyFont="1" applyBorder="1" applyAlignment="1">
      <alignment horizontal="center" vertical="top"/>
    </xf>
    <xf numFmtId="0" fontId="27" fillId="0" borderId="122" xfId="0" applyFont="1" applyBorder="1" applyAlignment="1">
      <alignment horizontal="center"/>
    </xf>
    <xf numFmtId="0" fontId="27" fillId="0" borderId="126" xfId="0" applyFont="1" applyBorder="1" applyAlignment="1">
      <alignment horizontal="center"/>
    </xf>
    <xf numFmtId="0" fontId="27" fillId="0" borderId="127" xfId="0" applyFont="1" applyBorder="1" applyAlignment="1">
      <alignment horizontal="center"/>
    </xf>
    <xf numFmtId="0" fontId="27" fillId="0" borderId="102" xfId="0" applyFont="1" applyBorder="1" applyAlignment="1">
      <alignment horizontal="center"/>
    </xf>
    <xf numFmtId="0" fontId="27" fillId="0" borderId="103" xfId="0" applyFont="1" applyBorder="1" applyAlignment="1">
      <alignment horizontal="center"/>
    </xf>
    <xf numFmtId="0" fontId="27" fillId="0" borderId="104" xfId="0" applyFont="1" applyBorder="1" applyAlignment="1">
      <alignment horizontal="center"/>
    </xf>
    <xf numFmtId="0" fontId="27" fillId="0" borderId="105" xfId="0" applyFont="1" applyBorder="1" applyAlignment="1">
      <alignment horizontal="center"/>
    </xf>
    <xf numFmtId="0" fontId="27" fillId="0" borderId="106" xfId="0" applyFont="1" applyBorder="1" applyAlignment="1">
      <alignment horizontal="center"/>
    </xf>
    <xf numFmtId="0" fontId="27" fillId="0" borderId="107" xfId="0" applyFont="1" applyBorder="1" applyAlignment="1">
      <alignment horizontal="center"/>
    </xf>
    <xf numFmtId="0" fontId="27" fillId="0" borderId="108" xfId="0" applyFont="1" applyBorder="1" applyAlignment="1">
      <alignment horizontal="center"/>
    </xf>
    <xf numFmtId="0" fontId="27" fillId="0" borderId="109" xfId="0" applyFont="1" applyBorder="1" applyAlignment="1">
      <alignment horizontal="center"/>
    </xf>
    <xf numFmtId="40" fontId="24" fillId="2" borderId="61" xfId="3" applyNumberFormat="1" applyFont="1" applyFill="1" applyBorder="1" applyAlignment="1">
      <alignment horizontal="right" vertical="center"/>
    </xf>
    <xf numFmtId="40" fontId="24" fillId="2" borderId="133" xfId="3" applyNumberFormat="1" applyFont="1" applyFill="1" applyBorder="1" applyAlignment="1">
      <alignment horizontal="right" vertical="center"/>
    </xf>
    <xf numFmtId="184" fontId="24" fillId="2" borderId="61" xfId="2" applyNumberFormat="1" applyFont="1" applyFill="1" applyBorder="1" applyAlignment="1">
      <alignment horizontal="right" vertical="center"/>
    </xf>
    <xf numFmtId="184" fontId="24" fillId="2" borderId="133" xfId="2" applyNumberFormat="1" applyFont="1" applyFill="1" applyBorder="1" applyAlignment="1">
      <alignment horizontal="right" vertical="center"/>
    </xf>
    <xf numFmtId="0" fontId="22" fillId="0" borderId="62" xfId="0" applyFont="1" applyBorder="1" applyAlignment="1">
      <alignment horizontal="center" vertical="center"/>
    </xf>
    <xf numFmtId="0" fontId="22" fillId="0" borderId="140" xfId="0" applyFont="1" applyBorder="1" applyAlignment="1">
      <alignment horizontal="center" vertical="center"/>
    </xf>
    <xf numFmtId="178" fontId="24" fillId="0" borderId="62" xfId="2" applyNumberFormat="1" applyFont="1" applyBorder="1" applyAlignment="1">
      <alignment horizontal="center" vertical="center"/>
    </xf>
    <xf numFmtId="178" fontId="24" fillId="0" borderId="140" xfId="2" applyNumberFormat="1" applyFont="1" applyBorder="1" applyAlignment="1">
      <alignment horizontal="center" vertical="center"/>
    </xf>
    <xf numFmtId="0" fontId="47" fillId="0" borderId="62" xfId="2" applyFont="1" applyBorder="1" applyAlignment="1">
      <alignment horizontal="center" vertical="center"/>
    </xf>
    <xf numFmtId="0" fontId="47" fillId="0" borderId="140" xfId="2" applyFont="1" applyBorder="1" applyAlignment="1">
      <alignment horizontal="center" vertical="center"/>
    </xf>
    <xf numFmtId="40" fontId="24" fillId="2" borderId="58" xfId="3" applyNumberFormat="1" applyFont="1" applyFill="1" applyBorder="1" applyAlignment="1">
      <alignment horizontal="right" vertical="center"/>
    </xf>
    <xf numFmtId="40" fontId="24" fillId="2" borderId="4" xfId="3" applyNumberFormat="1" applyFont="1" applyFill="1" applyBorder="1" applyAlignment="1">
      <alignment horizontal="right" vertical="center"/>
    </xf>
    <xf numFmtId="184" fontId="24" fillId="2" borderId="58" xfId="2" applyNumberFormat="1" applyFont="1" applyFill="1" applyBorder="1" applyAlignment="1">
      <alignment horizontal="right" vertical="center"/>
    </xf>
    <xf numFmtId="184" fontId="24" fillId="2" borderId="4" xfId="2" applyNumberFormat="1" applyFont="1" applyFill="1" applyBorder="1" applyAlignment="1">
      <alignment horizontal="right" vertical="center"/>
    </xf>
    <xf numFmtId="0" fontId="24" fillId="0" borderId="61" xfId="0" applyFont="1" applyBorder="1" applyAlignment="1">
      <alignment horizontal="center" vertical="center" wrapText="1"/>
    </xf>
    <xf numFmtId="0" fontId="24" fillId="0" borderId="133" xfId="0" applyFont="1" applyBorder="1" applyAlignment="1">
      <alignment horizontal="center" vertical="center" wrapText="1"/>
    </xf>
    <xf numFmtId="178" fontId="24" fillId="0" borderId="62" xfId="0" applyNumberFormat="1" applyFont="1" applyBorder="1" applyAlignment="1">
      <alignment horizontal="center" vertical="center"/>
    </xf>
    <xf numFmtId="178" fontId="24" fillId="0" borderId="140" xfId="0" applyNumberFormat="1" applyFont="1" applyBorder="1" applyAlignment="1">
      <alignment horizontal="center" vertical="center"/>
    </xf>
    <xf numFmtId="0" fontId="24" fillId="0" borderId="46" xfId="0" applyFont="1" applyBorder="1" applyAlignment="1">
      <alignment horizontal="left" vertical="center" wrapText="1"/>
    </xf>
    <xf numFmtId="0" fontId="24" fillId="0" borderId="0" xfId="0" applyFont="1" applyAlignment="1">
      <alignment horizontal="left" vertical="center" wrapText="1"/>
    </xf>
    <xf numFmtId="178" fontId="24" fillId="0" borderId="25" xfId="2" applyNumberFormat="1" applyFont="1" applyBorder="1" applyAlignment="1">
      <alignment horizontal="center" vertical="center" wrapText="1"/>
    </xf>
    <xf numFmtId="178" fontId="24" fillId="0" borderId="142" xfId="2" applyNumberFormat="1" applyFont="1" applyBorder="1" applyAlignment="1">
      <alignment horizontal="center" vertical="center" wrapText="1"/>
    </xf>
    <xf numFmtId="176" fontId="24" fillId="0" borderId="25" xfId="2" applyNumberFormat="1" applyFont="1" applyBorder="1" applyAlignment="1">
      <alignment horizontal="center" vertical="center" wrapText="1"/>
    </xf>
    <xf numFmtId="176" fontId="24" fillId="0" borderId="142" xfId="2" applyNumberFormat="1" applyFont="1" applyBorder="1" applyAlignment="1">
      <alignment horizontal="center" vertical="center" wrapText="1"/>
    </xf>
    <xf numFmtId="40" fontId="24" fillId="2" borderId="60" xfId="3" applyNumberFormat="1" applyFont="1" applyFill="1" applyBorder="1" applyAlignment="1">
      <alignment horizontal="right" vertical="center"/>
    </xf>
    <xf numFmtId="40" fontId="24" fillId="2" borderId="141" xfId="3" applyNumberFormat="1" applyFont="1" applyFill="1" applyBorder="1" applyAlignment="1">
      <alignment horizontal="right" vertical="center"/>
    </xf>
    <xf numFmtId="184" fontId="24" fillId="2" borderId="60" xfId="2" applyNumberFormat="1" applyFont="1" applyFill="1" applyBorder="1" applyAlignment="1">
      <alignment horizontal="right" vertical="center"/>
    </xf>
    <xf numFmtId="184" fontId="24" fillId="2" borderId="141" xfId="2" applyNumberFormat="1" applyFont="1" applyFill="1" applyBorder="1" applyAlignment="1">
      <alignment horizontal="right" vertical="center"/>
    </xf>
    <xf numFmtId="0" fontId="24" fillId="0" borderId="43" xfId="0" applyFont="1" applyBorder="1" applyAlignment="1">
      <alignment horizontal="center" vertical="center"/>
    </xf>
    <xf numFmtId="0" fontId="24" fillId="0" borderId="112" xfId="0" applyFont="1" applyBorder="1" applyAlignment="1">
      <alignment horizontal="center" vertical="center"/>
    </xf>
    <xf numFmtId="0" fontId="24" fillId="0" borderId="137" xfId="0" applyFont="1" applyBorder="1" applyAlignment="1">
      <alignment horizontal="center" vertical="center" wrapText="1"/>
    </xf>
    <xf numFmtId="0" fontId="24" fillId="0" borderId="138" xfId="0" applyFont="1" applyBorder="1" applyAlignment="1">
      <alignment horizontal="center" vertical="center" wrapText="1"/>
    </xf>
    <xf numFmtId="0" fontId="24" fillId="0" borderId="139" xfId="0" applyFont="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29" fillId="0" borderId="134" xfId="0" applyFont="1" applyBorder="1" applyAlignment="1">
      <alignment horizontal="center" vertical="center"/>
    </xf>
    <xf numFmtId="0" fontId="29" fillId="0" borderId="135" xfId="0" applyFont="1" applyBorder="1" applyAlignment="1">
      <alignment horizontal="center" vertical="center"/>
    </xf>
    <xf numFmtId="0" fontId="29" fillId="0" borderId="136" xfId="0" applyFont="1" applyBorder="1" applyAlignment="1">
      <alignment horizontal="center" vertical="center"/>
    </xf>
    <xf numFmtId="0" fontId="41" fillId="0" borderId="22" xfId="0" applyFont="1" applyBorder="1" applyAlignment="1">
      <alignment horizontal="left" wrapText="1"/>
    </xf>
    <xf numFmtId="0" fontId="29" fillId="0" borderId="134" xfId="2" applyFont="1" applyBorder="1" applyAlignment="1">
      <alignment horizontal="center" vertical="center"/>
    </xf>
    <xf numFmtId="0" fontId="22" fillId="0" borderId="135" xfId="0" applyFont="1" applyBorder="1" applyAlignment="1">
      <alignment horizontal="center" vertical="center"/>
    </xf>
    <xf numFmtId="0" fontId="22" fillId="0" borderId="136" xfId="0" applyFont="1" applyBorder="1" applyAlignment="1">
      <alignment horizontal="center" vertical="center"/>
    </xf>
    <xf numFmtId="178" fontId="24" fillId="3" borderId="62" xfId="0" applyNumberFormat="1" applyFont="1" applyFill="1" applyBorder="1" applyAlignment="1">
      <alignment horizontal="right" vertical="center"/>
    </xf>
    <xf numFmtId="178" fontId="24" fillId="3" borderId="140" xfId="0" applyNumberFormat="1" applyFont="1" applyFill="1" applyBorder="1" applyAlignment="1">
      <alignment horizontal="right" vertical="center"/>
    </xf>
    <xf numFmtId="178" fontId="24" fillId="2" borderId="58" xfId="0" applyNumberFormat="1" applyFont="1" applyFill="1" applyBorder="1" applyAlignment="1">
      <alignment horizontal="right" vertical="center"/>
    </xf>
    <xf numFmtId="178" fontId="24" fillId="2" borderId="4" xfId="0" applyNumberFormat="1" applyFont="1" applyFill="1" applyBorder="1" applyAlignment="1">
      <alignment horizontal="right" vertical="center"/>
    </xf>
    <xf numFmtId="178" fontId="24" fillId="2" borderId="61" xfId="0" applyNumberFormat="1" applyFont="1" applyFill="1" applyBorder="1" applyAlignment="1">
      <alignment horizontal="right" vertical="center"/>
    </xf>
    <xf numFmtId="178" fontId="24" fillId="2" borderId="133" xfId="0" applyNumberFormat="1" applyFont="1" applyFill="1" applyBorder="1" applyAlignment="1">
      <alignment horizontal="right" vertical="center"/>
    </xf>
    <xf numFmtId="178" fontId="24" fillId="2" borderId="60" xfId="0" applyNumberFormat="1" applyFont="1" applyFill="1" applyBorder="1" applyAlignment="1">
      <alignment horizontal="right" vertical="center"/>
    </xf>
    <xf numFmtId="178" fontId="24" fillId="2" borderId="141" xfId="0" applyNumberFormat="1" applyFont="1" applyFill="1" applyBorder="1" applyAlignment="1">
      <alignment horizontal="right" vertical="center"/>
    </xf>
    <xf numFmtId="0" fontId="24" fillId="0" borderId="25" xfId="0" applyFont="1" applyBorder="1" applyAlignment="1">
      <alignment horizontal="center" vertical="center" wrapText="1"/>
    </xf>
    <xf numFmtId="0" fontId="24" fillId="0" borderId="142" xfId="0" applyFont="1" applyBorder="1" applyAlignment="1">
      <alignment horizontal="center" vertical="center" wrapText="1"/>
    </xf>
    <xf numFmtId="178" fontId="24" fillId="2" borderId="61" xfId="0" applyNumberFormat="1" applyFont="1" applyFill="1" applyBorder="1" applyAlignment="1">
      <alignment horizontal="center" vertical="center"/>
    </xf>
    <xf numFmtId="178" fontId="24" fillId="2" borderId="133" xfId="0" applyNumberFormat="1" applyFont="1" applyFill="1" applyBorder="1" applyAlignment="1">
      <alignment horizontal="center" vertical="center"/>
    </xf>
    <xf numFmtId="179" fontId="24" fillId="2" borderId="58" xfId="0" applyNumberFormat="1" applyFont="1" applyFill="1" applyBorder="1" applyAlignment="1">
      <alignment horizontal="right" vertical="center"/>
    </xf>
    <xf numFmtId="179" fontId="24" fillId="2" borderId="4" xfId="0" applyNumberFormat="1" applyFont="1" applyFill="1" applyBorder="1" applyAlignment="1">
      <alignment horizontal="right" vertical="center"/>
    </xf>
    <xf numFmtId="186" fontId="24" fillId="3" borderId="58" xfId="0" applyNumberFormat="1" applyFont="1" applyFill="1" applyBorder="1" applyAlignment="1">
      <alignment horizontal="right" vertical="center"/>
    </xf>
    <xf numFmtId="186" fontId="24" fillId="3" borderId="84" xfId="0" applyNumberFormat="1" applyFont="1" applyFill="1" applyBorder="1" applyAlignment="1">
      <alignment horizontal="right" vertical="center"/>
    </xf>
    <xf numFmtId="0" fontId="24" fillId="0" borderId="43" xfId="0" applyFont="1" applyBorder="1" applyAlignment="1">
      <alignment horizontal="center" vertical="center" wrapText="1"/>
    </xf>
    <xf numFmtId="0" fontId="24" fillId="0" borderId="143" xfId="0" applyFont="1" applyBorder="1" applyAlignment="1">
      <alignment horizontal="center" vertical="center" wrapText="1"/>
    </xf>
    <xf numFmtId="186" fontId="24" fillId="3" borderId="60" xfId="0" applyNumberFormat="1" applyFont="1" applyFill="1" applyBorder="1" applyAlignment="1">
      <alignment horizontal="right" vertical="center"/>
    </xf>
    <xf numFmtId="186" fontId="24" fillId="3" borderId="69" xfId="0" applyNumberFormat="1" applyFont="1" applyFill="1" applyBorder="1" applyAlignment="1">
      <alignment horizontal="right" vertical="center"/>
    </xf>
    <xf numFmtId="191" fontId="24" fillId="3" borderId="59" xfId="0" applyNumberFormat="1" applyFont="1" applyFill="1" applyBorder="1" applyAlignment="1">
      <alignment horizontal="right" vertical="center"/>
    </xf>
    <xf numFmtId="191" fontId="24" fillId="3" borderId="144" xfId="0" applyNumberFormat="1" applyFont="1" applyFill="1" applyBorder="1" applyAlignment="1">
      <alignment horizontal="right" vertical="center"/>
    </xf>
    <xf numFmtId="178" fontId="24" fillId="0" borderId="62" xfId="0" applyNumberFormat="1" applyFont="1" applyBorder="1" applyAlignment="1">
      <alignment horizontal="right" vertical="center"/>
    </xf>
    <xf numFmtId="178" fontId="24" fillId="0" borderId="140" xfId="0" applyNumberFormat="1" applyFont="1" applyBorder="1" applyAlignment="1">
      <alignment horizontal="right" vertical="center"/>
    </xf>
    <xf numFmtId="186" fontId="24" fillId="3" borderId="62" xfId="0" applyNumberFormat="1" applyFont="1" applyFill="1" applyBorder="1" applyAlignment="1">
      <alignment horizontal="right" vertical="center"/>
    </xf>
    <xf numFmtId="186" fontId="24" fillId="3" borderId="68" xfId="0" applyNumberFormat="1" applyFont="1" applyFill="1" applyBorder="1" applyAlignment="1">
      <alignment horizontal="right" vertical="center"/>
    </xf>
    <xf numFmtId="191" fontId="24" fillId="3" borderId="145" xfId="0" applyNumberFormat="1" applyFont="1" applyFill="1" applyBorder="1" applyAlignment="1">
      <alignment horizontal="right" vertical="center"/>
    </xf>
    <xf numFmtId="191" fontId="24" fillId="3" borderId="146" xfId="0" applyNumberFormat="1" applyFont="1" applyFill="1" applyBorder="1" applyAlignment="1">
      <alignment horizontal="right" vertical="center"/>
    </xf>
    <xf numFmtId="179" fontId="24" fillId="2" borderId="60" xfId="0" applyNumberFormat="1" applyFont="1" applyFill="1" applyBorder="1" applyAlignment="1">
      <alignment horizontal="right" vertical="center"/>
    </xf>
    <xf numFmtId="179" fontId="24" fillId="2" borderId="141" xfId="0" applyNumberFormat="1" applyFont="1" applyFill="1" applyBorder="1" applyAlignment="1">
      <alignment horizontal="right" vertical="center"/>
    </xf>
    <xf numFmtId="0" fontId="50" fillId="0" borderId="22" xfId="0" applyFont="1" applyBorder="1" applyAlignment="1">
      <alignment horizontal="left" wrapText="1"/>
    </xf>
    <xf numFmtId="191" fontId="24" fillId="3" borderId="62" xfId="0" applyNumberFormat="1" applyFont="1" applyFill="1" applyBorder="1" applyAlignment="1">
      <alignment horizontal="right" vertical="center"/>
    </xf>
    <xf numFmtId="191" fontId="24" fillId="3" borderId="68" xfId="0" applyNumberFormat="1" applyFont="1" applyFill="1" applyBorder="1" applyAlignment="1">
      <alignment horizontal="right" vertical="center"/>
    </xf>
    <xf numFmtId="0" fontId="28" fillId="0" borderId="0" xfId="0" applyFont="1" applyAlignment="1">
      <alignment horizontal="center" vertical="center" shrinkToFit="1"/>
    </xf>
    <xf numFmtId="0" fontId="28" fillId="0" borderId="0" xfId="0" applyFont="1" applyAlignment="1">
      <alignment horizontal="center" shrinkToFit="1"/>
    </xf>
    <xf numFmtId="193" fontId="24" fillId="3" borderId="60" xfId="0" applyNumberFormat="1" applyFont="1" applyFill="1" applyBorder="1" applyAlignment="1">
      <alignment horizontal="right" vertical="center"/>
    </xf>
    <xf numFmtId="193" fontId="24" fillId="3" borderId="69" xfId="0" applyNumberFormat="1" applyFont="1" applyFill="1" applyBorder="1" applyAlignment="1">
      <alignment horizontal="right" vertical="center"/>
    </xf>
    <xf numFmtId="193" fontId="24" fillId="3" borderId="58" xfId="0" applyNumberFormat="1" applyFont="1" applyFill="1" applyBorder="1" applyAlignment="1">
      <alignment horizontal="right" vertical="center"/>
    </xf>
    <xf numFmtId="193" fontId="24" fillId="3" borderId="84" xfId="0" applyNumberFormat="1" applyFont="1" applyFill="1" applyBorder="1" applyAlignment="1">
      <alignment horizontal="right" vertical="center"/>
    </xf>
    <xf numFmtId="0" fontId="24" fillId="0" borderId="112" xfId="0" applyFont="1" applyBorder="1" applyAlignment="1">
      <alignment horizontal="center" vertical="center" wrapText="1"/>
    </xf>
    <xf numFmtId="191" fontId="24" fillId="3" borderId="147" xfId="0" applyNumberFormat="1" applyFont="1" applyFill="1" applyBorder="1" applyAlignment="1">
      <alignment horizontal="center" vertical="center"/>
    </xf>
    <xf numFmtId="191" fontId="24" fillId="3" borderId="148" xfId="0" applyNumberFormat="1" applyFont="1" applyFill="1" applyBorder="1" applyAlignment="1">
      <alignment horizontal="center" vertical="center"/>
    </xf>
    <xf numFmtId="191" fontId="24" fillId="3" borderId="75" xfId="0" applyNumberFormat="1" applyFont="1" applyFill="1" applyBorder="1" applyAlignment="1">
      <alignment horizontal="center" vertical="center"/>
    </xf>
    <xf numFmtId="193" fontId="24" fillId="3" borderId="62" xfId="0" applyNumberFormat="1" applyFont="1" applyFill="1" applyBorder="1" applyAlignment="1">
      <alignment horizontal="right" vertical="center"/>
    </xf>
    <xf numFmtId="193" fontId="24" fillId="3" borderId="68" xfId="0" applyNumberFormat="1" applyFont="1" applyFill="1" applyBorder="1" applyAlignment="1">
      <alignment horizontal="right" vertical="center"/>
    </xf>
    <xf numFmtId="0" fontId="24" fillId="0" borderId="74" xfId="0" applyFont="1" applyBorder="1" applyAlignment="1">
      <alignment horizontal="center" vertical="center" wrapText="1"/>
    </xf>
    <xf numFmtId="0" fontId="24" fillId="0" borderId="148" xfId="0" applyFont="1" applyBorder="1" applyAlignment="1">
      <alignment horizontal="center" vertical="center"/>
    </xf>
    <xf numFmtId="0" fontId="24" fillId="0" borderId="149" xfId="0" applyFont="1" applyBorder="1" applyAlignment="1">
      <alignment horizontal="center" vertical="center"/>
    </xf>
    <xf numFmtId="179" fontId="24" fillId="2" borderId="61" xfId="0" applyNumberFormat="1" applyFont="1" applyFill="1" applyBorder="1" applyAlignment="1">
      <alignment horizontal="right" vertical="center"/>
    </xf>
    <xf numFmtId="179" fontId="24" fillId="2" borderId="133" xfId="0" applyNumberFormat="1" applyFont="1" applyFill="1" applyBorder="1" applyAlignment="1">
      <alignment horizontal="right" vertical="center"/>
    </xf>
    <xf numFmtId="193" fontId="24" fillId="3" borderId="61" xfId="0" applyNumberFormat="1" applyFont="1" applyFill="1" applyBorder="1" applyAlignment="1">
      <alignment horizontal="right" vertical="center"/>
    </xf>
    <xf numFmtId="193" fontId="24" fillId="3" borderId="150" xfId="0" applyNumberFormat="1" applyFont="1" applyFill="1" applyBorder="1" applyAlignment="1">
      <alignment horizontal="right" vertical="center"/>
    </xf>
    <xf numFmtId="0" fontId="27" fillId="0" borderId="0" xfId="0" applyFont="1" applyAlignment="1">
      <alignment horizontal="left" vertical="top" wrapText="1"/>
    </xf>
    <xf numFmtId="0" fontId="24" fillId="0" borderId="110" xfId="0" applyFont="1" applyBorder="1" applyAlignment="1">
      <alignment horizontal="center" vertical="center" wrapText="1" shrinkToFit="1"/>
    </xf>
    <xf numFmtId="0" fontId="24" fillId="0" borderId="22" xfId="0" applyFont="1" applyBorder="1" applyAlignment="1">
      <alignment horizontal="center" vertical="center" shrinkToFit="1"/>
    </xf>
    <xf numFmtId="0" fontId="24" fillId="0" borderId="98" xfId="0" applyFont="1" applyBorder="1" applyAlignment="1">
      <alignment horizontal="center" vertical="center" shrinkToFit="1"/>
    </xf>
    <xf numFmtId="0" fontId="24" fillId="0" borderId="111" xfId="0" applyFont="1" applyBorder="1" applyAlignment="1">
      <alignment horizontal="center" vertical="center" shrinkToFit="1"/>
    </xf>
    <xf numFmtId="0" fontId="24" fillId="0" borderId="9" xfId="0" applyFont="1" applyBorder="1" applyAlignment="1">
      <alignment horizontal="center" vertical="center" shrinkToFit="1"/>
    </xf>
    <xf numFmtId="0" fontId="24" fillId="0" borderId="99" xfId="0" applyFont="1" applyBorder="1" applyAlignment="1">
      <alignment horizontal="center" vertical="center" shrinkToFit="1"/>
    </xf>
    <xf numFmtId="179" fontId="24" fillId="0" borderId="0" xfId="0" applyNumberFormat="1" applyFont="1" applyAlignment="1">
      <alignment horizontal="center" vertical="center"/>
    </xf>
    <xf numFmtId="0" fontId="24" fillId="0" borderId="151" xfId="0" applyFont="1" applyBorder="1" applyAlignment="1">
      <alignment horizontal="center" vertical="center" wrapText="1"/>
    </xf>
    <xf numFmtId="0" fontId="24" fillId="0" borderId="6" xfId="0" applyFont="1" applyBorder="1" applyAlignment="1">
      <alignment horizontal="center" vertical="center"/>
    </xf>
    <xf numFmtId="0" fontId="24" fillId="3" borderId="45" xfId="0" applyFont="1" applyFill="1" applyBorder="1" applyAlignment="1">
      <alignment horizontal="right" vertical="center"/>
    </xf>
    <xf numFmtId="0" fontId="24" fillId="3" borderId="140" xfId="0" applyFont="1" applyFill="1" applyBorder="1" applyAlignment="1">
      <alignment horizontal="right" vertical="center"/>
    </xf>
    <xf numFmtId="0" fontId="24" fillId="3" borderId="62" xfId="0" applyFont="1" applyFill="1" applyBorder="1" applyAlignment="1">
      <alignment horizontal="right" vertical="center"/>
    </xf>
    <xf numFmtId="0" fontId="24" fillId="3" borderId="68" xfId="0" applyFont="1" applyFill="1" applyBorder="1" applyAlignment="1">
      <alignment horizontal="right" vertical="center"/>
    </xf>
    <xf numFmtId="0" fontId="51"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xf>
    <xf numFmtId="0" fontId="24" fillId="0" borderId="24" xfId="0" applyFont="1" applyBorder="1" applyAlignment="1">
      <alignment horizontal="center" vertical="center" wrapText="1"/>
    </xf>
    <xf numFmtId="0" fontId="24" fillId="0" borderId="152" xfId="0" applyFont="1" applyBorder="1" applyAlignment="1">
      <alignment horizontal="center" vertical="center" wrapText="1"/>
    </xf>
    <xf numFmtId="179" fontId="24" fillId="0" borderId="60" xfId="0" applyNumberFormat="1" applyFont="1" applyBorder="1" applyAlignment="1">
      <alignment horizontal="center" vertical="center"/>
    </xf>
    <xf numFmtId="179" fontId="24" fillId="0" borderId="12" xfId="0" applyNumberFormat="1" applyFont="1" applyBorder="1" applyAlignment="1">
      <alignment horizontal="center" vertical="center"/>
    </xf>
    <xf numFmtId="179" fontId="24" fillId="0" borderId="69" xfId="0" applyNumberFormat="1" applyFont="1" applyBorder="1" applyAlignment="1">
      <alignment horizontal="center" vertical="center"/>
    </xf>
    <xf numFmtId="179" fontId="24" fillId="0" borderId="58" xfId="0" applyNumberFormat="1" applyFont="1" applyBorder="1" applyAlignment="1">
      <alignment horizontal="center" vertical="center"/>
    </xf>
    <xf numFmtId="179" fontId="24" fillId="0" borderId="3" xfId="0" applyNumberFormat="1" applyFont="1" applyBorder="1" applyAlignment="1">
      <alignment horizontal="center" vertical="center"/>
    </xf>
    <xf numFmtId="179" fontId="24" fillId="0" borderId="84" xfId="0" applyNumberFormat="1" applyFont="1" applyBorder="1" applyAlignment="1">
      <alignment horizontal="center" vertical="center"/>
    </xf>
    <xf numFmtId="179" fontId="24" fillId="0" borderId="169" xfId="0" applyNumberFormat="1" applyFont="1" applyBorder="1" applyAlignment="1">
      <alignment horizontal="center" vertical="center"/>
    </xf>
    <xf numFmtId="179" fontId="24" fillId="0" borderId="170" xfId="0" applyNumberFormat="1" applyFont="1" applyBorder="1" applyAlignment="1">
      <alignment horizontal="center" vertical="center"/>
    </xf>
    <xf numFmtId="179" fontId="24" fillId="0" borderId="171" xfId="0" applyNumberFormat="1" applyFont="1" applyBorder="1" applyAlignment="1">
      <alignment horizontal="center" vertical="center"/>
    </xf>
    <xf numFmtId="0" fontId="24" fillId="0" borderId="53" xfId="0" applyFont="1" applyBorder="1" applyAlignment="1">
      <alignment horizontal="center" vertical="center" wrapText="1"/>
    </xf>
    <xf numFmtId="0" fontId="24" fillId="0" borderId="66"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30" xfId="0" applyFont="1" applyBorder="1" applyAlignment="1">
      <alignment horizontal="center" vertical="center" wrapText="1"/>
    </xf>
    <xf numFmtId="0" fontId="24" fillId="0" borderId="154" xfId="0" applyFont="1" applyBorder="1" applyAlignment="1">
      <alignment horizontal="center" vertical="center" wrapText="1"/>
    </xf>
    <xf numFmtId="0" fontId="24" fillId="0" borderId="20" xfId="0" applyFont="1" applyBorder="1" applyAlignment="1">
      <alignment horizontal="center" vertical="center" wrapText="1"/>
    </xf>
    <xf numFmtId="178" fontId="24" fillId="3" borderId="166" xfId="0" applyNumberFormat="1" applyFont="1" applyFill="1" applyBorder="1" applyAlignment="1">
      <alignment horizontal="center" vertical="center"/>
    </xf>
    <xf numFmtId="178" fontId="24" fillId="3" borderId="164" xfId="0" applyNumberFormat="1" applyFont="1" applyFill="1" applyBorder="1" applyAlignment="1">
      <alignment horizontal="center" vertical="center"/>
    </xf>
    <xf numFmtId="178" fontId="24" fillId="0" borderId="164" xfId="0" applyNumberFormat="1" applyFont="1" applyBorder="1" applyAlignment="1">
      <alignment horizontal="center" vertical="center"/>
    </xf>
    <xf numFmtId="194" fontId="25" fillId="0" borderId="147" xfId="0" applyNumberFormat="1" applyFont="1" applyBorder="1" applyAlignment="1">
      <alignment horizontal="center" vertical="center"/>
    </xf>
    <xf numFmtId="194" fontId="25" fillId="0" borderId="148" xfId="0" applyNumberFormat="1" applyFont="1" applyBorder="1" applyAlignment="1">
      <alignment horizontal="center" vertical="center"/>
    </xf>
    <xf numFmtId="0" fontId="24" fillId="0" borderId="11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98" xfId="0" applyFont="1" applyBorder="1" applyAlignment="1">
      <alignment horizontal="center" vertical="center" wrapText="1"/>
    </xf>
    <xf numFmtId="0" fontId="24" fillId="0" borderId="111"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99" xfId="0" applyFont="1" applyBorder="1" applyAlignment="1">
      <alignment horizontal="center" vertical="center" wrapText="1"/>
    </xf>
    <xf numFmtId="178" fontId="27" fillId="3" borderId="45" xfId="0" applyNumberFormat="1" applyFont="1" applyFill="1" applyBorder="1" applyAlignment="1">
      <alignment horizontal="center" vertical="center" wrapText="1"/>
    </xf>
    <xf numFmtId="178" fontId="27" fillId="3" borderId="95" xfId="0" applyNumberFormat="1" applyFont="1" applyFill="1" applyBorder="1" applyAlignment="1">
      <alignment horizontal="center" vertical="center" wrapText="1"/>
    </xf>
    <xf numFmtId="181" fontId="27" fillId="0" borderId="62" xfId="0" applyNumberFormat="1" applyFont="1" applyBorder="1" applyAlignment="1">
      <alignment horizontal="center" vertical="center"/>
    </xf>
    <xf numFmtId="181" fontId="27" fillId="0" borderId="95" xfId="0" applyNumberFormat="1" applyFont="1" applyBorder="1" applyAlignment="1">
      <alignment horizontal="center" vertical="center"/>
    </xf>
    <xf numFmtId="187" fontId="27" fillId="3" borderId="19" xfId="0" applyNumberFormat="1" applyFont="1" applyFill="1" applyBorder="1" applyAlignment="1">
      <alignment horizontal="center" vertical="center"/>
    </xf>
    <xf numFmtId="187" fontId="27" fillId="3" borderId="64" xfId="0" applyNumberFormat="1" applyFont="1" applyFill="1" applyBorder="1" applyAlignment="1">
      <alignment horizontal="center" vertical="center"/>
    </xf>
    <xf numFmtId="184" fontId="24" fillId="3" borderId="148" xfId="0" applyNumberFormat="1" applyFont="1" applyFill="1" applyBorder="1" applyAlignment="1">
      <alignment horizontal="center" vertical="center"/>
    </xf>
    <xf numFmtId="184" fontId="24" fillId="3" borderId="75" xfId="0" applyNumberFormat="1" applyFont="1" applyFill="1" applyBorder="1" applyAlignment="1">
      <alignment horizontal="center" vertical="center"/>
    </xf>
    <xf numFmtId="0" fontId="24" fillId="0" borderId="138" xfId="0" applyFont="1" applyBorder="1" applyAlignment="1">
      <alignment horizontal="center" vertical="center"/>
    </xf>
    <xf numFmtId="0" fontId="24" fillId="0" borderId="160" xfId="0" applyFont="1" applyBorder="1" applyAlignment="1">
      <alignment horizontal="center" vertical="center"/>
    </xf>
    <xf numFmtId="0" fontId="25" fillId="0" borderId="46" xfId="0" applyFont="1" applyBorder="1" applyAlignment="1">
      <alignment horizontal="center" vertical="center" wrapText="1"/>
    </xf>
    <xf numFmtId="0" fontId="25" fillId="0" borderId="30" xfId="0" applyFont="1" applyBorder="1" applyAlignment="1">
      <alignment horizontal="center" vertical="center"/>
    </xf>
    <xf numFmtId="0" fontId="24" fillId="0" borderId="46" xfId="0" applyFont="1" applyBorder="1" applyAlignment="1">
      <alignment horizontal="center" vertical="center"/>
    </xf>
    <xf numFmtId="0" fontId="24" fillId="0" borderId="30" xfId="0" applyFont="1" applyBorder="1" applyAlignment="1">
      <alignment horizontal="center" vertical="center"/>
    </xf>
    <xf numFmtId="0" fontId="24" fillId="0" borderId="143" xfId="0" applyFont="1" applyBorder="1" applyAlignment="1">
      <alignment horizontal="center" vertical="center"/>
    </xf>
    <xf numFmtId="0" fontId="24" fillId="0" borderId="165" xfId="0" applyFont="1" applyBorder="1" applyAlignment="1">
      <alignment horizontal="center" vertical="center"/>
    </xf>
    <xf numFmtId="0" fontId="24" fillId="2" borderId="51" xfId="0" applyFont="1" applyFill="1" applyBorder="1" applyAlignment="1">
      <alignment horizontal="center" vertical="center" shrinkToFit="1"/>
    </xf>
    <xf numFmtId="0" fontId="24" fillId="2" borderId="3" xfId="0" applyFont="1" applyFill="1" applyBorder="1" applyAlignment="1">
      <alignment horizontal="center" vertical="center" shrinkToFit="1"/>
    </xf>
    <xf numFmtId="0" fontId="24" fillId="2" borderId="4" xfId="0" applyFont="1" applyFill="1" applyBorder="1" applyAlignment="1">
      <alignment horizontal="center" vertical="center" shrinkToFit="1"/>
    </xf>
    <xf numFmtId="0" fontId="24" fillId="2" borderId="67" xfId="0" applyFont="1" applyFill="1" applyBorder="1" applyAlignment="1">
      <alignment horizontal="center" vertical="center" shrinkToFit="1"/>
    </xf>
    <xf numFmtId="0" fontId="24" fillId="2" borderId="13" xfId="0" applyFont="1" applyFill="1" applyBorder="1" applyAlignment="1">
      <alignment horizontal="center" vertical="center" shrinkToFit="1"/>
    </xf>
    <xf numFmtId="0" fontId="24" fillId="2" borderId="133" xfId="0" applyFont="1" applyFill="1" applyBorder="1" applyAlignment="1">
      <alignment horizontal="center" vertical="center" shrinkToFit="1"/>
    </xf>
    <xf numFmtId="0" fontId="47" fillId="0" borderId="134" xfId="0" applyFont="1" applyBorder="1" applyAlignment="1">
      <alignment horizontal="center" vertical="center" wrapText="1"/>
    </xf>
    <xf numFmtId="0" fontId="47" fillId="0" borderId="135" xfId="0" applyFont="1" applyBorder="1" applyAlignment="1">
      <alignment horizontal="center" vertical="center" wrapText="1"/>
    </xf>
    <xf numFmtId="0" fontId="47" fillId="0" borderId="135" xfId="0" applyFont="1" applyBorder="1" applyAlignment="1">
      <alignment horizontal="center" vertical="center"/>
    </xf>
    <xf numFmtId="0" fontId="47" fillId="0" borderId="136" xfId="0" applyFont="1" applyBorder="1" applyAlignment="1">
      <alignment horizontal="center" vertical="center"/>
    </xf>
    <xf numFmtId="0" fontId="24" fillId="0" borderId="23" xfId="0" applyFont="1" applyBorder="1" applyAlignment="1">
      <alignment horizontal="center" vertical="center" wrapText="1"/>
    </xf>
    <xf numFmtId="0" fontId="24" fillId="0" borderId="45" xfId="0" applyFont="1" applyBorder="1" applyAlignment="1">
      <alignment horizontal="center" vertical="center"/>
    </xf>
    <xf numFmtId="0" fontId="24" fillId="0" borderId="95" xfId="0" applyFont="1" applyBorder="1" applyAlignment="1">
      <alignment horizontal="center" vertical="center"/>
    </xf>
    <xf numFmtId="0" fontId="24" fillId="0" borderId="140" xfId="0" applyFont="1" applyBorder="1" applyAlignment="1">
      <alignment horizontal="center" vertical="center"/>
    </xf>
    <xf numFmtId="179" fontId="24" fillId="2" borderId="62" xfId="0" applyNumberFormat="1" applyFont="1" applyFill="1" applyBorder="1" applyAlignment="1">
      <alignment horizontal="right" vertical="center"/>
    </xf>
    <xf numFmtId="179" fontId="24" fillId="2" borderId="95" xfId="0" applyNumberFormat="1" applyFont="1" applyFill="1" applyBorder="1" applyAlignment="1">
      <alignment horizontal="right" vertical="center"/>
    </xf>
    <xf numFmtId="179" fontId="24" fillId="2" borderId="68" xfId="0" applyNumberFormat="1" applyFont="1" applyFill="1" applyBorder="1" applyAlignment="1">
      <alignment horizontal="right" vertical="center"/>
    </xf>
    <xf numFmtId="179" fontId="24" fillId="2" borderId="3" xfId="0" applyNumberFormat="1" applyFont="1" applyFill="1" applyBorder="1" applyAlignment="1">
      <alignment horizontal="right" vertical="center"/>
    </xf>
    <xf numFmtId="179" fontId="24" fillId="2" borderId="84" xfId="0" applyNumberFormat="1" applyFont="1" applyFill="1" applyBorder="1" applyAlignment="1">
      <alignment horizontal="right" vertical="center"/>
    </xf>
    <xf numFmtId="179" fontId="24" fillId="2" borderId="12" xfId="0" applyNumberFormat="1" applyFont="1" applyFill="1" applyBorder="1" applyAlignment="1">
      <alignment horizontal="right" vertical="center"/>
    </xf>
    <xf numFmtId="179" fontId="24" fillId="2" borderId="69" xfId="0" applyNumberFormat="1" applyFont="1" applyFill="1" applyBorder="1" applyAlignment="1">
      <alignment horizontal="right" vertical="center"/>
    </xf>
    <xf numFmtId="0" fontId="24" fillId="2" borderId="47" xfId="0" applyFont="1" applyFill="1" applyBorder="1" applyAlignment="1">
      <alignment horizontal="center" vertical="center" shrinkToFit="1"/>
    </xf>
    <xf numFmtId="0" fontId="24" fillId="2" borderId="12" xfId="0" applyFont="1" applyFill="1" applyBorder="1" applyAlignment="1">
      <alignment horizontal="center" vertical="center" shrinkToFit="1"/>
    </xf>
    <xf numFmtId="0" fontId="24" fillId="2" borderId="141" xfId="0" applyFont="1" applyFill="1" applyBorder="1" applyAlignment="1">
      <alignment horizontal="center" vertical="center" shrinkToFit="1"/>
    </xf>
    <xf numFmtId="179" fontId="24" fillId="3" borderId="62" xfId="0" applyNumberFormat="1" applyFont="1" applyFill="1" applyBorder="1" applyAlignment="1">
      <alignment horizontal="right" vertical="center"/>
    </xf>
    <xf numFmtId="179" fontId="24" fillId="3" borderId="95" xfId="0" applyNumberFormat="1" applyFont="1" applyFill="1" applyBorder="1" applyAlignment="1">
      <alignment horizontal="right" vertical="center"/>
    </xf>
    <xf numFmtId="179" fontId="24" fillId="3" borderId="68" xfId="0" applyNumberFormat="1" applyFont="1" applyFill="1" applyBorder="1" applyAlignment="1">
      <alignment horizontal="right" vertical="center"/>
    </xf>
    <xf numFmtId="179" fontId="24" fillId="2" borderId="13" xfId="0" applyNumberFormat="1" applyFont="1" applyFill="1" applyBorder="1" applyAlignment="1">
      <alignment horizontal="right" vertical="center"/>
    </xf>
    <xf numFmtId="179" fontId="24" fillId="2" borderId="150" xfId="0" applyNumberFormat="1" applyFont="1" applyFill="1" applyBorder="1" applyAlignment="1">
      <alignment horizontal="right" vertical="center"/>
    </xf>
    <xf numFmtId="0" fontId="28" fillId="0" borderId="0" xfId="0" applyFont="1" applyAlignment="1">
      <alignment horizontal="left" vertical="center" shrinkToFit="1"/>
    </xf>
    <xf numFmtId="0" fontId="24" fillId="0" borderId="7" xfId="0" applyFont="1" applyBorder="1" applyAlignment="1">
      <alignment horizontal="center" vertical="center" wrapText="1"/>
    </xf>
    <xf numFmtId="0" fontId="24" fillId="2" borderId="153" xfId="0" applyFont="1" applyFill="1" applyBorder="1" applyAlignment="1">
      <alignment horizontal="center" vertical="center"/>
    </xf>
    <xf numFmtId="0" fontId="24" fillId="2" borderId="29" xfId="0" applyFont="1" applyFill="1" applyBorder="1" applyAlignment="1">
      <alignment horizontal="center" vertical="center"/>
    </xf>
    <xf numFmtId="0" fontId="24" fillId="0" borderId="29" xfId="0" applyFont="1" applyBorder="1" applyAlignment="1">
      <alignment horizontal="center" vertical="center"/>
    </xf>
    <xf numFmtId="179" fontId="24" fillId="3" borderId="29" xfId="0" applyNumberFormat="1" applyFont="1" applyFill="1" applyBorder="1" applyAlignment="1">
      <alignment horizontal="right" vertical="center"/>
    </xf>
    <xf numFmtId="179" fontId="24" fillId="3" borderId="18" xfId="0" applyNumberFormat="1" applyFont="1" applyFill="1" applyBorder="1" applyAlignment="1">
      <alignment horizontal="right" vertical="center"/>
    </xf>
    <xf numFmtId="0" fontId="24" fillId="0" borderId="30" xfId="0" applyFont="1" applyBorder="1" applyAlignment="1">
      <alignment horizontal="left" vertical="center" wrapText="1"/>
    </xf>
    <xf numFmtId="0" fontId="24" fillId="0" borderId="58" xfId="0" applyFont="1" applyBorder="1" applyAlignment="1">
      <alignment horizontal="center"/>
    </xf>
    <xf numFmtId="0" fontId="24" fillId="0" borderId="4" xfId="0" applyFont="1" applyBorder="1" applyAlignment="1">
      <alignment horizontal="center"/>
    </xf>
    <xf numFmtId="0" fontId="24" fillId="0" borderId="11" xfId="0" applyFont="1" applyBorder="1" applyAlignment="1">
      <alignment horizontal="center" vertical="center" wrapText="1"/>
    </xf>
    <xf numFmtId="0" fontId="24" fillId="0" borderId="44" xfId="0" applyFont="1" applyBorder="1" applyAlignment="1">
      <alignment horizontal="center" vertical="center" wrapText="1"/>
    </xf>
    <xf numFmtId="185" fontId="27" fillId="3" borderId="8" xfId="0" applyNumberFormat="1" applyFont="1" applyFill="1" applyBorder="1" applyAlignment="1">
      <alignment horizontal="center" vertical="center" wrapText="1"/>
    </xf>
    <xf numFmtId="185" fontId="27" fillId="3" borderId="58" xfId="0" applyNumberFormat="1" applyFont="1" applyFill="1" applyBorder="1" applyAlignment="1">
      <alignment horizontal="center" vertical="center"/>
    </xf>
    <xf numFmtId="0" fontId="27" fillId="3" borderId="3" xfId="0" applyFont="1" applyFill="1" applyBorder="1" applyAlignment="1">
      <alignment horizontal="center" vertical="center"/>
    </xf>
    <xf numFmtId="0" fontId="27" fillId="3" borderId="4" xfId="0" applyFont="1" applyFill="1" applyBorder="1" applyAlignment="1">
      <alignment horizontal="center" vertical="center"/>
    </xf>
    <xf numFmtId="0" fontId="27" fillId="3" borderId="8" xfId="0" applyFont="1" applyFill="1" applyBorder="1" applyAlignment="1">
      <alignment horizontal="center" vertical="center"/>
    </xf>
    <xf numFmtId="185" fontId="27" fillId="3" borderId="1" xfId="0" applyNumberFormat="1" applyFont="1" applyFill="1" applyBorder="1" applyAlignment="1">
      <alignment horizontal="center" vertical="top" wrapText="1"/>
    </xf>
    <xf numFmtId="0" fontId="42" fillId="0" borderId="0" xfId="0" applyFont="1" applyAlignment="1">
      <alignment horizontal="right" vertical="center"/>
    </xf>
    <xf numFmtId="0" fontId="42" fillId="3" borderId="0" xfId="0" applyFont="1" applyFill="1" applyAlignment="1">
      <alignment horizontal="right" vertical="center"/>
    </xf>
    <xf numFmtId="0" fontId="27" fillId="0" borderId="58" xfId="0" applyFont="1" applyBorder="1" applyAlignment="1">
      <alignment horizontal="center" vertical="center" wrapText="1"/>
    </xf>
    <xf numFmtId="0" fontId="27" fillId="0" borderId="4" xfId="0" applyFont="1" applyBorder="1" applyAlignment="1">
      <alignment horizontal="center" vertical="center"/>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184" fontId="27" fillId="3" borderId="59" xfId="0" applyNumberFormat="1" applyFont="1" applyFill="1" applyBorder="1" applyAlignment="1">
      <alignment horizontal="center" vertical="center" wrapText="1"/>
    </xf>
    <xf numFmtId="184" fontId="27" fillId="3" borderId="10" xfId="0" applyNumberFormat="1" applyFont="1" applyFill="1" applyBorder="1" applyAlignment="1">
      <alignment horizontal="center" vertical="center" wrapText="1"/>
    </xf>
    <xf numFmtId="184" fontId="27" fillId="3" borderId="100" xfId="0" applyNumberFormat="1" applyFont="1" applyFill="1" applyBorder="1" applyAlignment="1">
      <alignment horizontal="center" vertical="center" wrapText="1"/>
    </xf>
    <xf numFmtId="184" fontId="27" fillId="3" borderId="101" xfId="0" applyNumberFormat="1" applyFont="1" applyFill="1" applyBorder="1" applyAlignment="1">
      <alignment horizontal="center" vertical="center" wrapText="1"/>
    </xf>
    <xf numFmtId="184" fontId="27" fillId="3" borderId="57" xfId="0" applyNumberFormat="1" applyFont="1" applyFill="1" applyBorder="1" applyAlignment="1">
      <alignment horizontal="center" vertical="center" wrapText="1"/>
    </xf>
    <xf numFmtId="184" fontId="27" fillId="3" borderId="2" xfId="0" applyNumberFormat="1" applyFont="1" applyFill="1" applyBorder="1" applyAlignment="1">
      <alignment horizontal="center" vertical="center" wrapText="1"/>
    </xf>
    <xf numFmtId="0" fontId="24" fillId="0" borderId="20" xfId="0" applyFont="1" applyBorder="1" applyAlignment="1">
      <alignment horizontal="center" vertical="center"/>
    </xf>
    <xf numFmtId="0" fontId="24" fillId="0" borderId="14" xfId="0" applyFont="1" applyBorder="1" applyAlignment="1">
      <alignment horizontal="center" vertical="center"/>
    </xf>
    <xf numFmtId="0" fontId="24" fillId="0" borderId="14" xfId="0" applyFont="1" applyBorder="1" applyAlignment="1">
      <alignment horizontal="center" vertical="center" wrapText="1"/>
    </xf>
    <xf numFmtId="178" fontId="24" fillId="0" borderId="43" xfId="2" applyNumberFormat="1" applyFont="1" applyBorder="1" applyAlignment="1">
      <alignment horizontal="center" vertical="center" wrapText="1"/>
    </xf>
    <xf numFmtId="178" fontId="24" fillId="0" borderId="46" xfId="2" applyNumberFormat="1" applyFont="1" applyBorder="1" applyAlignment="1">
      <alignment horizontal="center" vertical="center" wrapText="1"/>
    </xf>
    <xf numFmtId="178" fontId="24" fillId="0" borderId="112" xfId="2" applyNumberFormat="1" applyFont="1" applyBorder="1" applyAlignment="1">
      <alignment horizontal="center" vertical="center" wrapText="1"/>
    </xf>
    <xf numFmtId="179" fontId="24" fillId="0" borderId="46" xfId="2" applyNumberFormat="1" applyFont="1" applyBorder="1" applyAlignment="1">
      <alignment horizontal="center" vertical="center" wrapText="1"/>
    </xf>
    <xf numFmtId="179" fontId="24" fillId="0" borderId="138" xfId="2" applyNumberFormat="1" applyFont="1" applyBorder="1" applyAlignment="1">
      <alignment horizontal="center" vertical="center" wrapText="1"/>
    </xf>
    <xf numFmtId="179" fontId="24" fillId="0" borderId="156" xfId="2" applyNumberFormat="1" applyFont="1" applyBorder="1" applyAlignment="1">
      <alignment horizontal="center" vertical="center" wrapText="1"/>
    </xf>
    <xf numFmtId="0" fontId="29" fillId="0" borderId="135" xfId="2" applyFont="1" applyBorder="1" applyAlignment="1">
      <alignment horizontal="center" vertical="center"/>
    </xf>
    <xf numFmtId="0" fontId="29" fillId="0" borderId="136" xfId="2" applyFont="1" applyBorder="1" applyAlignment="1">
      <alignment horizontal="center" vertical="center"/>
    </xf>
    <xf numFmtId="0" fontId="24" fillId="0" borderId="154" xfId="0" applyFont="1" applyBorder="1" applyAlignment="1">
      <alignment horizontal="center" vertical="center"/>
    </xf>
    <xf numFmtId="0" fontId="24" fillId="0" borderId="155" xfId="0" applyFont="1" applyBorder="1" applyAlignment="1">
      <alignment horizontal="center" vertical="center"/>
    </xf>
    <xf numFmtId="0" fontId="24" fillId="0" borderId="156" xfId="0" applyFont="1" applyBorder="1" applyAlignment="1">
      <alignment horizontal="center" vertical="center" wrapText="1"/>
    </xf>
    <xf numFmtId="0" fontId="24" fillId="0" borderId="139"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22" xfId="0" applyFont="1" applyBorder="1" applyAlignment="1">
      <alignment horizontal="left" wrapText="1"/>
    </xf>
    <xf numFmtId="0" fontId="2" fillId="0" borderId="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54" xfId="0" applyFont="1" applyBorder="1" applyAlignment="1">
      <alignment horizontal="center" vertical="center"/>
    </xf>
    <xf numFmtId="0" fontId="2" fillId="0" borderId="155" xfId="0" applyFont="1" applyBorder="1" applyAlignment="1">
      <alignment horizontal="center" vertical="center"/>
    </xf>
    <xf numFmtId="0" fontId="2" fillId="0" borderId="20" xfId="0" applyFont="1" applyBorder="1" applyAlignment="1">
      <alignment horizontal="center" vertical="center" wrapText="1"/>
    </xf>
    <xf numFmtId="0" fontId="7" fillId="0" borderId="134" xfId="0" applyFont="1" applyBorder="1" applyAlignment="1">
      <alignment horizontal="center" vertical="center"/>
    </xf>
    <xf numFmtId="0" fontId="7" fillId="0" borderId="135" xfId="0" applyFont="1" applyBorder="1" applyAlignment="1">
      <alignment horizontal="center" vertical="center"/>
    </xf>
    <xf numFmtId="0" fontId="7" fillId="0" borderId="136" xfId="0" applyFont="1" applyBorder="1" applyAlignment="1">
      <alignment horizontal="center" vertical="center"/>
    </xf>
    <xf numFmtId="0" fontId="2" fillId="0" borderId="154" xfId="0" applyFont="1" applyBorder="1" applyAlignment="1">
      <alignment horizontal="center" vertical="center" wrapText="1"/>
    </xf>
    <xf numFmtId="0" fontId="2" fillId="0" borderId="155" xfId="0" applyFont="1" applyBorder="1" applyAlignment="1">
      <alignment horizontal="center" vertical="center" wrapText="1"/>
    </xf>
    <xf numFmtId="0" fontId="2" fillId="0" borderId="21" xfId="0" applyFont="1" applyBorder="1" applyAlignment="1">
      <alignment horizontal="center" vertical="center" wrapText="1"/>
    </xf>
    <xf numFmtId="0" fontId="30" fillId="0" borderId="22" xfId="0" applyFont="1" applyBorder="1" applyAlignment="1">
      <alignment horizontal="left" wrapText="1"/>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12" fillId="0" borderId="0" xfId="0" applyFont="1" applyAlignment="1">
      <alignment horizontal="center" vertical="center" wrapText="1"/>
    </xf>
    <xf numFmtId="0" fontId="12" fillId="0" borderId="174" xfId="0" applyFont="1" applyBorder="1" applyAlignment="1">
      <alignment horizontal="center" vertical="center"/>
    </xf>
    <xf numFmtId="0" fontId="2" fillId="0" borderId="14" xfId="0" applyFont="1" applyBorder="1" applyAlignment="1">
      <alignment horizontal="center" vertical="center" wrapText="1"/>
    </xf>
    <xf numFmtId="178" fontId="2" fillId="3" borderId="93" xfId="0" applyNumberFormat="1" applyFont="1" applyFill="1" applyBorder="1" applyAlignment="1">
      <alignment horizontal="center" vertical="center"/>
    </xf>
    <xf numFmtId="188" fontId="2" fillId="3" borderId="93" xfId="0" applyNumberFormat="1" applyFont="1" applyFill="1" applyBorder="1" applyAlignment="1">
      <alignment horizontal="center" vertical="center"/>
    </xf>
    <xf numFmtId="188" fontId="2" fillId="3" borderId="159" xfId="0" applyNumberFormat="1" applyFont="1" applyFill="1" applyBorder="1" applyAlignment="1">
      <alignment horizontal="center" vertical="center"/>
    </xf>
    <xf numFmtId="188" fontId="2" fillId="3" borderId="160" xfId="0" applyNumberFormat="1" applyFont="1" applyFill="1" applyBorder="1" applyAlignment="1">
      <alignment horizontal="center" vertical="center"/>
    </xf>
    <xf numFmtId="188" fontId="2" fillId="3" borderId="161" xfId="0" applyNumberFormat="1" applyFont="1" applyFill="1" applyBorder="1" applyAlignment="1">
      <alignment horizontal="center" vertical="center"/>
    </xf>
    <xf numFmtId="188" fontId="2" fillId="3" borderId="162" xfId="0" applyNumberFormat="1" applyFont="1" applyFill="1" applyBorder="1" applyAlignment="1">
      <alignment horizontal="center" vertical="center"/>
    </xf>
    <xf numFmtId="178" fontId="2" fillId="3" borderId="8" xfId="0" applyNumberFormat="1" applyFont="1" applyFill="1" applyBorder="1" applyAlignment="1">
      <alignment horizontal="center" vertical="center"/>
    </xf>
    <xf numFmtId="188" fontId="2" fillId="3" borderId="8" xfId="0" applyNumberFormat="1" applyFont="1" applyFill="1" applyBorder="1" applyAlignment="1">
      <alignment horizontal="center" vertical="center"/>
    </xf>
    <xf numFmtId="188" fontId="2" fillId="3" borderId="57" xfId="0" applyNumberFormat="1" applyFont="1" applyFill="1" applyBorder="1" applyAlignment="1">
      <alignment horizontal="center" vertical="center"/>
    </xf>
    <xf numFmtId="188" fontId="2" fillId="3" borderId="1" xfId="0" applyNumberFormat="1" applyFont="1" applyFill="1" applyBorder="1" applyAlignment="1">
      <alignment horizontal="center" vertical="center"/>
    </xf>
    <xf numFmtId="188" fontId="2" fillId="3" borderId="2" xfId="0" applyNumberFormat="1" applyFont="1" applyFill="1" applyBorder="1" applyAlignment="1">
      <alignment horizontal="center" vertical="center"/>
    </xf>
    <xf numFmtId="188" fontId="2" fillId="3" borderId="58" xfId="0" applyNumberFormat="1" applyFont="1" applyFill="1" applyBorder="1" applyAlignment="1">
      <alignment horizontal="center" vertical="center"/>
    </xf>
    <xf numFmtId="188" fontId="2" fillId="3" borderId="3" xfId="0" applyNumberFormat="1" applyFont="1" applyFill="1" applyBorder="1" applyAlignment="1">
      <alignment horizontal="center" vertical="center"/>
    </xf>
    <xf numFmtId="188" fontId="2" fillId="3" borderId="84" xfId="0" applyNumberFormat="1" applyFont="1" applyFill="1" applyBorder="1" applyAlignment="1">
      <alignment horizontal="center" vertical="center"/>
    </xf>
    <xf numFmtId="178" fontId="2" fillId="3" borderId="44" xfId="0" applyNumberFormat="1" applyFont="1" applyFill="1" applyBorder="1" applyAlignment="1">
      <alignment horizontal="center" vertical="center"/>
    </xf>
    <xf numFmtId="0" fontId="2" fillId="3" borderId="8" xfId="0" applyFont="1" applyFill="1" applyBorder="1" applyAlignment="1">
      <alignment horizontal="center" vertical="center"/>
    </xf>
    <xf numFmtId="0" fontId="2" fillId="0" borderId="2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8" xfId="0" applyFont="1" applyBorder="1" applyAlignment="1">
      <alignment horizontal="center" vertical="center" wrapText="1"/>
    </xf>
    <xf numFmtId="0" fontId="2" fillId="0" borderId="99" xfId="0" applyFont="1" applyBorder="1" applyAlignment="1">
      <alignment horizontal="center" vertical="center" wrapText="1"/>
    </xf>
    <xf numFmtId="188" fontId="2" fillId="3" borderId="163" xfId="0" applyNumberFormat="1" applyFont="1" applyFill="1" applyBorder="1" applyAlignment="1">
      <alignment horizontal="center" vertical="center"/>
    </xf>
    <xf numFmtId="178" fontId="2" fillId="3" borderId="32" xfId="0" applyNumberFormat="1" applyFont="1" applyFill="1" applyBorder="1" applyAlignment="1">
      <alignment horizontal="center" vertical="center"/>
    </xf>
    <xf numFmtId="188" fontId="2" fillId="3" borderId="32" xfId="0" applyNumberFormat="1" applyFont="1" applyFill="1" applyBorder="1" applyAlignment="1">
      <alignment horizontal="center" vertical="center"/>
    </xf>
    <xf numFmtId="188" fontId="2" fillId="3" borderId="60" xfId="0" applyNumberFormat="1" applyFont="1" applyFill="1" applyBorder="1" applyAlignment="1">
      <alignment horizontal="center" vertical="center"/>
    </xf>
    <xf numFmtId="188" fontId="2" fillId="3" borderId="12" xfId="0" applyNumberFormat="1" applyFont="1" applyFill="1" applyBorder="1" applyAlignment="1">
      <alignment horizontal="center" vertical="center"/>
    </xf>
    <xf numFmtId="188" fontId="2" fillId="3" borderId="141" xfId="0" applyNumberFormat="1" applyFont="1" applyFill="1" applyBorder="1" applyAlignment="1">
      <alignment horizontal="center" vertical="center"/>
    </xf>
    <xf numFmtId="188" fontId="2" fillId="3" borderId="69" xfId="0" applyNumberFormat="1" applyFont="1" applyFill="1" applyBorder="1" applyAlignment="1">
      <alignment horizontal="center" vertical="center"/>
    </xf>
    <xf numFmtId="188" fontId="2" fillId="3" borderId="4" xfId="0" applyNumberFormat="1" applyFont="1" applyFill="1" applyBorder="1" applyAlignment="1">
      <alignment horizontal="center" vertical="center"/>
    </xf>
    <xf numFmtId="0" fontId="2" fillId="0" borderId="6"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47" xfId="0" applyFont="1" applyBorder="1" applyAlignment="1">
      <alignment horizontal="center" vertical="center" wrapText="1"/>
    </xf>
    <xf numFmtId="0" fontId="2" fillId="0" borderId="149" xfId="0" applyFont="1" applyBorder="1" applyAlignment="1">
      <alignment horizontal="center" vertical="center" wrapText="1"/>
    </xf>
    <xf numFmtId="0" fontId="2" fillId="0" borderId="164" xfId="0" applyFont="1" applyBorder="1" applyAlignment="1">
      <alignment horizontal="center" vertical="center" wrapText="1"/>
    </xf>
    <xf numFmtId="188" fontId="2" fillId="3" borderId="16" xfId="0" applyNumberFormat="1" applyFont="1" applyFill="1" applyBorder="1" applyAlignment="1">
      <alignment horizontal="center" vertical="center"/>
    </xf>
    <xf numFmtId="178" fontId="2" fillId="2" borderId="44" xfId="0" applyNumberFormat="1" applyFont="1" applyFill="1" applyBorder="1" applyAlignment="1">
      <alignment horizontal="center" vertical="center"/>
    </xf>
    <xf numFmtId="188" fontId="2" fillId="3" borderId="44" xfId="0" applyNumberFormat="1" applyFont="1" applyFill="1" applyBorder="1" applyAlignment="1">
      <alignment horizontal="center" vertical="center"/>
    </xf>
    <xf numFmtId="188" fontId="2" fillId="3" borderId="65" xfId="0" applyNumberFormat="1" applyFont="1" applyFill="1" applyBorder="1" applyAlignment="1">
      <alignment horizontal="center" vertical="center"/>
    </xf>
    <xf numFmtId="178" fontId="2" fillId="2" borderId="8" xfId="0" applyNumberFormat="1" applyFont="1" applyFill="1" applyBorder="1" applyAlignment="1">
      <alignment horizontal="center" vertical="center"/>
    </xf>
    <xf numFmtId="0" fontId="2" fillId="0" borderId="0" xfId="0" applyFont="1" applyAlignment="1">
      <alignment horizontal="center" vertical="center" wrapText="1"/>
    </xf>
    <xf numFmtId="0" fontId="2" fillId="0" borderId="168" xfId="0" applyFont="1" applyBorder="1" applyAlignment="1">
      <alignment horizontal="center" vertical="center" wrapText="1"/>
    </xf>
    <xf numFmtId="0" fontId="2" fillId="0" borderId="0" xfId="0" applyFont="1" applyAlignment="1">
      <alignment horizontal="center" vertical="center"/>
    </xf>
    <xf numFmtId="178" fontId="2" fillId="3" borderId="172" xfId="0" applyNumberFormat="1" applyFont="1" applyFill="1" applyBorder="1" applyAlignment="1">
      <alignment horizontal="center" vertical="center"/>
    </xf>
    <xf numFmtId="178" fontId="2" fillId="3" borderId="160" xfId="0" applyNumberFormat="1" applyFont="1" applyFill="1" applyBorder="1" applyAlignment="1">
      <alignment horizontal="center" vertical="center"/>
    </xf>
    <xf numFmtId="178" fontId="2" fillId="3" borderId="161" xfId="0" applyNumberFormat="1" applyFont="1" applyFill="1" applyBorder="1" applyAlignment="1">
      <alignment horizontal="center" vertical="center"/>
    </xf>
    <xf numFmtId="184" fontId="2" fillId="3" borderId="173" xfId="0" applyNumberFormat="1" applyFont="1" applyFill="1" applyBorder="1" applyAlignment="1">
      <alignment horizontal="center" vertical="center"/>
    </xf>
    <xf numFmtId="184" fontId="2" fillId="3" borderId="30" xfId="0" applyNumberFormat="1" applyFont="1" applyFill="1" applyBorder="1" applyAlignment="1">
      <alignment horizontal="center" vertical="center"/>
    </xf>
    <xf numFmtId="184" fontId="2" fillId="3" borderId="165" xfId="0" applyNumberFormat="1" applyFont="1" applyFill="1" applyBorder="1" applyAlignment="1">
      <alignment horizontal="center" vertical="center"/>
    </xf>
    <xf numFmtId="0" fontId="2" fillId="0" borderId="14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195" fontId="2" fillId="3" borderId="60" xfId="0" applyNumberFormat="1" applyFont="1" applyFill="1" applyBorder="1" applyAlignment="1">
      <alignment horizontal="center" vertical="center"/>
    </xf>
    <xf numFmtId="195" fontId="2" fillId="3" borderId="12" xfId="0" applyNumberFormat="1" applyFont="1" applyFill="1" applyBorder="1" applyAlignment="1">
      <alignment horizontal="center" vertical="center"/>
    </xf>
    <xf numFmtId="195" fontId="2" fillId="3" borderId="141" xfId="0" applyNumberFormat="1" applyFont="1" applyFill="1" applyBorder="1" applyAlignment="1">
      <alignment horizontal="center" vertical="center"/>
    </xf>
    <xf numFmtId="0" fontId="2" fillId="0" borderId="23" xfId="0" applyFont="1" applyBorder="1" applyAlignment="1">
      <alignment horizontal="center" vertical="center" wrapText="1"/>
    </xf>
    <xf numFmtId="178" fontId="2" fillId="3" borderId="48" xfId="0" applyNumberFormat="1" applyFont="1" applyFill="1" applyBorder="1" applyAlignment="1">
      <alignment horizontal="center" vertical="center"/>
    </xf>
    <xf numFmtId="178" fontId="2" fillId="3" borderId="1" xfId="0" applyNumberFormat="1" applyFont="1" applyFill="1" applyBorder="1" applyAlignment="1">
      <alignment horizontal="center" vertical="center"/>
    </xf>
    <xf numFmtId="178" fontId="2" fillId="3" borderId="2" xfId="0" applyNumberFormat="1" applyFont="1" applyFill="1" applyBorder="1" applyAlignment="1">
      <alignment horizontal="center" vertical="center"/>
    </xf>
    <xf numFmtId="0" fontId="2" fillId="0" borderId="152" xfId="0" applyFont="1" applyBorder="1" applyAlignment="1">
      <alignment horizontal="center" vertical="center" wrapText="1"/>
    </xf>
    <xf numFmtId="184" fontId="2" fillId="3" borderId="60" xfId="0" applyNumberFormat="1" applyFont="1" applyFill="1" applyBorder="1" applyAlignment="1">
      <alignment horizontal="center" vertical="center"/>
    </xf>
    <xf numFmtId="184" fontId="2" fillId="3" borderId="12" xfId="0" applyNumberFormat="1" applyFont="1" applyFill="1" applyBorder="1" applyAlignment="1">
      <alignment horizontal="center" vertical="center"/>
    </xf>
    <xf numFmtId="184" fontId="2" fillId="3" borderId="69" xfId="0" applyNumberFormat="1" applyFont="1" applyFill="1" applyBorder="1" applyAlignment="1">
      <alignment horizontal="center" vertical="center"/>
    </xf>
    <xf numFmtId="188" fontId="2" fillId="6" borderId="159" xfId="0" applyNumberFormat="1" applyFont="1" applyFill="1" applyBorder="1" applyAlignment="1">
      <alignment horizontal="center" vertical="center"/>
    </xf>
    <xf numFmtId="188" fontId="2" fillId="6" borderId="160" xfId="0" applyNumberFormat="1" applyFont="1" applyFill="1" applyBorder="1" applyAlignment="1">
      <alignment horizontal="center" vertical="center"/>
    </xf>
    <xf numFmtId="188" fontId="2" fillId="6" borderId="161" xfId="0" applyNumberFormat="1" applyFont="1" applyFill="1" applyBorder="1" applyAlignment="1">
      <alignment horizontal="center" vertical="center"/>
    </xf>
    <xf numFmtId="0" fontId="2" fillId="0" borderId="9" xfId="0" applyFont="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xfId="2" xr:uid="{00000000-0005-0000-0000-000002000000}"/>
  </cellStyles>
  <dxfs count="0"/>
  <tableStyles count="0" defaultTableStyle="TableStyleMedium9" defaultPivotStyle="PivotStyleLight16"/>
  <colors>
    <mruColors>
      <color rgb="FFCCFFFF"/>
      <color rgb="FFFFFF99"/>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390525</xdr:colOff>
      <xdr:row>45</xdr:row>
      <xdr:rowOff>152400</xdr:rowOff>
    </xdr:from>
    <xdr:to>
      <xdr:col>8</xdr:col>
      <xdr:colOff>104775</xdr:colOff>
      <xdr:row>45</xdr:row>
      <xdr:rowOff>561975</xdr:rowOff>
    </xdr:to>
    <xdr:pic>
      <xdr:nvPicPr>
        <xdr:cNvPr id="18693" name="Picture 11">
          <a:extLst>
            <a:ext uri="{FF2B5EF4-FFF2-40B4-BE49-F238E27FC236}">
              <a16:creationId xmlns:a16="http://schemas.microsoft.com/office/drawing/2014/main" id="{00000000-0008-0000-0700-0000054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6124575"/>
          <a:ext cx="5762625" cy="409575"/>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D85"/>
  <sheetViews>
    <sheetView tabSelected="1" view="pageBreakPreview" zoomScale="85" zoomScaleNormal="55" zoomScaleSheetLayoutView="85" workbookViewId="0">
      <selection activeCell="I7" sqref="I7:K7"/>
    </sheetView>
  </sheetViews>
  <sheetFormatPr defaultColWidth="9" defaultRowHeight="13.5" x14ac:dyDescent="0.15"/>
  <cols>
    <col min="1" max="1" width="9.375" style="129" customWidth="1"/>
    <col min="2" max="2" width="12.125" style="129" customWidth="1"/>
    <col min="3" max="3" width="2.375" style="129" hidden="1" customWidth="1"/>
    <col min="4" max="4" width="1.875" style="129" customWidth="1"/>
    <col min="5" max="5" width="27.125" style="129" customWidth="1"/>
    <col min="6" max="6" width="22" style="129" customWidth="1"/>
    <col min="7" max="7" width="16.875" style="129" customWidth="1"/>
    <col min="8" max="8" width="5.625" style="129" customWidth="1"/>
    <col min="9" max="10" width="1.875" style="129" customWidth="1"/>
    <col min="11" max="11" width="25.625" style="129" customWidth="1"/>
    <col min="12" max="12" width="9.625" style="129" bestFit="1" customWidth="1"/>
    <col min="13" max="13" width="2" style="129" customWidth="1"/>
    <col min="14" max="15" width="9" style="129"/>
    <col min="16" max="18" width="2" style="129" customWidth="1"/>
    <col min="19" max="20" width="9" style="129"/>
    <col min="21" max="23" width="2" style="129" customWidth="1"/>
    <col min="24" max="25" width="9" style="129"/>
    <col min="26" max="26" width="2" style="129" customWidth="1"/>
    <col min="27" max="16384" width="9" style="129"/>
  </cols>
  <sheetData>
    <row r="1" spans="1:11" ht="26.25" customHeight="1" x14ac:dyDescent="0.15">
      <c r="K1" s="107"/>
    </row>
    <row r="2" spans="1:11" ht="18.75" customHeight="1" x14ac:dyDescent="0.15"/>
    <row r="3" spans="1:11" ht="18.75" customHeight="1" thickBot="1" x14ac:dyDescent="0.2"/>
    <row r="4" spans="1:11" ht="84.75" customHeight="1" thickTop="1" x14ac:dyDescent="0.15">
      <c r="A4" s="453" t="s">
        <v>369</v>
      </c>
      <c r="B4" s="454"/>
      <c r="C4" s="454"/>
      <c r="D4" s="454"/>
      <c r="E4" s="454"/>
      <c r="F4" s="454"/>
      <c r="G4" s="454"/>
      <c r="H4" s="454"/>
      <c r="I4" s="454"/>
      <c r="J4" s="454"/>
      <c r="K4" s="455"/>
    </row>
    <row r="5" spans="1:11" ht="24" customHeight="1" thickBot="1" x14ac:dyDescent="0.2">
      <c r="A5" s="456"/>
      <c r="B5" s="457"/>
      <c r="C5" s="457"/>
      <c r="D5" s="457"/>
      <c r="E5" s="457"/>
      <c r="F5" s="457"/>
      <c r="G5" s="457"/>
      <c r="H5" s="457"/>
      <c r="I5" s="457"/>
      <c r="J5" s="457"/>
      <c r="K5" s="458"/>
    </row>
    <row r="6" spans="1:11" ht="24" customHeight="1" thickTop="1" x14ac:dyDescent="0.15">
      <c r="A6" s="206"/>
      <c r="B6" s="206"/>
      <c r="C6" s="206"/>
      <c r="D6" s="206"/>
      <c r="E6" s="206"/>
      <c r="F6" s="206"/>
      <c r="G6" s="206"/>
      <c r="H6" s="206"/>
      <c r="I6" s="135"/>
      <c r="J6" s="135"/>
      <c r="K6" s="135"/>
    </row>
    <row r="7" spans="1:11" ht="24" customHeight="1" x14ac:dyDescent="0.15">
      <c r="I7" s="459" t="s">
        <v>204</v>
      </c>
      <c r="J7" s="459"/>
      <c r="K7" s="459"/>
    </row>
    <row r="8" spans="1:11" ht="24" customHeight="1" x14ac:dyDescent="0.15">
      <c r="F8" s="207" t="s">
        <v>205</v>
      </c>
      <c r="G8" s="459"/>
      <c r="H8" s="459"/>
      <c r="I8" s="459"/>
      <c r="J8" s="459"/>
      <c r="K8" s="459"/>
    </row>
    <row r="9" spans="1:11" ht="18" customHeight="1" x14ac:dyDescent="0.15">
      <c r="B9" s="128"/>
    </row>
    <row r="10" spans="1:11" s="205" customFormat="1" x14ac:dyDescent="0.15"/>
    <row r="11" spans="1:11" s="205" customFormat="1" x14ac:dyDescent="0.15"/>
    <row r="12" spans="1:11" s="205" customFormat="1" ht="27" customHeight="1" x14ac:dyDescent="0.15">
      <c r="A12" s="460" t="s">
        <v>370</v>
      </c>
      <c r="B12" s="460"/>
      <c r="D12" s="461"/>
      <c r="E12" s="462" t="s">
        <v>371</v>
      </c>
      <c r="F12" s="462"/>
      <c r="G12" s="462"/>
      <c r="H12" s="462"/>
      <c r="I12" s="461"/>
      <c r="J12" s="463"/>
    </row>
    <row r="13" spans="1:11" s="205" customFormat="1" ht="27" customHeight="1" x14ac:dyDescent="0.15">
      <c r="A13" s="460"/>
      <c r="B13" s="460"/>
      <c r="D13" s="461"/>
      <c r="E13" s="464" t="s">
        <v>32</v>
      </c>
      <c r="F13" s="464"/>
      <c r="G13" s="464"/>
      <c r="H13" s="464"/>
      <c r="I13" s="461"/>
      <c r="J13" s="463"/>
    </row>
    <row r="14" spans="1:11" s="205" customFormat="1" ht="24" customHeight="1" x14ac:dyDescent="0.15">
      <c r="A14" s="208"/>
      <c r="B14" s="208"/>
      <c r="D14" s="209"/>
      <c r="E14" s="210"/>
      <c r="F14" s="210"/>
      <c r="G14" s="210"/>
      <c r="H14" s="210"/>
      <c r="I14" s="209"/>
      <c r="J14" s="210"/>
    </row>
    <row r="15" spans="1:11" s="205" customFormat="1" ht="27" customHeight="1" x14ac:dyDescent="0.15">
      <c r="A15" s="460" t="s">
        <v>372</v>
      </c>
      <c r="B15" s="460"/>
      <c r="D15" s="461"/>
      <c r="E15" s="465" t="s">
        <v>258</v>
      </c>
      <c r="F15" s="466"/>
      <c r="G15" s="466"/>
      <c r="H15" s="466"/>
      <c r="I15" s="466"/>
      <c r="J15" s="466"/>
      <c r="K15" s="466"/>
    </row>
    <row r="16" spans="1:11" s="205" customFormat="1" ht="27" customHeight="1" x14ac:dyDescent="0.15">
      <c r="A16" s="460"/>
      <c r="B16" s="460"/>
      <c r="D16" s="461"/>
      <c r="E16" s="464" t="s">
        <v>32</v>
      </c>
      <c r="F16" s="464"/>
      <c r="G16" s="464"/>
      <c r="H16" s="464"/>
      <c r="I16" s="464"/>
      <c r="J16" s="464"/>
      <c r="K16" s="464"/>
    </row>
    <row r="17" spans="1:25" s="205" customFormat="1" x14ac:dyDescent="0.15"/>
    <row r="18" spans="1:25" s="205" customFormat="1" x14ac:dyDescent="0.15"/>
    <row r="19" spans="1:25" s="205" customFormat="1" x14ac:dyDescent="0.15"/>
    <row r="20" spans="1:25" s="205" customFormat="1" x14ac:dyDescent="0.15">
      <c r="A20" s="461" t="s">
        <v>373</v>
      </c>
      <c r="B20" s="461"/>
      <c r="D20" s="462" t="s">
        <v>374</v>
      </c>
      <c r="E20" s="462"/>
      <c r="F20" s="462"/>
      <c r="G20" s="462"/>
      <c r="H20" s="462"/>
      <c r="I20" s="462"/>
      <c r="J20" s="462"/>
      <c r="K20" s="462"/>
    </row>
    <row r="21" spans="1:25" s="205" customFormat="1" x14ac:dyDescent="0.15">
      <c r="A21" s="461"/>
      <c r="B21" s="461"/>
      <c r="D21" s="464" t="s">
        <v>32</v>
      </c>
      <c r="E21" s="464"/>
      <c r="F21" s="464"/>
      <c r="G21" s="464"/>
      <c r="H21" s="464"/>
      <c r="I21" s="464"/>
      <c r="J21" s="464"/>
      <c r="K21" s="464"/>
    </row>
    <row r="22" spans="1:25" s="205" customFormat="1" x14ac:dyDescent="0.15"/>
    <row r="23" spans="1:25" s="205" customFormat="1" x14ac:dyDescent="0.15"/>
    <row r="24" spans="1:25" s="205" customFormat="1" x14ac:dyDescent="0.15">
      <c r="B24" s="211"/>
    </row>
    <row r="25" spans="1:25" s="205" customFormat="1" x14ac:dyDescent="0.15"/>
    <row r="26" spans="1:25" s="205" customFormat="1" x14ac:dyDescent="0.15"/>
    <row r="27" spans="1:25" s="205" customFormat="1" x14ac:dyDescent="0.15"/>
    <row r="28" spans="1:25" s="205" customFormat="1" x14ac:dyDescent="0.15"/>
    <row r="29" spans="1:25" s="205" customFormat="1" x14ac:dyDescent="0.15"/>
    <row r="30" spans="1:25" s="205" customFormat="1" ht="72.75" customHeight="1" x14ac:dyDescent="0.15">
      <c r="A30" s="497" t="s">
        <v>375</v>
      </c>
      <c r="B30" s="498"/>
      <c r="C30" s="212"/>
      <c r="D30" s="497" t="s">
        <v>376</v>
      </c>
      <c r="E30" s="498"/>
      <c r="F30" s="142" t="s">
        <v>377</v>
      </c>
      <c r="G30" s="497" t="s">
        <v>378</v>
      </c>
      <c r="H30" s="497"/>
      <c r="I30" s="497"/>
      <c r="J30" s="497" t="s">
        <v>45</v>
      </c>
      <c r="K30" s="497"/>
      <c r="S30" s="209"/>
      <c r="T30" s="145"/>
      <c r="X30" s="209"/>
      <c r="Y30" s="145"/>
    </row>
    <row r="31" spans="1:25" s="205" customFormat="1" ht="30" customHeight="1" x14ac:dyDescent="0.15">
      <c r="A31" s="449"/>
      <c r="B31" s="449"/>
      <c r="C31" s="212"/>
      <c r="D31" s="447" t="s">
        <v>351</v>
      </c>
      <c r="E31" s="448"/>
      <c r="F31" s="213" t="s">
        <v>379</v>
      </c>
      <c r="G31" s="488" t="str">
        <f>IF($A$31="","",表6!D112)</f>
        <v/>
      </c>
      <c r="H31" s="489"/>
      <c r="I31" s="490"/>
      <c r="J31" s="426" t="str">
        <f>IF($A$31="","",IF(G31&lt;0,100,((1-G31/A31)*100)))</f>
        <v/>
      </c>
      <c r="K31" s="427"/>
    </row>
    <row r="32" spans="1:25" s="205" customFormat="1" ht="30" customHeight="1" x14ac:dyDescent="0.15">
      <c r="A32" s="449"/>
      <c r="B32" s="449"/>
      <c r="C32" s="212"/>
      <c r="D32" s="452" t="str">
        <f>IF($A$31="","",O54+Y58)</f>
        <v/>
      </c>
      <c r="E32" s="452"/>
      <c r="F32" s="214" t="str">
        <f>IF(A31="","",ROUND(D32/A31,6)*1000)</f>
        <v/>
      </c>
      <c r="G32" s="491"/>
      <c r="H32" s="492"/>
      <c r="I32" s="493"/>
      <c r="J32" s="428"/>
      <c r="K32" s="429"/>
    </row>
    <row r="33" spans="1:21" s="205" customFormat="1" ht="30" customHeight="1" x14ac:dyDescent="0.15">
      <c r="A33" s="449"/>
      <c r="B33" s="449"/>
      <c r="C33" s="212"/>
      <c r="D33" s="448" t="s">
        <v>60</v>
      </c>
      <c r="E33" s="448"/>
      <c r="F33" s="215" t="s">
        <v>61</v>
      </c>
      <c r="G33" s="491"/>
      <c r="H33" s="492"/>
      <c r="I33" s="493"/>
      <c r="J33" s="428"/>
      <c r="K33" s="429"/>
    </row>
    <row r="34" spans="1:21" s="205" customFormat="1" ht="30" customHeight="1" x14ac:dyDescent="0.15">
      <c r="A34" s="449"/>
      <c r="B34" s="449"/>
      <c r="C34" s="212"/>
      <c r="D34" s="450" t="str">
        <f>IF($A$31="","",D32+IF(A31="",0,Y54-T54-Y58+Y59))</f>
        <v/>
      </c>
      <c r="E34" s="451"/>
      <c r="F34" s="214" t="str">
        <f>IF($A$31="","",ROUND(D34/A31,6)*1000)</f>
        <v/>
      </c>
      <c r="G34" s="494"/>
      <c r="H34" s="495"/>
      <c r="I34" s="496"/>
      <c r="J34" s="430"/>
      <c r="K34" s="431"/>
    </row>
    <row r="35" spans="1:21" s="205" customFormat="1" ht="13.5" customHeight="1" x14ac:dyDescent="0.15">
      <c r="A35" s="216"/>
      <c r="B35" s="216"/>
      <c r="D35" s="217"/>
      <c r="E35" s="217"/>
      <c r="F35" s="217"/>
      <c r="G35" s="218"/>
      <c r="H35" s="218"/>
      <c r="I35" s="218"/>
      <c r="J35" s="219"/>
      <c r="K35" s="219"/>
    </row>
    <row r="36" spans="1:21" s="205" customFormat="1" ht="13.5" customHeight="1" thickBot="1" x14ac:dyDescent="0.2">
      <c r="A36" s="205" t="s">
        <v>163</v>
      </c>
      <c r="B36" s="216"/>
      <c r="D36" s="217"/>
      <c r="E36" s="217"/>
      <c r="F36" s="217"/>
      <c r="G36" s="218"/>
      <c r="H36" s="218"/>
      <c r="I36" s="218"/>
      <c r="J36" s="219"/>
      <c r="K36" s="219"/>
    </row>
    <row r="37" spans="1:21" s="205" customFormat="1" ht="15" customHeight="1" x14ac:dyDescent="0.15">
      <c r="A37" s="467" t="s">
        <v>375</v>
      </c>
      <c r="B37" s="468"/>
      <c r="C37" s="220"/>
      <c r="D37" s="473" t="s">
        <v>376</v>
      </c>
      <c r="E37" s="468"/>
      <c r="F37" s="476" t="s">
        <v>377</v>
      </c>
      <c r="G37" s="479" t="s">
        <v>154</v>
      </c>
      <c r="H37" s="480"/>
      <c r="I37" s="480"/>
      <c r="J37" s="480"/>
      <c r="K37" s="481"/>
    </row>
    <row r="38" spans="1:21" s="205" customFormat="1" ht="15" customHeight="1" x14ac:dyDescent="0.15">
      <c r="A38" s="469"/>
      <c r="B38" s="470"/>
      <c r="C38" s="221"/>
      <c r="D38" s="474"/>
      <c r="E38" s="470"/>
      <c r="F38" s="477"/>
      <c r="G38" s="482"/>
      <c r="H38" s="483"/>
      <c r="I38" s="483"/>
      <c r="J38" s="483"/>
      <c r="K38" s="484"/>
    </row>
    <row r="39" spans="1:21" s="205" customFormat="1" ht="15" customHeight="1" x14ac:dyDescent="0.15">
      <c r="A39" s="471"/>
      <c r="B39" s="472"/>
      <c r="C39" s="222"/>
      <c r="D39" s="475"/>
      <c r="E39" s="472"/>
      <c r="F39" s="478"/>
      <c r="G39" s="485"/>
      <c r="H39" s="486"/>
      <c r="I39" s="486"/>
      <c r="J39" s="486"/>
      <c r="K39" s="487"/>
    </row>
    <row r="40" spans="1:21" s="205" customFormat="1" ht="13.5" customHeight="1" x14ac:dyDescent="0.15">
      <c r="A40" s="441"/>
      <c r="B40" s="442"/>
      <c r="C40" s="212"/>
      <c r="D40" s="502" t="s">
        <v>380</v>
      </c>
      <c r="E40" s="503"/>
      <c r="F40" s="504" t="s">
        <v>381</v>
      </c>
      <c r="G40" s="505"/>
      <c r="H40" s="506"/>
      <c r="I40" s="506"/>
      <c r="J40" s="506"/>
      <c r="K40" s="507"/>
    </row>
    <row r="41" spans="1:21" s="205" customFormat="1" ht="13.5" customHeight="1" x14ac:dyDescent="0.15">
      <c r="A41" s="441"/>
      <c r="B41" s="442"/>
      <c r="C41" s="212"/>
      <c r="D41" s="438"/>
      <c r="E41" s="439"/>
      <c r="F41" s="440"/>
      <c r="G41" s="432"/>
      <c r="H41" s="433"/>
      <c r="I41" s="433"/>
      <c r="J41" s="433"/>
      <c r="K41" s="434"/>
    </row>
    <row r="42" spans="1:21" s="205" customFormat="1" ht="13.5" customHeight="1" x14ac:dyDescent="0.15">
      <c r="A42" s="441"/>
      <c r="B42" s="442"/>
      <c r="C42" s="212"/>
      <c r="D42" s="432"/>
      <c r="E42" s="445"/>
      <c r="F42" s="500"/>
      <c r="G42" s="432"/>
      <c r="H42" s="433"/>
      <c r="I42" s="433"/>
      <c r="J42" s="433"/>
      <c r="K42" s="434"/>
    </row>
    <row r="43" spans="1:21" s="205" customFormat="1" ht="13.5" customHeight="1" x14ac:dyDescent="0.15">
      <c r="A43" s="441"/>
      <c r="B43" s="442"/>
      <c r="C43" s="212"/>
      <c r="D43" s="432"/>
      <c r="E43" s="445"/>
      <c r="F43" s="500"/>
      <c r="G43" s="432"/>
      <c r="H43" s="433"/>
      <c r="I43" s="433"/>
      <c r="J43" s="433"/>
      <c r="K43" s="434"/>
    </row>
    <row r="44" spans="1:21" s="205" customFormat="1" ht="13.5" customHeight="1" x14ac:dyDescent="0.15">
      <c r="A44" s="441"/>
      <c r="B44" s="442"/>
      <c r="C44" s="212"/>
      <c r="D44" s="438" t="s">
        <v>155</v>
      </c>
      <c r="E44" s="439"/>
      <c r="F44" s="440" t="s">
        <v>156</v>
      </c>
      <c r="G44" s="432"/>
      <c r="H44" s="433"/>
      <c r="I44" s="433"/>
      <c r="J44" s="433"/>
      <c r="K44" s="434"/>
    </row>
    <row r="45" spans="1:21" s="205" customFormat="1" ht="13.5" customHeight="1" x14ac:dyDescent="0.15">
      <c r="A45" s="441"/>
      <c r="B45" s="442"/>
      <c r="C45" s="212"/>
      <c r="D45" s="438"/>
      <c r="E45" s="439"/>
      <c r="F45" s="440"/>
      <c r="G45" s="432"/>
      <c r="H45" s="433"/>
      <c r="I45" s="433"/>
      <c r="J45" s="433"/>
      <c r="K45" s="434"/>
      <c r="R45" s="223"/>
      <c r="S45" s="223"/>
      <c r="T45" s="223"/>
    </row>
    <row r="46" spans="1:21" s="205" customFormat="1" x14ac:dyDescent="0.15">
      <c r="A46" s="441"/>
      <c r="B46" s="442"/>
      <c r="C46" s="212"/>
      <c r="D46" s="432"/>
      <c r="E46" s="445"/>
      <c r="F46" s="500"/>
      <c r="G46" s="432"/>
      <c r="H46" s="433"/>
      <c r="I46" s="433"/>
      <c r="J46" s="433"/>
      <c r="K46" s="434"/>
      <c r="M46" s="224"/>
      <c r="N46" s="225"/>
      <c r="O46" s="225"/>
      <c r="P46" s="226"/>
      <c r="Q46" s="227"/>
      <c r="U46" s="226"/>
    </row>
    <row r="47" spans="1:21" s="205" customFormat="1" ht="14.25" thickBot="1" x14ac:dyDescent="0.2">
      <c r="A47" s="443"/>
      <c r="B47" s="444"/>
      <c r="C47" s="228"/>
      <c r="D47" s="435"/>
      <c r="E47" s="446"/>
      <c r="F47" s="501"/>
      <c r="G47" s="435"/>
      <c r="H47" s="436"/>
      <c r="I47" s="436"/>
      <c r="J47" s="436"/>
      <c r="K47" s="437"/>
      <c r="M47" s="229"/>
      <c r="N47" s="209" t="s">
        <v>73</v>
      </c>
      <c r="O47" s="145">
        <f>表1!K53</f>
        <v>0</v>
      </c>
      <c r="P47" s="230"/>
      <c r="Q47" s="227"/>
      <c r="S47" s="209" t="s">
        <v>130</v>
      </c>
      <c r="T47" s="145">
        <f>表7!$D$17/1000</f>
        <v>0</v>
      </c>
      <c r="U47" s="230"/>
    </row>
    <row r="48" spans="1:21" s="205" customFormat="1" x14ac:dyDescent="0.15">
      <c r="G48" s="129"/>
      <c r="H48" s="129"/>
      <c r="I48" s="129"/>
      <c r="J48" s="129"/>
      <c r="K48" s="129"/>
      <c r="M48" s="229"/>
      <c r="N48" s="209" t="s">
        <v>74</v>
      </c>
      <c r="O48" s="145">
        <f>表2!E43</f>
        <v>0</v>
      </c>
      <c r="P48" s="230"/>
      <c r="Q48" s="227"/>
      <c r="S48" s="209" t="s">
        <v>131</v>
      </c>
      <c r="T48" s="145">
        <f>表8!$E$17/1000</f>
        <v>0</v>
      </c>
      <c r="U48" s="230"/>
    </row>
    <row r="49" spans="1:30" s="205" customFormat="1" ht="14.25" thickBot="1" x14ac:dyDescent="0.2">
      <c r="A49" s="205" t="s">
        <v>33</v>
      </c>
      <c r="B49" s="129"/>
      <c r="E49" s="129"/>
      <c r="M49" s="229"/>
      <c r="N49" s="209" t="s">
        <v>75</v>
      </c>
      <c r="O49" s="145">
        <f>表3!I43</f>
        <v>0</v>
      </c>
      <c r="P49" s="230"/>
      <c r="R49" s="229"/>
      <c r="S49" s="209" t="s">
        <v>132</v>
      </c>
      <c r="T49" s="145">
        <f>表9!$D$17/1000</f>
        <v>0</v>
      </c>
      <c r="U49" s="230"/>
    </row>
    <row r="50" spans="1:30" s="205" customFormat="1" x14ac:dyDescent="0.15">
      <c r="A50" s="508"/>
      <c r="B50" s="509"/>
      <c r="C50" s="509"/>
      <c r="D50" s="509"/>
      <c r="E50" s="509"/>
      <c r="F50" s="509"/>
      <c r="G50" s="509"/>
      <c r="H50" s="509"/>
      <c r="I50" s="509"/>
      <c r="J50" s="509"/>
      <c r="K50" s="510"/>
      <c r="M50" s="229"/>
      <c r="N50" s="209" t="s">
        <v>76</v>
      </c>
      <c r="O50" s="145">
        <f>表4!$E$18</f>
        <v>0</v>
      </c>
      <c r="P50" s="230"/>
      <c r="R50" s="229"/>
      <c r="S50" s="209" t="s">
        <v>133</v>
      </c>
      <c r="T50" s="145">
        <f>表10!$E$17/1000</f>
        <v>0</v>
      </c>
      <c r="U50" s="230"/>
    </row>
    <row r="51" spans="1:30" s="205" customFormat="1" x14ac:dyDescent="0.15">
      <c r="A51" s="511"/>
      <c r="B51" s="463"/>
      <c r="C51" s="463"/>
      <c r="D51" s="463"/>
      <c r="E51" s="463"/>
      <c r="F51" s="463"/>
      <c r="G51" s="463"/>
      <c r="H51" s="463"/>
      <c r="I51" s="463"/>
      <c r="J51" s="463"/>
      <c r="K51" s="512"/>
      <c r="M51" s="229"/>
      <c r="N51" s="209" t="s">
        <v>77</v>
      </c>
      <c r="O51" s="145">
        <f>表5!$I$17</f>
        <v>0</v>
      </c>
      <c r="P51" s="230"/>
      <c r="R51" s="229"/>
      <c r="S51" s="209" t="s">
        <v>134</v>
      </c>
      <c r="T51" s="145">
        <f>表11!$F$16/1000</f>
        <v>0</v>
      </c>
      <c r="U51" s="230"/>
    </row>
    <row r="52" spans="1:30" s="205" customFormat="1" x14ac:dyDescent="0.15">
      <c r="A52" s="511"/>
      <c r="B52" s="463"/>
      <c r="C52" s="463"/>
      <c r="D52" s="463"/>
      <c r="E52" s="463"/>
      <c r="F52" s="463"/>
      <c r="G52" s="463"/>
      <c r="H52" s="463"/>
      <c r="I52" s="463"/>
      <c r="J52" s="463"/>
      <c r="K52" s="512"/>
      <c r="M52" s="229"/>
      <c r="N52" s="209" t="s">
        <v>78</v>
      </c>
      <c r="O52" s="205">
        <f>表6!$G$98+表6!$G$112</f>
        <v>0</v>
      </c>
      <c r="P52" s="230"/>
      <c r="R52" s="229"/>
      <c r="S52" s="209" t="s">
        <v>225</v>
      </c>
      <c r="T52" s="145">
        <f>表11の2!$F$18/1000</f>
        <v>0</v>
      </c>
      <c r="U52" s="230"/>
      <c r="W52" s="224"/>
      <c r="X52" s="225"/>
      <c r="Y52" s="225"/>
      <c r="Z52" s="226"/>
    </row>
    <row r="53" spans="1:30" s="205" customFormat="1" ht="14.25" thickBot="1" x14ac:dyDescent="0.2">
      <c r="A53" s="511"/>
      <c r="B53" s="463"/>
      <c r="C53" s="463"/>
      <c r="D53" s="463"/>
      <c r="E53" s="463"/>
      <c r="F53" s="463"/>
      <c r="G53" s="463"/>
      <c r="H53" s="463"/>
      <c r="I53" s="463"/>
      <c r="J53" s="463"/>
      <c r="K53" s="512"/>
      <c r="M53" s="229"/>
      <c r="N53" s="209"/>
      <c r="P53" s="230"/>
      <c r="R53" s="229"/>
      <c r="U53" s="230"/>
      <c r="W53" s="229"/>
      <c r="Z53" s="230"/>
    </row>
    <row r="54" spans="1:30" s="205" customFormat="1" ht="14.25" thickBot="1" x14ac:dyDescent="0.2">
      <c r="A54" s="511"/>
      <c r="B54" s="463"/>
      <c r="C54" s="463"/>
      <c r="D54" s="463"/>
      <c r="E54" s="463"/>
      <c r="F54" s="463"/>
      <c r="G54" s="463"/>
      <c r="H54" s="463"/>
      <c r="I54" s="463"/>
      <c r="J54" s="463"/>
      <c r="K54" s="512"/>
      <c r="M54" s="229"/>
      <c r="N54" s="231" t="s">
        <v>58</v>
      </c>
      <c r="O54" s="232">
        <f>SUM(O47:O52)</f>
        <v>0</v>
      </c>
      <c r="P54" s="230"/>
      <c r="R54" s="229"/>
      <c r="S54" s="231" t="s">
        <v>58</v>
      </c>
      <c r="T54" s="232">
        <f>SUM(T47:T52)</f>
        <v>0</v>
      </c>
      <c r="U54" s="230"/>
      <c r="W54" s="229"/>
      <c r="X54" s="231" t="s">
        <v>157</v>
      </c>
      <c r="Y54" s="233" t="e">
        <f>表12!$J$26</f>
        <v>#VALUE!</v>
      </c>
      <c r="Z54" s="230"/>
    </row>
    <row r="55" spans="1:30" s="205" customFormat="1" x14ac:dyDescent="0.15">
      <c r="A55" s="511"/>
      <c r="B55" s="463"/>
      <c r="C55" s="463"/>
      <c r="D55" s="463"/>
      <c r="E55" s="463"/>
      <c r="F55" s="463"/>
      <c r="G55" s="463"/>
      <c r="H55" s="463"/>
      <c r="I55" s="463"/>
      <c r="J55" s="463"/>
      <c r="K55" s="512"/>
      <c r="M55" s="234"/>
      <c r="N55" s="223"/>
      <c r="O55" s="223"/>
      <c r="P55" s="235"/>
      <c r="R55" s="234"/>
      <c r="S55" s="223"/>
      <c r="T55" s="223"/>
      <c r="U55" s="235"/>
      <c r="W55" s="234"/>
      <c r="X55" s="223"/>
      <c r="Y55" s="223"/>
      <c r="Z55" s="235"/>
    </row>
    <row r="56" spans="1:30" s="205" customFormat="1" x14ac:dyDescent="0.15">
      <c r="A56" s="511"/>
      <c r="B56" s="463"/>
      <c r="C56" s="463"/>
      <c r="D56" s="463"/>
      <c r="E56" s="463"/>
      <c r="F56" s="463"/>
      <c r="G56" s="463"/>
      <c r="H56" s="463"/>
      <c r="I56" s="463"/>
      <c r="J56" s="463"/>
      <c r="K56" s="512"/>
      <c r="M56" s="236"/>
      <c r="N56" s="237" t="s">
        <v>195</v>
      </c>
      <c r="O56" s="236"/>
      <c r="P56" s="236"/>
      <c r="Q56" s="236"/>
      <c r="R56" s="236"/>
      <c r="S56" s="237" t="s">
        <v>135</v>
      </c>
      <c r="T56" s="236"/>
      <c r="U56" s="236"/>
      <c r="V56" s="236"/>
      <c r="W56" s="236"/>
      <c r="X56" s="236" t="s">
        <v>136</v>
      </c>
      <c r="Y56" s="236"/>
      <c r="Z56" s="236"/>
    </row>
    <row r="57" spans="1:30" s="205" customFormat="1" ht="14.25" thickBot="1" x14ac:dyDescent="0.2">
      <c r="A57" s="511"/>
      <c r="B57" s="463"/>
      <c r="C57" s="463"/>
      <c r="D57" s="463"/>
      <c r="E57" s="463"/>
      <c r="F57" s="463"/>
      <c r="G57" s="463"/>
      <c r="H57" s="463"/>
      <c r="I57" s="463"/>
      <c r="J57" s="463"/>
      <c r="K57" s="512"/>
    </row>
    <row r="58" spans="1:30" s="205" customFormat="1" ht="14.25" thickBot="1" x14ac:dyDescent="0.2">
      <c r="A58" s="511"/>
      <c r="B58" s="463"/>
      <c r="C58" s="463"/>
      <c r="D58" s="463"/>
      <c r="E58" s="463"/>
      <c r="F58" s="463"/>
      <c r="G58" s="463"/>
      <c r="H58" s="463"/>
      <c r="I58" s="463"/>
      <c r="J58" s="463"/>
      <c r="K58" s="512"/>
      <c r="M58" s="499" t="s">
        <v>73</v>
      </c>
      <c r="N58" s="238" t="s">
        <v>361</v>
      </c>
      <c r="Y58" s="239">
        <f>表1!J61</f>
        <v>0</v>
      </c>
      <c r="AC58" s="129"/>
      <c r="AD58" s="129"/>
    </row>
    <row r="59" spans="1:30" s="205" customFormat="1" ht="14.25" thickBot="1" x14ac:dyDescent="0.2">
      <c r="A59" s="511"/>
      <c r="B59" s="463"/>
      <c r="C59" s="463"/>
      <c r="D59" s="463"/>
      <c r="E59" s="463"/>
      <c r="F59" s="463"/>
      <c r="G59" s="463"/>
      <c r="H59" s="463"/>
      <c r="I59" s="463"/>
      <c r="J59" s="463"/>
      <c r="K59" s="512"/>
      <c r="M59" s="499"/>
      <c r="N59" s="240" t="s">
        <v>360</v>
      </c>
      <c r="Y59" s="241">
        <f>表1!K61</f>
        <v>0</v>
      </c>
      <c r="AD59" s="129"/>
    </row>
    <row r="60" spans="1:30" s="205" customFormat="1" x14ac:dyDescent="0.15">
      <c r="A60" s="511"/>
      <c r="B60" s="463"/>
      <c r="C60" s="463"/>
      <c r="D60" s="463"/>
      <c r="E60" s="463"/>
      <c r="F60" s="463"/>
      <c r="G60" s="463"/>
      <c r="H60" s="463"/>
      <c r="I60" s="463"/>
      <c r="J60" s="463"/>
      <c r="K60" s="512"/>
      <c r="M60" s="129"/>
      <c r="N60" s="129"/>
      <c r="AC60" s="242"/>
    </row>
    <row r="61" spans="1:30" s="205" customFormat="1" x14ac:dyDescent="0.15">
      <c r="A61" s="511"/>
      <c r="B61" s="463"/>
      <c r="C61" s="463"/>
      <c r="D61" s="463"/>
      <c r="E61" s="463"/>
      <c r="F61" s="463"/>
      <c r="G61" s="463"/>
      <c r="H61" s="463"/>
      <c r="I61" s="463"/>
      <c r="J61" s="463"/>
      <c r="K61" s="512"/>
      <c r="M61" s="129"/>
      <c r="N61" s="129"/>
      <c r="AC61" s="242"/>
    </row>
    <row r="62" spans="1:30" s="205" customFormat="1" x14ac:dyDescent="0.15">
      <c r="A62" s="511"/>
      <c r="B62" s="463"/>
      <c r="C62" s="463"/>
      <c r="D62" s="463"/>
      <c r="E62" s="463"/>
      <c r="F62" s="463"/>
      <c r="G62" s="463"/>
      <c r="H62" s="463"/>
      <c r="I62" s="463"/>
      <c r="J62" s="463"/>
      <c r="K62" s="512"/>
    </row>
    <row r="63" spans="1:30" s="205" customFormat="1" x14ac:dyDescent="0.15">
      <c r="A63" s="511"/>
      <c r="B63" s="463"/>
      <c r="C63" s="463"/>
      <c r="D63" s="463"/>
      <c r="E63" s="463"/>
      <c r="F63" s="463"/>
      <c r="G63" s="463"/>
      <c r="H63" s="463"/>
      <c r="I63" s="463"/>
      <c r="J63" s="463"/>
      <c r="K63" s="512"/>
    </row>
    <row r="64" spans="1:30" s="205" customFormat="1" x14ac:dyDescent="0.15">
      <c r="A64" s="511"/>
      <c r="B64" s="463"/>
      <c r="C64" s="463"/>
      <c r="D64" s="463"/>
      <c r="E64" s="463"/>
      <c r="F64" s="463"/>
      <c r="G64" s="463"/>
      <c r="H64" s="463"/>
      <c r="I64" s="463"/>
      <c r="J64" s="463"/>
      <c r="K64" s="512"/>
    </row>
    <row r="65" spans="1:26" s="205" customFormat="1" ht="14.25" thickBot="1" x14ac:dyDescent="0.2">
      <c r="A65" s="513"/>
      <c r="B65" s="514"/>
      <c r="C65" s="514"/>
      <c r="D65" s="514"/>
      <c r="E65" s="514"/>
      <c r="F65" s="514"/>
      <c r="G65" s="514"/>
      <c r="H65" s="514"/>
      <c r="I65" s="514"/>
      <c r="J65" s="514"/>
      <c r="K65" s="515"/>
    </row>
    <row r="66" spans="1:26" s="205" customFormat="1" x14ac:dyDescent="0.15"/>
    <row r="67" spans="1:26" s="205" customFormat="1" ht="18.75" x14ac:dyDescent="0.2">
      <c r="E67" s="243"/>
      <c r="F67" s="243"/>
      <c r="G67" s="243"/>
      <c r="H67" s="243"/>
    </row>
    <row r="68" spans="1:26" s="205" customFormat="1" x14ac:dyDescent="0.15"/>
    <row r="69" spans="1:26" s="205" customFormat="1" x14ac:dyDescent="0.15"/>
    <row r="70" spans="1:26" s="205" customFormat="1" x14ac:dyDescent="0.15"/>
    <row r="71" spans="1:26" s="205" customFormat="1" x14ac:dyDescent="0.15"/>
    <row r="72" spans="1:26" s="205" customFormat="1" x14ac:dyDescent="0.15"/>
    <row r="73" spans="1:26" s="205" customFormat="1" x14ac:dyDescent="0.15"/>
    <row r="74" spans="1:26" s="205" customFormat="1" x14ac:dyDescent="0.15"/>
    <row r="75" spans="1:26" s="205" customFormat="1" x14ac:dyDescent="0.15"/>
    <row r="76" spans="1:26" s="205" customFormat="1" x14ac:dyDescent="0.15"/>
    <row r="77" spans="1:26" s="205" customFormat="1" x14ac:dyDescent="0.15"/>
    <row r="78" spans="1:26" s="205" customFormat="1" x14ac:dyDescent="0.15"/>
    <row r="79" spans="1:26" s="205" customFormat="1" x14ac:dyDescent="0.15"/>
    <row r="80" spans="1:26" s="205" customFormat="1" x14ac:dyDescent="0.15">
      <c r="W80" s="129"/>
      <c r="X80" s="129"/>
      <c r="Y80" s="129"/>
      <c r="Z80" s="129"/>
    </row>
    <row r="81" spans="18:26" s="205" customFormat="1" x14ac:dyDescent="0.15">
      <c r="W81" s="129"/>
      <c r="X81" s="129"/>
      <c r="Y81" s="129"/>
      <c r="Z81" s="129"/>
    </row>
    <row r="82" spans="18:26" s="205" customFormat="1" x14ac:dyDescent="0.15">
      <c r="W82" s="129"/>
      <c r="X82" s="129"/>
      <c r="Y82" s="129"/>
      <c r="Z82" s="129"/>
    </row>
    <row r="83" spans="18:26" s="205" customFormat="1" x14ac:dyDescent="0.15">
      <c r="W83" s="129"/>
      <c r="X83" s="129"/>
      <c r="Y83" s="129"/>
      <c r="Z83" s="129"/>
    </row>
    <row r="84" spans="18:26" s="205" customFormat="1" x14ac:dyDescent="0.15">
      <c r="R84" s="129"/>
      <c r="S84" s="129"/>
      <c r="T84" s="129"/>
      <c r="U84" s="129"/>
      <c r="W84" s="129"/>
      <c r="X84" s="129"/>
      <c r="Y84" s="129"/>
      <c r="Z84" s="129"/>
    </row>
    <row r="85" spans="18:26" s="205" customFormat="1" x14ac:dyDescent="0.15">
      <c r="R85" s="129"/>
      <c r="S85" s="129"/>
      <c r="T85" s="129"/>
      <c r="U85" s="129"/>
      <c r="W85" s="129"/>
      <c r="X85" s="129"/>
      <c r="Y85" s="129"/>
      <c r="Z85" s="129"/>
    </row>
  </sheetData>
  <mergeCells count="44">
    <mergeCell ref="M58:M59"/>
    <mergeCell ref="F46:F47"/>
    <mergeCell ref="D40:E41"/>
    <mergeCell ref="F40:F41"/>
    <mergeCell ref="G40:K43"/>
    <mergeCell ref="D42:E43"/>
    <mergeCell ref="F42:F43"/>
    <mergeCell ref="A50:K65"/>
    <mergeCell ref="A15:B16"/>
    <mergeCell ref="D15:D16"/>
    <mergeCell ref="E15:K15"/>
    <mergeCell ref="E16:K16"/>
    <mergeCell ref="A37:B39"/>
    <mergeCell ref="D37:E39"/>
    <mergeCell ref="F37:F39"/>
    <mergeCell ref="G37:K39"/>
    <mergeCell ref="G31:I34"/>
    <mergeCell ref="A20:B21"/>
    <mergeCell ref="D20:K20"/>
    <mergeCell ref="D21:K21"/>
    <mergeCell ref="A30:B30"/>
    <mergeCell ref="D30:E30"/>
    <mergeCell ref="G30:I30"/>
    <mergeCell ref="J30:K30"/>
    <mergeCell ref="A4:K5"/>
    <mergeCell ref="I7:K7"/>
    <mergeCell ref="A12:B13"/>
    <mergeCell ref="D12:D13"/>
    <mergeCell ref="E12:H12"/>
    <mergeCell ref="I12:I13"/>
    <mergeCell ref="J12:J13"/>
    <mergeCell ref="E13:H13"/>
    <mergeCell ref="G8:K8"/>
    <mergeCell ref="J31:K34"/>
    <mergeCell ref="G44:K47"/>
    <mergeCell ref="D44:E45"/>
    <mergeCell ref="F44:F45"/>
    <mergeCell ref="A40:B47"/>
    <mergeCell ref="D46:E47"/>
    <mergeCell ref="D31:E31"/>
    <mergeCell ref="D33:E33"/>
    <mergeCell ref="A31:B34"/>
    <mergeCell ref="D34:E34"/>
    <mergeCell ref="D32:E32"/>
  </mergeCells>
  <phoneticPr fontId="1"/>
  <dataValidations disablePrompts="1" count="1">
    <dataValidation type="list" allowBlank="1" showInputMessage="1" showErrorMessage="1" sqref="G8:K8" xr:uid="{00000000-0002-0000-0000-000000000000}">
      <formula1>電力会社名</formula1>
    </dataValidation>
  </dataValidations>
  <pageMargins left="0.78740157480314965" right="0.78740157480314965" top="0.39370078740157483" bottom="0.39370078740157483" header="0.51181102362204722" footer="0.51181102362204722"/>
  <pageSetup paperSize="9" scale="7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H35"/>
  <sheetViews>
    <sheetView view="pageBreakPreview" zoomScale="85" zoomScaleNormal="100" zoomScaleSheetLayoutView="85" workbookViewId="0">
      <selection activeCell="E16" sqref="E16"/>
    </sheetView>
  </sheetViews>
  <sheetFormatPr defaultColWidth="9" defaultRowHeight="13.5" x14ac:dyDescent="0.15"/>
  <cols>
    <col min="1" max="1" width="5.125" style="129" customWidth="1"/>
    <col min="2" max="2" width="5.875" style="129" customWidth="1"/>
    <col min="3" max="3" width="14.625" style="129" customWidth="1"/>
    <col min="4" max="4" width="17.125" style="129" bestFit="1" customWidth="1"/>
    <col min="5" max="5" width="13.125" style="129" customWidth="1"/>
    <col min="6" max="6" width="25.625" style="129" customWidth="1"/>
    <col min="7" max="7" width="11.875" style="129" customWidth="1"/>
    <col min="8" max="8" width="2.875" style="129" customWidth="1"/>
    <col min="9" max="9" width="6.125" style="129" customWidth="1"/>
    <col min="10" max="16384" width="9" style="129"/>
  </cols>
  <sheetData>
    <row r="1" spans="1:8" ht="26.25" customHeight="1" x14ac:dyDescent="0.15">
      <c r="G1" s="107" t="s">
        <v>168</v>
      </c>
    </row>
    <row r="2" spans="1:8" ht="18.75" customHeight="1" x14ac:dyDescent="0.15"/>
    <row r="3" spans="1:8" ht="18.75" customHeight="1" x14ac:dyDescent="0.15">
      <c r="A3" s="549" t="s">
        <v>211</v>
      </c>
      <c r="B3" s="549"/>
      <c r="C3" s="549"/>
      <c r="D3" s="549"/>
      <c r="E3" s="549"/>
      <c r="F3" s="549"/>
      <c r="G3" s="549"/>
      <c r="H3" s="549"/>
    </row>
    <row r="4" spans="1:8" ht="18.75" customHeight="1" x14ac:dyDescent="0.15">
      <c r="A4" s="549"/>
      <c r="B4" s="549"/>
      <c r="C4" s="549"/>
      <c r="D4" s="549"/>
      <c r="E4" s="549"/>
      <c r="F4" s="549"/>
      <c r="G4" s="549"/>
      <c r="H4" s="549"/>
    </row>
    <row r="5" spans="1:8" ht="21" customHeight="1" x14ac:dyDescent="0.15">
      <c r="G5" s="146" t="str">
        <f>IF(表紙!$G$8="","会社名",表紙!$G$8)</f>
        <v>会社名</v>
      </c>
    </row>
    <row r="6" spans="1:8" ht="24.75" customHeight="1" x14ac:dyDescent="0.15"/>
    <row r="7" spans="1:8" ht="18" thickBot="1" x14ac:dyDescent="0.2">
      <c r="E7" s="128"/>
      <c r="F7" s="128"/>
      <c r="G7" s="310"/>
    </row>
    <row r="8" spans="1:8" ht="45" customHeight="1" thickBot="1" x14ac:dyDescent="0.2">
      <c r="B8" s="326"/>
      <c r="C8" s="104" t="s">
        <v>412</v>
      </c>
      <c r="D8" s="140" t="s">
        <v>68</v>
      </c>
      <c r="E8" s="143" t="s">
        <v>64</v>
      </c>
      <c r="F8" s="143" t="s">
        <v>183</v>
      </c>
      <c r="G8" s="247" t="s">
        <v>66</v>
      </c>
    </row>
    <row r="9" spans="1:8" ht="18" customHeight="1" thickTop="1" x14ac:dyDescent="0.15">
      <c r="B9" s="327">
        <v>1</v>
      </c>
      <c r="C9" s="350"/>
      <c r="D9" s="328"/>
      <c r="E9" s="329"/>
      <c r="F9" s="330"/>
      <c r="G9" s="331"/>
    </row>
    <row r="10" spans="1:8" ht="18" customHeight="1" x14ac:dyDescent="0.15">
      <c r="B10" s="332">
        <v>2</v>
      </c>
      <c r="C10" s="351"/>
      <c r="D10" s="333"/>
      <c r="E10" s="334"/>
      <c r="F10" s="335"/>
      <c r="G10" s="336"/>
    </row>
    <row r="11" spans="1:8" ht="18" customHeight="1" x14ac:dyDescent="0.15">
      <c r="B11" s="337" t="s">
        <v>59</v>
      </c>
      <c r="C11" s="352"/>
      <c r="D11" s="333"/>
      <c r="E11" s="334"/>
      <c r="F11" s="335"/>
      <c r="G11" s="336"/>
    </row>
    <row r="12" spans="1:8" ht="18" customHeight="1" x14ac:dyDescent="0.15">
      <c r="B12" s="338" t="s">
        <v>59</v>
      </c>
      <c r="C12" s="353"/>
      <c r="D12" s="333"/>
      <c r="E12" s="334"/>
      <c r="F12" s="335"/>
      <c r="G12" s="336"/>
    </row>
    <row r="13" spans="1:8" ht="18" customHeight="1" x14ac:dyDescent="0.15">
      <c r="B13" s="332" t="s">
        <v>59</v>
      </c>
      <c r="C13" s="351"/>
      <c r="D13" s="333"/>
      <c r="E13" s="334"/>
      <c r="F13" s="335"/>
      <c r="G13" s="336"/>
    </row>
    <row r="14" spans="1:8" ht="18" customHeight="1" x14ac:dyDescent="0.15">
      <c r="B14" s="332" t="s">
        <v>59</v>
      </c>
      <c r="C14" s="351"/>
      <c r="D14" s="333"/>
      <c r="E14" s="334"/>
      <c r="F14" s="335"/>
      <c r="G14" s="336"/>
    </row>
    <row r="15" spans="1:8" ht="18" customHeight="1" x14ac:dyDescent="0.15">
      <c r="B15" s="337" t="s">
        <v>59</v>
      </c>
      <c r="C15" s="352"/>
      <c r="D15" s="333"/>
      <c r="E15" s="334"/>
      <c r="F15" s="335"/>
      <c r="G15" s="336"/>
    </row>
    <row r="16" spans="1:8" ht="18" customHeight="1" thickBot="1" x14ac:dyDescent="0.2">
      <c r="B16" s="339" t="s">
        <v>59</v>
      </c>
      <c r="C16" s="354"/>
      <c r="D16" s="340"/>
      <c r="E16" s="341"/>
      <c r="F16" s="342"/>
      <c r="G16" s="343"/>
    </row>
    <row r="17" spans="1:8" ht="18" customHeight="1" thickTop="1" thickBot="1" x14ac:dyDescent="0.2">
      <c r="B17" s="344" t="s">
        <v>58</v>
      </c>
      <c r="C17" s="355"/>
      <c r="D17" s="345"/>
      <c r="E17" s="346">
        <f>SUM(E9:E16)</f>
        <v>0</v>
      </c>
      <c r="F17" s="347"/>
      <c r="G17" s="348"/>
    </row>
    <row r="18" spans="1:8" ht="18" customHeight="1" x14ac:dyDescent="0.15">
      <c r="B18" s="105"/>
      <c r="C18" s="105"/>
      <c r="D18" s="105"/>
      <c r="E18" s="105"/>
      <c r="F18" s="201"/>
      <c r="G18" s="106" t="s">
        <v>164</v>
      </c>
    </row>
    <row r="19" spans="1:8" s="205" customFormat="1" ht="18" customHeight="1" x14ac:dyDescent="0.15"/>
    <row r="20" spans="1:8" ht="33.75" customHeight="1" x14ac:dyDescent="0.15">
      <c r="A20" s="349" t="s">
        <v>158</v>
      </c>
      <c r="B20" s="610" t="s">
        <v>160</v>
      </c>
      <c r="C20" s="610"/>
      <c r="D20" s="610"/>
      <c r="E20" s="610"/>
      <c r="F20" s="610"/>
      <c r="G20" s="610"/>
      <c r="H20" s="145"/>
    </row>
    <row r="21" spans="1:8" s="205" customFormat="1" ht="57.75" customHeight="1" x14ac:dyDescent="0.15">
      <c r="A21" s="349" t="s">
        <v>158</v>
      </c>
      <c r="B21" s="610" t="s">
        <v>166</v>
      </c>
      <c r="C21" s="610"/>
      <c r="D21" s="610"/>
      <c r="E21" s="610"/>
      <c r="F21" s="610"/>
      <c r="G21" s="610"/>
    </row>
    <row r="22" spans="1:8" s="205" customFormat="1" x14ac:dyDescent="0.15"/>
    <row r="23" spans="1:8" s="205" customFormat="1" x14ac:dyDescent="0.15"/>
    <row r="24" spans="1:8" s="205" customFormat="1" x14ac:dyDescent="0.15"/>
    <row r="25" spans="1:8" s="205" customFormat="1" x14ac:dyDescent="0.15"/>
    <row r="26" spans="1:8" s="205" customFormat="1" x14ac:dyDescent="0.15"/>
    <row r="27" spans="1:8" s="205" customFormat="1" x14ac:dyDescent="0.15"/>
    <row r="28" spans="1:8" s="205" customFormat="1" x14ac:dyDescent="0.15"/>
    <row r="29" spans="1:8" s="205" customFormat="1" x14ac:dyDescent="0.15"/>
    <row r="30" spans="1:8" s="205" customFormat="1" x14ac:dyDescent="0.15"/>
    <row r="31" spans="1:8" s="205" customFormat="1" x14ac:dyDescent="0.15"/>
    <row r="32" spans="1:8" s="205" customFormat="1" x14ac:dyDescent="0.15"/>
    <row r="33" s="205" customFormat="1" x14ac:dyDescent="0.15"/>
    <row r="34" s="205" customFormat="1" x14ac:dyDescent="0.15"/>
    <row r="35" s="205"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r:id="rId1"/>
  <headerFooter alignWithMargins="0"/>
  <colBreaks count="1" manualBreakCount="1">
    <brk id="8" max="2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F34"/>
  <sheetViews>
    <sheetView view="pageBreakPreview" zoomScale="85" zoomScaleNormal="100" zoomScaleSheetLayoutView="85" workbookViewId="0">
      <selection activeCell="D16" sqref="D16"/>
    </sheetView>
  </sheetViews>
  <sheetFormatPr defaultColWidth="9" defaultRowHeight="13.5" x14ac:dyDescent="0.15"/>
  <cols>
    <col min="1" max="1" width="5.125" style="129" customWidth="1"/>
    <col min="2" max="2" width="5.875" style="129" customWidth="1"/>
    <col min="3" max="3" width="17.125" style="129" bestFit="1" customWidth="1"/>
    <col min="4" max="4" width="13.125" style="129" customWidth="1"/>
    <col min="5" max="5" width="39.625" style="129" customWidth="1"/>
    <col min="6" max="6" width="11.875" style="129" customWidth="1"/>
    <col min="7" max="7" width="6.125" style="129" customWidth="1"/>
    <col min="8" max="16384" width="9" style="129"/>
  </cols>
  <sheetData>
    <row r="1" spans="2:6" ht="26.25" customHeight="1" x14ac:dyDescent="0.15">
      <c r="F1" s="107" t="s">
        <v>62</v>
      </c>
    </row>
    <row r="2" spans="2:6" ht="18.75" customHeight="1" x14ac:dyDescent="0.15"/>
    <row r="3" spans="2:6" ht="18.75" customHeight="1" x14ac:dyDescent="0.15">
      <c r="B3" s="549" t="s">
        <v>212</v>
      </c>
      <c r="C3" s="549"/>
      <c r="D3" s="549"/>
      <c r="E3" s="549"/>
      <c r="F3" s="549"/>
    </row>
    <row r="4" spans="2:6" ht="18.75" customHeight="1" x14ac:dyDescent="0.15">
      <c r="B4" s="549"/>
      <c r="C4" s="549"/>
      <c r="D4" s="549"/>
      <c r="E4" s="549"/>
      <c r="F4" s="549"/>
    </row>
    <row r="5" spans="2:6" ht="21" customHeight="1" x14ac:dyDescent="0.15">
      <c r="F5" s="146" t="str">
        <f>IF(表紙!$G$8="","会社名",表紙!$G$8)</f>
        <v>会社名</v>
      </c>
    </row>
    <row r="6" spans="2:6" ht="24.75" customHeight="1" x14ac:dyDescent="0.15"/>
    <row r="7" spans="2:6" ht="18" thickBot="1" x14ac:dyDescent="0.2">
      <c r="D7" s="128"/>
      <c r="E7" s="128"/>
      <c r="F7" s="310"/>
    </row>
    <row r="8" spans="2:6" ht="45" customHeight="1" thickBot="1" x14ac:dyDescent="0.2">
      <c r="B8" s="326"/>
      <c r="C8" s="140" t="s">
        <v>63</v>
      </c>
      <c r="D8" s="143" t="s">
        <v>64</v>
      </c>
      <c r="E8" s="143" t="s">
        <v>65</v>
      </c>
      <c r="F8" s="247" t="s">
        <v>66</v>
      </c>
    </row>
    <row r="9" spans="2:6" ht="18" customHeight="1" thickTop="1" x14ac:dyDescent="0.15">
      <c r="B9" s="327">
        <v>1</v>
      </c>
      <c r="C9" s="328"/>
      <c r="D9" s="329"/>
      <c r="E9" s="330"/>
      <c r="F9" s="331"/>
    </row>
    <row r="10" spans="2:6" ht="18" customHeight="1" x14ac:dyDescent="0.15">
      <c r="B10" s="332">
        <v>2</v>
      </c>
      <c r="C10" s="333"/>
      <c r="D10" s="334"/>
      <c r="E10" s="335"/>
      <c r="F10" s="336"/>
    </row>
    <row r="11" spans="2:6" ht="18" customHeight="1" x14ac:dyDescent="0.15">
      <c r="B11" s="337" t="s">
        <v>59</v>
      </c>
      <c r="C11" s="333"/>
      <c r="D11" s="334"/>
      <c r="E11" s="335"/>
      <c r="F11" s="336"/>
    </row>
    <row r="12" spans="2:6" ht="18" customHeight="1" x14ac:dyDescent="0.15">
      <c r="B12" s="338" t="s">
        <v>59</v>
      </c>
      <c r="C12" s="333"/>
      <c r="D12" s="334"/>
      <c r="E12" s="335"/>
      <c r="F12" s="336"/>
    </row>
    <row r="13" spans="2:6" ht="18" customHeight="1" x14ac:dyDescent="0.15">
      <c r="B13" s="332" t="s">
        <v>59</v>
      </c>
      <c r="C13" s="333"/>
      <c r="D13" s="334"/>
      <c r="E13" s="335"/>
      <c r="F13" s="336"/>
    </row>
    <row r="14" spans="2:6" ht="18" customHeight="1" x14ac:dyDescent="0.15">
      <c r="B14" s="332" t="s">
        <v>59</v>
      </c>
      <c r="C14" s="333"/>
      <c r="D14" s="334"/>
      <c r="E14" s="335"/>
      <c r="F14" s="336"/>
    </row>
    <row r="15" spans="2:6" ht="18" customHeight="1" x14ac:dyDescent="0.15">
      <c r="B15" s="337" t="s">
        <v>59</v>
      </c>
      <c r="C15" s="333"/>
      <c r="D15" s="334"/>
      <c r="E15" s="335"/>
      <c r="F15" s="336"/>
    </row>
    <row r="16" spans="2:6" ht="18" customHeight="1" thickBot="1" x14ac:dyDescent="0.2">
      <c r="B16" s="339" t="s">
        <v>59</v>
      </c>
      <c r="C16" s="340"/>
      <c r="D16" s="341"/>
      <c r="E16" s="342"/>
      <c r="F16" s="343"/>
    </row>
    <row r="17" spans="1:6" ht="18" customHeight="1" thickTop="1" thickBot="1" x14ac:dyDescent="0.2">
      <c r="B17" s="344" t="s">
        <v>58</v>
      </c>
      <c r="C17" s="345"/>
      <c r="D17" s="346">
        <f>SUM(D9:D16)</f>
        <v>0</v>
      </c>
      <c r="E17" s="347"/>
      <c r="F17" s="348"/>
    </row>
    <row r="18" spans="1:6" ht="18" customHeight="1" x14ac:dyDescent="0.15">
      <c r="D18" s="201"/>
      <c r="E18" s="201"/>
      <c r="F18" s="300"/>
    </row>
    <row r="19" spans="1:6" ht="33.75" customHeight="1" x14ac:dyDescent="0.15">
      <c r="A19" s="349" t="s">
        <v>158</v>
      </c>
      <c r="B19" s="610" t="s">
        <v>161</v>
      </c>
      <c r="C19" s="610"/>
      <c r="D19" s="610"/>
      <c r="E19" s="610"/>
      <c r="F19" s="610"/>
    </row>
    <row r="20" spans="1:6" s="205" customFormat="1" ht="57.75" customHeight="1" x14ac:dyDescent="0.15">
      <c r="A20" s="349" t="s">
        <v>158</v>
      </c>
      <c r="B20" s="610" t="s">
        <v>172</v>
      </c>
      <c r="C20" s="610"/>
      <c r="D20" s="610"/>
      <c r="E20" s="610"/>
      <c r="F20" s="610"/>
    </row>
    <row r="21" spans="1:6" s="205" customFormat="1" x14ac:dyDescent="0.15"/>
    <row r="22" spans="1:6" s="205" customFormat="1" x14ac:dyDescent="0.15"/>
    <row r="23" spans="1:6" s="205" customFormat="1" x14ac:dyDescent="0.15"/>
    <row r="24" spans="1:6" s="205" customFormat="1" x14ac:dyDescent="0.15"/>
    <row r="25" spans="1:6" s="205" customFormat="1" x14ac:dyDescent="0.15"/>
    <row r="26" spans="1:6" s="205" customFormat="1" x14ac:dyDescent="0.15"/>
    <row r="27" spans="1:6" s="205" customFormat="1" x14ac:dyDescent="0.15"/>
    <row r="28" spans="1:6" s="205" customFormat="1" x14ac:dyDescent="0.15"/>
    <row r="29" spans="1:6" s="205" customFormat="1" x14ac:dyDescent="0.15"/>
    <row r="30" spans="1:6" s="205" customFormat="1" x14ac:dyDescent="0.15"/>
    <row r="31" spans="1:6" s="205" customFormat="1" x14ac:dyDescent="0.15"/>
    <row r="32" spans="1:6" s="205" customFormat="1" x14ac:dyDescent="0.15"/>
    <row r="33" s="205" customFormat="1" x14ac:dyDescent="0.15"/>
    <row r="34" s="205"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r:id="rId1"/>
  <headerFooter alignWithMargins="0"/>
  <colBreaks count="1" manualBreakCount="1">
    <brk id="6" max="2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H35"/>
  <sheetViews>
    <sheetView view="pageBreakPreview" zoomScale="85" zoomScaleNormal="100" zoomScaleSheetLayoutView="85" workbookViewId="0">
      <selection activeCell="E16" sqref="E16"/>
    </sheetView>
  </sheetViews>
  <sheetFormatPr defaultColWidth="9" defaultRowHeight="13.5" x14ac:dyDescent="0.15"/>
  <cols>
    <col min="1" max="1" width="5.125" style="129" customWidth="1"/>
    <col min="2" max="2" width="5.875" style="129" customWidth="1"/>
    <col min="3" max="3" width="14.625" style="129" customWidth="1"/>
    <col min="4" max="4" width="17.125" style="129" bestFit="1" customWidth="1"/>
    <col min="5" max="5" width="13.125" style="129" customWidth="1"/>
    <col min="6" max="6" width="25.625" style="129" customWidth="1"/>
    <col min="7" max="7" width="11.875" style="129" customWidth="1"/>
    <col min="8" max="8" width="2.875" style="129" customWidth="1"/>
    <col min="9" max="9" width="6.125" style="129" customWidth="1"/>
    <col min="10" max="16384" width="9" style="129"/>
  </cols>
  <sheetData>
    <row r="1" spans="1:8" ht="26.25" customHeight="1" x14ac:dyDescent="0.15">
      <c r="F1" s="356"/>
      <c r="G1" s="107" t="s">
        <v>67</v>
      </c>
    </row>
    <row r="2" spans="1:8" ht="18.75" customHeight="1" x14ac:dyDescent="0.15"/>
    <row r="3" spans="1:8" ht="18.75" customHeight="1" x14ac:dyDescent="0.15">
      <c r="A3" s="549" t="s">
        <v>213</v>
      </c>
      <c r="B3" s="549"/>
      <c r="C3" s="549"/>
      <c r="D3" s="549"/>
      <c r="E3" s="549"/>
      <c r="F3" s="549"/>
      <c r="G3" s="549"/>
      <c r="H3" s="549"/>
    </row>
    <row r="4" spans="1:8" ht="18.75" customHeight="1" x14ac:dyDescent="0.15">
      <c r="A4" s="549"/>
      <c r="B4" s="549"/>
      <c r="C4" s="549"/>
      <c r="D4" s="549"/>
      <c r="E4" s="549"/>
      <c r="F4" s="549"/>
      <c r="G4" s="549"/>
      <c r="H4" s="549"/>
    </row>
    <row r="5" spans="1:8" ht="21" customHeight="1" x14ac:dyDescent="0.15">
      <c r="G5" s="146" t="str">
        <f>IF(表紙!$G$8="","会社名",表紙!$G$8)</f>
        <v>会社名</v>
      </c>
    </row>
    <row r="6" spans="1:8" ht="24.75" customHeight="1" x14ac:dyDescent="0.15"/>
    <row r="7" spans="1:8" ht="18" thickBot="1" x14ac:dyDescent="0.2">
      <c r="E7" s="128"/>
      <c r="F7" s="128"/>
      <c r="G7" s="310"/>
    </row>
    <row r="8" spans="1:8" ht="45" customHeight="1" thickBot="1" x14ac:dyDescent="0.2">
      <c r="B8" s="326"/>
      <c r="C8" s="104" t="s">
        <v>412</v>
      </c>
      <c r="D8" s="140" t="s">
        <v>68</v>
      </c>
      <c r="E8" s="143" t="s">
        <v>64</v>
      </c>
      <c r="F8" s="143" t="s">
        <v>65</v>
      </c>
      <c r="G8" s="247" t="s">
        <v>66</v>
      </c>
    </row>
    <row r="9" spans="1:8" ht="18" customHeight="1" thickTop="1" x14ac:dyDescent="0.15">
      <c r="B9" s="327">
        <v>1</v>
      </c>
      <c r="C9" s="350"/>
      <c r="D9" s="328"/>
      <c r="E9" s="329"/>
      <c r="F9" s="330"/>
      <c r="G9" s="331"/>
    </row>
    <row r="10" spans="1:8" ht="18" customHeight="1" x14ac:dyDescent="0.15">
      <c r="B10" s="332">
        <v>2</v>
      </c>
      <c r="C10" s="351"/>
      <c r="D10" s="333"/>
      <c r="E10" s="334"/>
      <c r="F10" s="335"/>
      <c r="G10" s="336"/>
    </row>
    <row r="11" spans="1:8" ht="18" customHeight="1" x14ac:dyDescent="0.15">
      <c r="B11" s="337" t="s">
        <v>59</v>
      </c>
      <c r="C11" s="352"/>
      <c r="D11" s="333"/>
      <c r="E11" s="334"/>
      <c r="F11" s="335"/>
      <c r="G11" s="336"/>
    </row>
    <row r="12" spans="1:8" ht="18" customHeight="1" x14ac:dyDescent="0.15">
      <c r="B12" s="338" t="s">
        <v>59</v>
      </c>
      <c r="C12" s="353"/>
      <c r="D12" s="333"/>
      <c r="E12" s="334"/>
      <c r="F12" s="335"/>
      <c r="G12" s="336"/>
    </row>
    <row r="13" spans="1:8" ht="18" customHeight="1" x14ac:dyDescent="0.15">
      <c r="B13" s="332" t="s">
        <v>59</v>
      </c>
      <c r="C13" s="351"/>
      <c r="D13" s="333"/>
      <c r="E13" s="334"/>
      <c r="F13" s="335"/>
      <c r="G13" s="336"/>
    </row>
    <row r="14" spans="1:8" ht="18" customHeight="1" x14ac:dyDescent="0.15">
      <c r="B14" s="332" t="s">
        <v>59</v>
      </c>
      <c r="C14" s="351"/>
      <c r="D14" s="333"/>
      <c r="E14" s="334"/>
      <c r="F14" s="335"/>
      <c r="G14" s="336"/>
    </row>
    <row r="15" spans="1:8" ht="18" customHeight="1" x14ac:dyDescent="0.15">
      <c r="B15" s="337" t="s">
        <v>59</v>
      </c>
      <c r="C15" s="352"/>
      <c r="D15" s="333"/>
      <c r="E15" s="334"/>
      <c r="F15" s="335"/>
      <c r="G15" s="336"/>
    </row>
    <row r="16" spans="1:8" ht="18" customHeight="1" thickBot="1" x14ac:dyDescent="0.2">
      <c r="B16" s="339" t="s">
        <v>59</v>
      </c>
      <c r="C16" s="354"/>
      <c r="D16" s="340"/>
      <c r="E16" s="341"/>
      <c r="F16" s="342"/>
      <c r="G16" s="343"/>
    </row>
    <row r="17" spans="1:8" ht="18" customHeight="1" thickTop="1" thickBot="1" x14ac:dyDescent="0.2">
      <c r="B17" s="344" t="s">
        <v>58</v>
      </c>
      <c r="C17" s="355"/>
      <c r="D17" s="345"/>
      <c r="E17" s="346">
        <f>SUM(E9:E16)</f>
        <v>0</v>
      </c>
      <c r="F17" s="347"/>
      <c r="G17" s="348"/>
    </row>
    <row r="18" spans="1:8" ht="18" customHeight="1" x14ac:dyDescent="0.15">
      <c r="B18" s="105"/>
      <c r="C18" s="105"/>
      <c r="D18" s="105"/>
      <c r="E18" s="105"/>
      <c r="F18" s="201"/>
      <c r="G18" s="106" t="s">
        <v>164</v>
      </c>
    </row>
    <row r="19" spans="1:8" s="205" customFormat="1" ht="18" customHeight="1" x14ac:dyDescent="0.15"/>
    <row r="20" spans="1:8" ht="33.75" customHeight="1" x14ac:dyDescent="0.15">
      <c r="A20" s="349" t="s">
        <v>158</v>
      </c>
      <c r="B20" s="610" t="s">
        <v>162</v>
      </c>
      <c r="C20" s="610"/>
      <c r="D20" s="610"/>
      <c r="E20" s="610"/>
      <c r="F20" s="610"/>
      <c r="G20" s="610"/>
      <c r="H20" s="145"/>
    </row>
    <row r="21" spans="1:8" s="205" customFormat="1" ht="57.75" customHeight="1" x14ac:dyDescent="0.15">
      <c r="A21" s="349" t="s">
        <v>158</v>
      </c>
      <c r="B21" s="610" t="s">
        <v>172</v>
      </c>
      <c r="C21" s="610"/>
      <c r="D21" s="610"/>
      <c r="E21" s="610"/>
      <c r="F21" s="610"/>
      <c r="G21" s="610"/>
    </row>
    <row r="22" spans="1:8" s="205" customFormat="1" x14ac:dyDescent="0.15"/>
    <row r="23" spans="1:8" s="205" customFormat="1" x14ac:dyDescent="0.15"/>
    <row r="24" spans="1:8" s="205" customFormat="1" x14ac:dyDescent="0.15"/>
    <row r="25" spans="1:8" s="205" customFormat="1" x14ac:dyDescent="0.15"/>
    <row r="26" spans="1:8" s="205" customFormat="1" x14ac:dyDescent="0.15"/>
    <row r="27" spans="1:8" s="205" customFormat="1" x14ac:dyDescent="0.15"/>
    <row r="28" spans="1:8" s="205" customFormat="1" x14ac:dyDescent="0.15"/>
    <row r="29" spans="1:8" s="205" customFormat="1" x14ac:dyDescent="0.15"/>
    <row r="30" spans="1:8" s="205" customFormat="1" x14ac:dyDescent="0.15"/>
    <row r="31" spans="1:8" s="205" customFormat="1" x14ac:dyDescent="0.15"/>
    <row r="32" spans="1:8" s="205" customFormat="1" x14ac:dyDescent="0.15"/>
    <row r="33" s="205" customFormat="1" x14ac:dyDescent="0.15"/>
    <row r="34" s="205" customFormat="1" x14ac:dyDescent="0.15"/>
    <row r="35" s="205" customFormat="1" x14ac:dyDescent="0.15"/>
  </sheetData>
  <mergeCells count="3">
    <mergeCell ref="B20:G20"/>
    <mergeCell ref="B21:G21"/>
    <mergeCell ref="A3:H4"/>
  </mergeCells>
  <phoneticPr fontId="1"/>
  <pageMargins left="0.78740157480314965" right="0.78740157480314965" top="0.39370078740157483" bottom="0.39370078740157483" header="0.51181102362204722" footer="0.51181102362204722"/>
  <pageSetup paperSize="9" scale="90" fitToHeight="0" orientation="portrait" cellComments="asDisplayed" r:id="rId1"/>
  <headerFooter alignWithMargins="0"/>
  <colBreaks count="1" manualBreakCount="1">
    <brk id="8" max="2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H33"/>
  <sheetViews>
    <sheetView view="pageBreakPreview" zoomScaleNormal="100" zoomScaleSheetLayoutView="100" workbookViewId="0">
      <selection activeCell="N13" sqref="N13"/>
    </sheetView>
  </sheetViews>
  <sheetFormatPr defaultColWidth="9" defaultRowHeight="13.5" x14ac:dyDescent="0.15"/>
  <cols>
    <col min="1" max="1" width="5.125" style="129" customWidth="1"/>
    <col min="2" max="2" width="5.875" style="129" customWidth="1"/>
    <col min="3" max="3" width="17.125" style="129" bestFit="1" customWidth="1"/>
    <col min="4" max="4" width="13.125" style="129" customWidth="1"/>
    <col min="5" max="5" width="14.375" style="129" customWidth="1"/>
    <col min="6" max="6" width="14.125" style="129" customWidth="1"/>
    <col min="7" max="7" width="19.625" style="129" customWidth="1"/>
    <col min="8" max="8" width="9.125" style="129" customWidth="1"/>
    <col min="9" max="9" width="6.125" style="129" customWidth="1"/>
    <col min="10" max="16384" width="9" style="129"/>
  </cols>
  <sheetData>
    <row r="1" spans="2:8" ht="26.25" customHeight="1" x14ac:dyDescent="0.15">
      <c r="H1" s="107" t="s">
        <v>170</v>
      </c>
    </row>
    <row r="2" spans="2:8" ht="18.75" customHeight="1" x14ac:dyDescent="0.15"/>
    <row r="3" spans="2:8" ht="18.75" customHeight="1" x14ac:dyDescent="0.15">
      <c r="B3" s="549" t="s">
        <v>259</v>
      </c>
      <c r="C3" s="549"/>
      <c r="D3" s="549"/>
      <c r="E3" s="549"/>
      <c r="F3" s="549"/>
      <c r="G3" s="549"/>
      <c r="H3" s="549"/>
    </row>
    <row r="4" spans="2:8" ht="18.75" customHeight="1" x14ac:dyDescent="0.15">
      <c r="B4" s="549"/>
      <c r="C4" s="549"/>
      <c r="D4" s="549"/>
      <c r="E4" s="549"/>
      <c r="F4" s="549"/>
      <c r="G4" s="549"/>
      <c r="H4" s="549"/>
    </row>
    <row r="5" spans="2:8" ht="21" customHeight="1" x14ac:dyDescent="0.15">
      <c r="H5" s="146" t="str">
        <f>IF(表紙!$G$8="","会社名",表紙!$G$8)</f>
        <v>会社名</v>
      </c>
    </row>
    <row r="6" spans="2:8" ht="24.75" customHeight="1" thickBot="1" x14ac:dyDescent="0.2"/>
    <row r="7" spans="2:8" ht="20.100000000000001" customHeight="1" thickTop="1" x14ac:dyDescent="0.15">
      <c r="B7" s="611" t="s">
        <v>260</v>
      </c>
      <c r="C7" s="612"/>
      <c r="D7" s="612"/>
      <c r="E7" s="612"/>
      <c r="F7" s="612"/>
      <c r="G7" s="613"/>
      <c r="H7" s="300"/>
    </row>
    <row r="8" spans="2:8" ht="20.100000000000001" customHeight="1" thickBot="1" x14ac:dyDescent="0.2">
      <c r="B8" s="614"/>
      <c r="C8" s="615"/>
      <c r="D8" s="615"/>
      <c r="E8" s="615"/>
      <c r="F8" s="615"/>
      <c r="G8" s="616"/>
      <c r="H8" s="300"/>
    </row>
    <row r="9" spans="2:8" ht="20.100000000000001" customHeight="1" thickTop="1" x14ac:dyDescent="0.15">
      <c r="B9" s="357"/>
      <c r="C9" s="357"/>
      <c r="D9" s="357"/>
      <c r="E9" s="357"/>
      <c r="F9" s="357"/>
      <c r="G9" s="357"/>
      <c r="H9" s="300"/>
    </row>
    <row r="10" spans="2:8" ht="18" thickBot="1" x14ac:dyDescent="0.2">
      <c r="B10" s="129" t="s">
        <v>413</v>
      </c>
      <c r="D10" s="128"/>
      <c r="E10" s="128"/>
      <c r="F10" s="128"/>
      <c r="G10" s="128"/>
    </row>
    <row r="11" spans="2:8" ht="45" customHeight="1" thickBot="1" x14ac:dyDescent="0.2">
      <c r="B11" s="358"/>
      <c r="C11" s="292" t="s">
        <v>189</v>
      </c>
      <c r="D11" s="624"/>
      <c r="E11" s="624"/>
      <c r="F11" s="624"/>
      <c r="G11" s="624"/>
    </row>
    <row r="12" spans="2:8" ht="18" customHeight="1" thickTop="1" thickBot="1" x14ac:dyDescent="0.2">
      <c r="B12" s="359" t="s">
        <v>58</v>
      </c>
      <c r="C12" s="360"/>
      <c r="D12" s="617"/>
      <c r="E12" s="617"/>
      <c r="F12" s="617"/>
      <c r="G12" s="617"/>
      <c r="H12" s="361"/>
    </row>
    <row r="13" spans="2:8" ht="18" customHeight="1" x14ac:dyDescent="0.15">
      <c r="D13" s="201"/>
      <c r="E13" s="201"/>
      <c r="F13" s="201"/>
      <c r="G13" s="201"/>
      <c r="H13" s="300"/>
    </row>
    <row r="14" spans="2:8" ht="18" customHeight="1" thickBot="1" x14ac:dyDescent="0.2">
      <c r="B14" s="129" t="s">
        <v>190</v>
      </c>
      <c r="D14" s="201"/>
      <c r="E14" s="201"/>
      <c r="F14" s="201"/>
      <c r="G14" s="201"/>
      <c r="H14" s="300"/>
    </row>
    <row r="15" spans="2:8" ht="60" customHeight="1" thickBot="1" x14ac:dyDescent="0.2">
      <c r="B15" s="618" t="s">
        <v>261</v>
      </c>
      <c r="C15" s="619"/>
      <c r="D15" s="144" t="s">
        <v>191</v>
      </c>
      <c r="E15" s="144" t="s">
        <v>262</v>
      </c>
      <c r="F15" s="625" t="s">
        <v>192</v>
      </c>
      <c r="G15" s="626"/>
      <c r="H15" s="300"/>
    </row>
    <row r="16" spans="2:8" ht="35.1" customHeight="1" thickTop="1" thickBot="1" x14ac:dyDescent="0.2">
      <c r="B16" s="620">
        <f>C12</f>
        <v>0</v>
      </c>
      <c r="C16" s="621"/>
      <c r="D16" s="362"/>
      <c r="E16" s="363"/>
      <c r="F16" s="622">
        <f>B16*D16*E16</f>
        <v>0</v>
      </c>
      <c r="G16" s="623"/>
      <c r="H16" s="300"/>
    </row>
    <row r="17" spans="1:8" ht="18" customHeight="1" x14ac:dyDescent="0.15">
      <c r="D17" s="201"/>
      <c r="E17" s="201"/>
      <c r="F17" s="201"/>
      <c r="G17" s="201"/>
      <c r="H17" s="300"/>
    </row>
    <row r="18" spans="1:8" ht="45.6" customHeight="1" x14ac:dyDescent="0.15">
      <c r="A18" s="349" t="s">
        <v>158</v>
      </c>
      <c r="B18" s="610" t="s">
        <v>203</v>
      </c>
      <c r="C18" s="610"/>
      <c r="D18" s="610"/>
      <c r="E18" s="610"/>
      <c r="F18" s="610"/>
      <c r="G18" s="610"/>
      <c r="H18" s="610"/>
    </row>
    <row r="19" spans="1:8" s="205" customFormat="1" ht="57.75" customHeight="1" x14ac:dyDescent="0.15">
      <c r="A19" s="349"/>
      <c r="B19" s="610"/>
      <c r="C19" s="610"/>
      <c r="D19" s="610"/>
      <c r="E19" s="610"/>
      <c r="F19" s="610"/>
      <c r="G19" s="610"/>
      <c r="H19" s="610"/>
    </row>
    <row r="20" spans="1:8" s="205" customFormat="1" x14ac:dyDescent="0.15"/>
    <row r="21" spans="1:8" s="205" customFormat="1" x14ac:dyDescent="0.15"/>
    <row r="22" spans="1:8" s="205" customFormat="1" x14ac:dyDescent="0.15"/>
    <row r="23" spans="1:8" s="205" customFormat="1" x14ac:dyDescent="0.15"/>
    <row r="24" spans="1:8" s="205" customFormat="1" x14ac:dyDescent="0.15"/>
    <row r="25" spans="1:8" s="205" customFormat="1" x14ac:dyDescent="0.15"/>
    <row r="26" spans="1:8" s="205" customFormat="1" x14ac:dyDescent="0.15"/>
    <row r="27" spans="1:8" s="205" customFormat="1" x14ac:dyDescent="0.15"/>
    <row r="28" spans="1:8" s="205" customFormat="1" x14ac:dyDescent="0.15"/>
    <row r="29" spans="1:8" s="205" customFormat="1" x14ac:dyDescent="0.15"/>
    <row r="30" spans="1:8" s="205" customFormat="1" x14ac:dyDescent="0.15"/>
    <row r="31" spans="1:8" s="205" customFormat="1" x14ac:dyDescent="0.15"/>
    <row r="32" spans="1:8" s="205" customFormat="1" x14ac:dyDescent="0.15"/>
    <row r="33" s="205" customFormat="1" x14ac:dyDescent="0.15"/>
  </sheetData>
  <mergeCells count="10">
    <mergeCell ref="B7:G8"/>
    <mergeCell ref="B3:H4"/>
    <mergeCell ref="B18:H18"/>
    <mergeCell ref="D12:G12"/>
    <mergeCell ref="B19:H19"/>
    <mergeCell ref="B15:C15"/>
    <mergeCell ref="B16:C16"/>
    <mergeCell ref="F16:G16"/>
    <mergeCell ref="D11:G11"/>
    <mergeCell ref="F15:G15"/>
  </mergeCells>
  <phoneticPr fontId="1"/>
  <pageMargins left="0.78740157480314965" right="0.78740157480314965" top="0.39370078740157483" bottom="0.39370078740157483" header="0.51181102362204722" footer="0.51181102362204722"/>
  <pageSetup paperSize="9" scale="88" fitToHeight="0" orientation="portrait" cellComments="asDisplayed" r:id="rId1"/>
  <headerFooter alignWithMargins="0"/>
  <colBreaks count="1" manualBreakCount="1">
    <brk id="8" max="2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A1:H35"/>
  <sheetViews>
    <sheetView view="pageBreakPreview" zoomScaleNormal="100" zoomScaleSheetLayoutView="100" workbookViewId="0">
      <selection activeCell="L11" sqref="L11"/>
    </sheetView>
  </sheetViews>
  <sheetFormatPr defaultColWidth="9" defaultRowHeight="13.5" x14ac:dyDescent="0.15"/>
  <cols>
    <col min="1" max="1" width="5.125" style="129" customWidth="1"/>
    <col min="2" max="2" width="5.875" style="129" customWidth="1"/>
    <col min="3" max="3" width="17.125" style="129" bestFit="1" customWidth="1"/>
    <col min="4" max="4" width="14.125" style="129" customWidth="1"/>
    <col min="5" max="5" width="14.375" style="129" customWidth="1"/>
    <col min="6" max="6" width="14.125" style="129" customWidth="1"/>
    <col min="7" max="7" width="19.625" style="129" customWidth="1"/>
    <col min="8" max="8" width="9.125" style="129" customWidth="1"/>
    <col min="9" max="9" width="6.125" style="129" customWidth="1"/>
    <col min="10" max="16384" width="9" style="129"/>
  </cols>
  <sheetData>
    <row r="1" spans="2:8" ht="26.25" customHeight="1" x14ac:dyDescent="0.15">
      <c r="H1" s="107" t="s">
        <v>219</v>
      </c>
    </row>
    <row r="2" spans="2:8" ht="18.75" customHeight="1" x14ac:dyDescent="0.15"/>
    <row r="3" spans="2:8" ht="18.75" customHeight="1" x14ac:dyDescent="0.15">
      <c r="B3" s="549" t="s">
        <v>238</v>
      </c>
      <c r="C3" s="549"/>
      <c r="D3" s="549"/>
      <c r="E3" s="549"/>
      <c r="F3" s="549"/>
      <c r="G3" s="549"/>
      <c r="H3" s="549"/>
    </row>
    <row r="4" spans="2:8" ht="18.75" customHeight="1" x14ac:dyDescent="0.15">
      <c r="B4" s="549"/>
      <c r="C4" s="549"/>
      <c r="D4" s="549"/>
      <c r="E4" s="549"/>
      <c r="F4" s="549"/>
      <c r="G4" s="549"/>
      <c r="H4" s="549"/>
    </row>
    <row r="5" spans="2:8" ht="21" customHeight="1" x14ac:dyDescent="0.15">
      <c r="H5" s="146" t="str">
        <f>IF(表紙!$G$8="","会社名",表紙!$G$8)</f>
        <v>会社名</v>
      </c>
    </row>
    <row r="6" spans="2:8" ht="24.75" customHeight="1" thickBot="1" x14ac:dyDescent="0.2"/>
    <row r="7" spans="2:8" ht="20.100000000000001" customHeight="1" thickTop="1" x14ac:dyDescent="0.15">
      <c r="B7" s="611" t="s">
        <v>220</v>
      </c>
      <c r="C7" s="612"/>
      <c r="D7" s="612"/>
      <c r="E7" s="612"/>
      <c r="F7" s="612"/>
      <c r="G7" s="613"/>
      <c r="H7" s="300"/>
    </row>
    <row r="8" spans="2:8" ht="20.100000000000001" customHeight="1" thickBot="1" x14ac:dyDescent="0.2">
      <c r="B8" s="614"/>
      <c r="C8" s="615"/>
      <c r="D8" s="615"/>
      <c r="E8" s="615"/>
      <c r="F8" s="615"/>
      <c r="G8" s="616"/>
      <c r="H8" s="300"/>
    </row>
    <row r="9" spans="2:8" ht="20.100000000000001" customHeight="1" thickTop="1" x14ac:dyDescent="0.15">
      <c r="B9" s="357"/>
      <c r="C9" s="357"/>
      <c r="D9" s="357"/>
      <c r="E9" s="357"/>
      <c r="F9" s="357"/>
      <c r="G9" s="357"/>
      <c r="H9" s="300"/>
    </row>
    <row r="10" spans="2:8" ht="18" thickBot="1" x14ac:dyDescent="0.2">
      <c r="B10" s="129" t="s">
        <v>221</v>
      </c>
      <c r="D10" s="128"/>
      <c r="E10" s="128"/>
      <c r="F10" s="128"/>
      <c r="G10" s="128"/>
    </row>
    <row r="11" spans="2:8" ht="45" customHeight="1" thickBot="1" x14ac:dyDescent="0.2">
      <c r="B11" s="326"/>
      <c r="C11" s="139" t="s">
        <v>189</v>
      </c>
      <c r="D11" s="566" t="s">
        <v>222</v>
      </c>
      <c r="E11" s="627"/>
      <c r="F11" s="627"/>
      <c r="G11" s="628"/>
      <c r="H11" s="364"/>
    </row>
    <row r="12" spans="2:8" ht="18" customHeight="1" thickTop="1" x14ac:dyDescent="0.15">
      <c r="B12" s="327">
        <v>1</v>
      </c>
      <c r="C12" s="365"/>
      <c r="D12" s="629" t="s">
        <v>252</v>
      </c>
      <c r="E12" s="630"/>
      <c r="F12" s="630"/>
      <c r="G12" s="631"/>
    </row>
    <row r="13" spans="2:8" ht="18" customHeight="1" thickBot="1" x14ac:dyDescent="0.2">
      <c r="B13" s="332">
        <v>2</v>
      </c>
      <c r="C13" s="366"/>
      <c r="D13" s="632" t="s">
        <v>253</v>
      </c>
      <c r="E13" s="633"/>
      <c r="F13" s="633"/>
      <c r="G13" s="634"/>
    </row>
    <row r="14" spans="2:8" ht="18" customHeight="1" thickTop="1" thickBot="1" x14ac:dyDescent="0.2">
      <c r="B14" s="367" t="s">
        <v>58</v>
      </c>
      <c r="C14" s="368">
        <f>SUM(C12:C13)</f>
        <v>0</v>
      </c>
      <c r="D14" s="635"/>
      <c r="E14" s="636"/>
      <c r="F14" s="636"/>
      <c r="G14" s="637"/>
      <c r="H14" s="361"/>
    </row>
    <row r="15" spans="2:8" ht="18" customHeight="1" x14ac:dyDescent="0.15">
      <c r="D15" s="201"/>
      <c r="E15" s="201"/>
      <c r="F15" s="201"/>
      <c r="G15" s="201"/>
      <c r="H15" s="300"/>
    </row>
    <row r="16" spans="2:8" ht="18" customHeight="1" thickBot="1" x14ac:dyDescent="0.2">
      <c r="B16" s="129" t="s">
        <v>190</v>
      </c>
      <c r="D16" s="201"/>
      <c r="E16" s="201"/>
      <c r="F16" s="201"/>
      <c r="G16" s="201"/>
      <c r="H16" s="300"/>
    </row>
    <row r="17" spans="1:8" ht="60" customHeight="1" thickBot="1" x14ac:dyDescent="0.2">
      <c r="B17" s="618" t="s">
        <v>223</v>
      </c>
      <c r="C17" s="619"/>
      <c r="D17" s="144" t="s">
        <v>191</v>
      </c>
      <c r="E17" s="144" t="s">
        <v>224</v>
      </c>
      <c r="F17" s="625" t="s">
        <v>192</v>
      </c>
      <c r="G17" s="626"/>
      <c r="H17" s="300"/>
    </row>
    <row r="18" spans="1:8" ht="35.1" customHeight="1" thickTop="1" thickBot="1" x14ac:dyDescent="0.2">
      <c r="B18" s="620">
        <f>C14</f>
        <v>0</v>
      </c>
      <c r="C18" s="621"/>
      <c r="D18" s="362"/>
      <c r="E18" s="363"/>
      <c r="F18" s="622">
        <f>B18*D18*E18</f>
        <v>0</v>
      </c>
      <c r="G18" s="623"/>
      <c r="H18" s="300"/>
    </row>
    <row r="19" spans="1:8" ht="18" customHeight="1" x14ac:dyDescent="0.15">
      <c r="D19" s="201"/>
      <c r="E19" s="201"/>
      <c r="F19" s="201"/>
      <c r="G19" s="201"/>
      <c r="H19" s="300"/>
    </row>
    <row r="20" spans="1:8" ht="45.6" customHeight="1" x14ac:dyDescent="0.15">
      <c r="A20" s="349" t="s">
        <v>158</v>
      </c>
      <c r="B20" s="610" t="s">
        <v>203</v>
      </c>
      <c r="C20" s="610"/>
      <c r="D20" s="610"/>
      <c r="E20" s="610"/>
      <c r="F20" s="610"/>
      <c r="G20" s="610"/>
      <c r="H20" s="610"/>
    </row>
    <row r="21" spans="1:8" s="205" customFormat="1" ht="57.75" customHeight="1" x14ac:dyDescent="0.15">
      <c r="A21" s="349"/>
      <c r="B21" s="610"/>
      <c r="C21" s="610"/>
      <c r="D21" s="610"/>
      <c r="E21" s="610"/>
      <c r="F21" s="610"/>
      <c r="G21" s="610"/>
      <c r="H21" s="610"/>
    </row>
    <row r="22" spans="1:8" s="205" customFormat="1" x14ac:dyDescent="0.15"/>
    <row r="23" spans="1:8" s="205" customFormat="1" x14ac:dyDescent="0.15"/>
    <row r="24" spans="1:8" s="205" customFormat="1" x14ac:dyDescent="0.15"/>
    <row r="25" spans="1:8" s="205" customFormat="1" x14ac:dyDescent="0.15"/>
    <row r="26" spans="1:8" s="205" customFormat="1" x14ac:dyDescent="0.15"/>
    <row r="27" spans="1:8" s="205" customFormat="1" x14ac:dyDescent="0.15"/>
    <row r="28" spans="1:8" s="205" customFormat="1" x14ac:dyDescent="0.15"/>
    <row r="29" spans="1:8" s="205" customFormat="1" x14ac:dyDescent="0.15"/>
    <row r="30" spans="1:8" s="205" customFormat="1" x14ac:dyDescent="0.15"/>
    <row r="31" spans="1:8" s="205" customFormat="1" x14ac:dyDescent="0.15"/>
    <row r="32" spans="1:8" s="205" customFormat="1" x14ac:dyDescent="0.15"/>
    <row r="33" s="205" customFormat="1" x14ac:dyDescent="0.15"/>
    <row r="34" s="205" customFormat="1" x14ac:dyDescent="0.15"/>
    <row r="35" s="205" customFormat="1" x14ac:dyDescent="0.15"/>
  </sheetData>
  <mergeCells count="12">
    <mergeCell ref="D14:G14"/>
    <mergeCell ref="B21:H21"/>
    <mergeCell ref="B17:C17"/>
    <mergeCell ref="F17:G17"/>
    <mergeCell ref="B18:C18"/>
    <mergeCell ref="F18:G18"/>
    <mergeCell ref="B20:H20"/>
    <mergeCell ref="B3:H4"/>
    <mergeCell ref="B7:G8"/>
    <mergeCell ref="D11:G11"/>
    <mergeCell ref="D12:G12"/>
    <mergeCell ref="D13:G13"/>
  </mergeCells>
  <phoneticPr fontId="1"/>
  <pageMargins left="0.78740157480314965" right="0.78740157480314965" top="0.39370078740157483" bottom="0.39370078740157483" header="0.51181102362204722" footer="0.51181102362204722"/>
  <pageSetup paperSize="9" scale="87" fitToHeight="0" orientation="portrait" cellComments="asDisplayed" r:id="rId1"/>
  <headerFooter alignWithMargins="0"/>
  <colBreaks count="1" manualBreakCount="1">
    <brk id="8"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X50"/>
  <sheetViews>
    <sheetView view="pageBreakPreview" topLeftCell="A11" zoomScaleNormal="100" zoomScaleSheetLayoutView="100" workbookViewId="0">
      <selection activeCell="Y21" sqref="Y21"/>
    </sheetView>
  </sheetViews>
  <sheetFormatPr defaultColWidth="9" defaultRowHeight="13.5" x14ac:dyDescent="0.15"/>
  <cols>
    <col min="1" max="1" width="23" style="129" customWidth="1"/>
    <col min="2" max="2" width="0.875" style="129" customWidth="1"/>
    <col min="3" max="5" width="7" style="129" customWidth="1"/>
    <col min="6" max="6" width="3" style="129" customWidth="1"/>
    <col min="7" max="7" width="2.25" style="129" customWidth="1"/>
    <col min="8" max="8" width="1.375" style="129" customWidth="1"/>
    <col min="9" max="11" width="6.125" style="129" customWidth="1"/>
    <col min="12" max="12" width="2.375" style="129" customWidth="1"/>
    <col min="13" max="13" width="2.125" style="129" customWidth="1"/>
    <col min="14" max="15" width="6.125" style="129" customWidth="1"/>
    <col min="16" max="19" width="3.125" style="129" customWidth="1"/>
    <col min="20" max="20" width="9.5" style="129" customWidth="1"/>
    <col min="21" max="22" width="2.375" style="129" customWidth="1"/>
    <col min="23" max="23" width="18.25" style="129" customWidth="1"/>
    <col min="24" max="24" width="20.625" style="129" customWidth="1"/>
    <col min="25" max="16384" width="9" style="129"/>
  </cols>
  <sheetData>
    <row r="1" spans="1:24" ht="26.25" customHeight="1" x14ac:dyDescent="0.15">
      <c r="V1" s="107" t="s">
        <v>171</v>
      </c>
    </row>
    <row r="2" spans="1:24" ht="18.75" customHeight="1" x14ac:dyDescent="0.15">
      <c r="A2" s="549" t="s">
        <v>305</v>
      </c>
      <c r="B2" s="549"/>
      <c r="C2" s="549"/>
      <c r="D2" s="549"/>
      <c r="E2" s="549"/>
      <c r="F2" s="549"/>
      <c r="G2" s="549"/>
      <c r="H2" s="549"/>
      <c r="I2" s="549"/>
      <c r="J2" s="549"/>
      <c r="K2" s="549"/>
      <c r="L2" s="549"/>
      <c r="M2" s="549"/>
      <c r="N2" s="549"/>
      <c r="O2" s="549"/>
      <c r="P2" s="549"/>
      <c r="Q2" s="549"/>
      <c r="R2" s="549"/>
      <c r="S2" s="549"/>
      <c r="T2" s="549"/>
      <c r="U2" s="549"/>
      <c r="V2" s="549"/>
      <c r="W2" s="549"/>
    </row>
    <row r="3" spans="1:24" ht="18.75" customHeight="1" x14ac:dyDescent="0.15">
      <c r="A3" s="549"/>
      <c r="B3" s="549"/>
      <c r="C3" s="549"/>
      <c r="D3" s="549"/>
      <c r="E3" s="549"/>
      <c r="F3" s="549"/>
      <c r="G3" s="549"/>
      <c r="H3" s="549"/>
      <c r="I3" s="549"/>
      <c r="J3" s="549"/>
      <c r="K3" s="549"/>
      <c r="L3" s="549"/>
      <c r="M3" s="549"/>
      <c r="N3" s="549"/>
      <c r="O3" s="549"/>
      <c r="P3" s="549"/>
      <c r="Q3" s="549"/>
      <c r="R3" s="549"/>
      <c r="S3" s="549"/>
      <c r="T3" s="549"/>
      <c r="U3" s="549"/>
      <c r="V3" s="549"/>
      <c r="W3" s="549"/>
    </row>
    <row r="4" spans="1:24" ht="18.75" customHeight="1" x14ac:dyDescent="0.15">
      <c r="A4" s="369"/>
      <c r="B4" s="369"/>
      <c r="C4" s="369"/>
      <c r="D4" s="369"/>
      <c r="E4" s="369"/>
      <c r="F4" s="369"/>
      <c r="G4" s="369"/>
      <c r="H4" s="369"/>
      <c r="I4" s="369"/>
      <c r="J4" s="369"/>
      <c r="K4" s="369"/>
      <c r="L4" s="369"/>
      <c r="M4" s="369"/>
      <c r="N4" s="369"/>
      <c r="O4" s="369"/>
      <c r="P4" s="369"/>
      <c r="Q4" s="369"/>
      <c r="R4" s="369"/>
      <c r="S4" s="369"/>
      <c r="T4" s="369"/>
      <c r="U4" s="369"/>
      <c r="V4" s="369"/>
      <c r="W4" s="369"/>
    </row>
    <row r="5" spans="1:24" ht="21" customHeight="1" x14ac:dyDescent="0.15">
      <c r="W5" s="146" t="str">
        <f>IF(表紙!$G$8="","会社名",表紙!$G$8)</f>
        <v>会社名</v>
      </c>
    </row>
    <row r="6" spans="1:24" ht="21" customHeight="1" x14ac:dyDescent="0.15"/>
    <row r="7" spans="1:24" ht="18" customHeight="1" x14ac:dyDescent="0.15">
      <c r="A7" s="370" t="s">
        <v>230</v>
      </c>
      <c r="B7" s="370"/>
      <c r="C7" s="370"/>
      <c r="D7" s="370"/>
      <c r="E7" s="370"/>
      <c r="F7" s="370"/>
      <c r="G7" s="370"/>
      <c r="H7" s="370"/>
      <c r="I7" s="370"/>
      <c r="J7" s="370"/>
      <c r="K7" s="370"/>
      <c r="L7" s="370"/>
      <c r="M7" s="370"/>
      <c r="N7" s="370"/>
      <c r="O7" s="370"/>
      <c r="P7" s="370"/>
      <c r="Q7" s="370"/>
      <c r="R7" s="370"/>
      <c r="S7" s="370"/>
      <c r="T7" s="370"/>
      <c r="U7" s="370"/>
    </row>
    <row r="8" spans="1:24" ht="18" customHeight="1" x14ac:dyDescent="0.15">
      <c r="A8" s="370" t="s">
        <v>70</v>
      </c>
      <c r="H8" s="370"/>
      <c r="I8" s="370"/>
      <c r="J8" s="370"/>
      <c r="K8" s="370"/>
      <c r="L8" s="370"/>
      <c r="M8" s="370"/>
      <c r="N8" s="370"/>
      <c r="O8" s="370"/>
      <c r="P8" s="370"/>
      <c r="Q8" s="370"/>
      <c r="R8" s="370"/>
      <c r="S8" s="370"/>
      <c r="T8" s="370"/>
      <c r="U8" s="370"/>
    </row>
    <row r="9" spans="1:24" ht="18" customHeight="1" thickBot="1" x14ac:dyDescent="0.2">
      <c r="A9" s="370"/>
      <c r="B9" s="370"/>
      <c r="C9" s="370"/>
      <c r="D9" s="370"/>
      <c r="E9" s="370"/>
      <c r="F9" s="370"/>
      <c r="G9" s="370"/>
      <c r="H9" s="370"/>
      <c r="I9" s="370"/>
      <c r="J9" s="370"/>
      <c r="L9" s="370"/>
      <c r="M9" s="370"/>
      <c r="N9" s="370"/>
      <c r="O9" s="370"/>
      <c r="P9" s="370"/>
      <c r="Q9" s="370"/>
      <c r="R9" s="370"/>
      <c r="S9" s="370"/>
      <c r="T9" s="370"/>
      <c r="U9" s="370"/>
    </row>
    <row r="10" spans="1:24" ht="24" customHeight="1" x14ac:dyDescent="0.15">
      <c r="A10" s="638" t="s">
        <v>306</v>
      </c>
      <c r="B10" s="180"/>
      <c r="C10" s="640" t="s">
        <v>71</v>
      </c>
      <c r="D10" s="640"/>
      <c r="E10" s="640"/>
      <c r="F10" s="640"/>
      <c r="G10" s="640" t="s">
        <v>257</v>
      </c>
      <c r="H10" s="640" t="s">
        <v>196</v>
      </c>
      <c r="I10" s="640"/>
      <c r="J10" s="640"/>
      <c r="K10" s="640"/>
      <c r="L10" s="640" t="s">
        <v>231</v>
      </c>
      <c r="M10" s="640"/>
      <c r="N10" s="663" t="s">
        <v>232</v>
      </c>
      <c r="O10" s="663"/>
      <c r="P10" s="663"/>
      <c r="Q10" s="663"/>
      <c r="R10" s="663"/>
      <c r="S10" s="663"/>
      <c r="T10" s="665" t="s">
        <v>255</v>
      </c>
      <c r="U10" s="667" t="s">
        <v>235</v>
      </c>
      <c r="V10" s="667" t="s">
        <v>236</v>
      </c>
      <c r="W10" s="669"/>
    </row>
    <row r="11" spans="1:24" ht="24" customHeight="1" thickBot="1" x14ac:dyDescent="0.2">
      <c r="A11" s="639"/>
      <c r="B11" s="371"/>
      <c r="C11" s="641"/>
      <c r="D11" s="641"/>
      <c r="E11" s="641"/>
      <c r="F11" s="641"/>
      <c r="G11" s="641"/>
      <c r="H11" s="641"/>
      <c r="I11" s="641"/>
      <c r="J11" s="641"/>
      <c r="K11" s="641"/>
      <c r="L11" s="641"/>
      <c r="M11" s="641"/>
      <c r="N11" s="664" t="s">
        <v>233</v>
      </c>
      <c r="O11" s="664"/>
      <c r="P11" s="664"/>
      <c r="Q11" s="664"/>
      <c r="R11" s="664"/>
      <c r="S11" s="664"/>
      <c r="T11" s="666"/>
      <c r="U11" s="668"/>
      <c r="V11" s="668"/>
      <c r="W11" s="670"/>
    </row>
    <row r="12" spans="1:24" ht="18.75" customHeight="1" x14ac:dyDescent="0.15">
      <c r="A12" s="372"/>
      <c r="B12" s="200"/>
      <c r="C12" s="372"/>
      <c r="D12" s="372"/>
      <c r="E12" s="372"/>
      <c r="F12" s="372"/>
      <c r="G12" s="372"/>
      <c r="H12" s="372"/>
      <c r="I12" s="372"/>
      <c r="J12" s="372"/>
      <c r="K12" s="372"/>
      <c r="L12" s="141"/>
      <c r="M12" s="141"/>
      <c r="N12" s="105"/>
      <c r="O12" s="105"/>
      <c r="P12" s="105"/>
      <c r="Q12" s="105"/>
      <c r="R12" s="105"/>
      <c r="S12" s="105"/>
      <c r="T12" s="105"/>
      <c r="U12" s="105"/>
      <c r="W12" s="209"/>
    </row>
    <row r="13" spans="1:24" ht="18" thickBot="1" x14ac:dyDescent="0.2">
      <c r="H13" s="128"/>
      <c r="I13" s="128"/>
      <c r="J13" s="128"/>
      <c r="K13" s="128"/>
      <c r="L13" s="128"/>
      <c r="M13" s="128"/>
      <c r="N13" s="128"/>
      <c r="O13" s="128"/>
      <c r="P13" s="128"/>
      <c r="Q13" s="128"/>
      <c r="R13" s="128"/>
      <c r="S13" s="128"/>
      <c r="T13" s="128"/>
      <c r="U13" s="128"/>
      <c r="V13" s="128"/>
      <c r="W13" s="128"/>
    </row>
    <row r="14" spans="1:24" ht="54" customHeight="1" thickBot="1" x14ac:dyDescent="0.2">
      <c r="A14" s="642" t="s">
        <v>414</v>
      </c>
      <c r="B14" s="643"/>
      <c r="C14" s="643" t="s">
        <v>415</v>
      </c>
      <c r="D14" s="643"/>
      <c r="E14" s="643"/>
      <c r="F14" s="643"/>
      <c r="G14" s="643" t="s">
        <v>416</v>
      </c>
      <c r="H14" s="643"/>
      <c r="I14" s="643"/>
      <c r="J14" s="643"/>
      <c r="K14" s="643"/>
      <c r="L14" s="643" t="s">
        <v>417</v>
      </c>
      <c r="M14" s="643"/>
      <c r="N14" s="643"/>
      <c r="O14" s="643"/>
      <c r="P14" s="643"/>
      <c r="Q14" s="574" t="s">
        <v>263</v>
      </c>
      <c r="R14" s="640"/>
      <c r="S14" s="640"/>
      <c r="T14" s="373" t="s">
        <v>418</v>
      </c>
      <c r="U14" s="640" t="s">
        <v>307</v>
      </c>
      <c r="V14" s="640"/>
      <c r="W14" s="575"/>
      <c r="X14" s="374"/>
    </row>
    <row r="15" spans="1:24" ht="30" customHeight="1" thickBot="1" x14ac:dyDescent="0.2">
      <c r="A15" s="644">
        <f>表12の2!L82</f>
        <v>0</v>
      </c>
      <c r="B15" s="645"/>
      <c r="C15" s="646"/>
      <c r="D15" s="646"/>
      <c r="E15" s="646"/>
      <c r="F15" s="646"/>
      <c r="G15" s="645">
        <f>表紙!A31</f>
        <v>0</v>
      </c>
      <c r="H15" s="645"/>
      <c r="I15" s="645"/>
      <c r="J15" s="645"/>
      <c r="K15" s="645"/>
      <c r="L15" s="646"/>
      <c r="M15" s="646"/>
      <c r="N15" s="646"/>
      <c r="O15" s="646"/>
      <c r="P15" s="646"/>
      <c r="Q15" s="647" t="s">
        <v>359</v>
      </c>
      <c r="R15" s="648"/>
      <c r="S15" s="648"/>
      <c r="T15" s="415">
        <f>表12の3!F74</f>
        <v>0</v>
      </c>
      <c r="U15" s="661" t="str">
        <f>IF(ISERROR(A15-C15*G15/L15*Q15+T15),"",(A15-C15*G15/(L15)*Q15+T15))</f>
        <v/>
      </c>
      <c r="V15" s="661"/>
      <c r="W15" s="662"/>
    </row>
    <row r="16" spans="1:24" ht="18" customHeight="1" x14ac:dyDescent="0.15">
      <c r="A16" s="105"/>
      <c r="B16" s="105"/>
      <c r="C16" s="105"/>
      <c r="D16" s="105"/>
      <c r="E16" s="105"/>
      <c r="F16" s="105"/>
      <c r="G16" s="105"/>
      <c r="H16" s="105"/>
      <c r="I16" s="105"/>
      <c r="J16" s="105"/>
      <c r="K16" s="105"/>
      <c r="L16" s="105"/>
      <c r="M16" s="105"/>
      <c r="N16" s="105"/>
      <c r="O16" s="105"/>
      <c r="P16" s="105"/>
      <c r="Q16" s="105"/>
      <c r="R16" s="105"/>
      <c r="S16" s="105"/>
      <c r="T16" s="105"/>
      <c r="U16" s="105"/>
      <c r="V16" s="105"/>
      <c r="W16" s="105"/>
    </row>
    <row r="17" spans="1:23" ht="18" customHeight="1" x14ac:dyDescent="0.15">
      <c r="A17" s="105"/>
      <c r="B17" s="105"/>
      <c r="C17" s="105"/>
      <c r="D17" s="105"/>
      <c r="E17" s="105"/>
      <c r="F17" s="105"/>
      <c r="G17" s="105"/>
      <c r="H17" s="105"/>
      <c r="I17" s="105"/>
      <c r="J17" s="105"/>
      <c r="K17" s="105"/>
      <c r="L17" s="105"/>
      <c r="M17" s="105"/>
      <c r="N17" s="105"/>
      <c r="O17" s="105"/>
      <c r="P17" s="105"/>
      <c r="Q17" s="105"/>
      <c r="R17" s="105"/>
      <c r="S17" s="105"/>
      <c r="T17" s="105"/>
      <c r="U17" s="105"/>
      <c r="V17" s="105"/>
      <c r="W17" s="105"/>
    </row>
    <row r="18" spans="1:23" ht="18"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c r="V18" s="105"/>
      <c r="W18" s="105"/>
    </row>
    <row r="19" spans="1:23" ht="18" customHeight="1" x14ac:dyDescent="0.15">
      <c r="A19" s="130" t="s">
        <v>308</v>
      </c>
      <c r="B19" s="209"/>
      <c r="C19" s="209"/>
      <c r="D19" s="209"/>
      <c r="E19" s="209"/>
      <c r="F19" s="209"/>
      <c r="G19" s="209"/>
      <c r="H19" s="209"/>
      <c r="I19" s="209"/>
      <c r="J19" s="209"/>
      <c r="K19" s="209"/>
      <c r="L19" s="209"/>
      <c r="M19" s="209"/>
      <c r="N19" s="209"/>
      <c r="O19" s="209"/>
      <c r="P19" s="209"/>
      <c r="Q19" s="209"/>
      <c r="R19" s="209"/>
      <c r="S19" s="209"/>
      <c r="T19" s="209"/>
      <c r="U19" s="209"/>
      <c r="V19" s="209"/>
      <c r="W19" s="209"/>
    </row>
    <row r="20" spans="1:23" ht="18" customHeight="1" x14ac:dyDescent="0.15">
      <c r="A20" s="130" t="s">
        <v>69</v>
      </c>
      <c r="H20" s="209"/>
      <c r="I20" s="209"/>
      <c r="J20" s="209"/>
      <c r="K20" s="209"/>
      <c r="L20" s="209"/>
      <c r="M20" s="209"/>
      <c r="N20" s="209"/>
      <c r="O20" s="209"/>
      <c r="P20" s="209"/>
      <c r="Q20" s="209"/>
      <c r="R20" s="209"/>
      <c r="S20" s="209"/>
      <c r="T20" s="209"/>
      <c r="U20" s="209"/>
      <c r="V20" s="209"/>
      <c r="W20" s="209"/>
    </row>
    <row r="21" spans="1:23" ht="18" customHeight="1" thickBot="1" x14ac:dyDescent="0.2">
      <c r="A21" s="130"/>
      <c r="B21" s="209"/>
      <c r="C21" s="209"/>
      <c r="D21" s="209"/>
      <c r="E21" s="209"/>
      <c r="F21" s="209"/>
      <c r="G21" s="209"/>
      <c r="H21" s="209"/>
      <c r="I21" s="209"/>
      <c r="J21" s="209"/>
      <c r="K21" s="209"/>
      <c r="L21" s="209"/>
      <c r="M21" s="209"/>
      <c r="N21" s="209"/>
      <c r="O21" s="209"/>
      <c r="P21" s="209"/>
      <c r="Q21" s="209"/>
      <c r="R21" s="209"/>
      <c r="S21" s="209"/>
      <c r="T21" s="209"/>
      <c r="U21" s="209"/>
      <c r="V21" s="209"/>
      <c r="W21" s="209"/>
    </row>
    <row r="22" spans="1:23" ht="24" customHeight="1" thickTop="1" x14ac:dyDescent="0.15">
      <c r="A22" s="649" t="s">
        <v>309</v>
      </c>
      <c r="B22" s="650"/>
      <c r="C22" s="650"/>
      <c r="D22" s="650"/>
      <c r="E22" s="650"/>
      <c r="F22" s="650"/>
      <c r="G22" s="650"/>
      <c r="H22" s="650"/>
      <c r="I22" s="650"/>
      <c r="J22" s="650"/>
      <c r="K22" s="650"/>
      <c r="L22" s="650"/>
      <c r="M22" s="650"/>
      <c r="N22" s="650"/>
      <c r="O22" s="650"/>
      <c r="P22" s="650"/>
      <c r="Q22" s="650"/>
      <c r="R22" s="650"/>
      <c r="S22" s="650"/>
      <c r="T22" s="650"/>
      <c r="U22" s="650"/>
      <c r="V22" s="650"/>
      <c r="W22" s="651"/>
    </row>
    <row r="23" spans="1:23" ht="24" customHeight="1" thickBot="1" x14ac:dyDescent="0.2">
      <c r="A23" s="652"/>
      <c r="B23" s="653"/>
      <c r="C23" s="653"/>
      <c r="D23" s="653"/>
      <c r="E23" s="653"/>
      <c r="F23" s="653"/>
      <c r="G23" s="653"/>
      <c r="H23" s="653"/>
      <c r="I23" s="653"/>
      <c r="J23" s="653"/>
      <c r="K23" s="653"/>
      <c r="L23" s="653"/>
      <c r="M23" s="653"/>
      <c r="N23" s="653"/>
      <c r="O23" s="653"/>
      <c r="P23" s="653"/>
      <c r="Q23" s="653"/>
      <c r="R23" s="653"/>
      <c r="S23" s="653"/>
      <c r="T23" s="653"/>
      <c r="U23" s="653"/>
      <c r="V23" s="653"/>
      <c r="W23" s="654"/>
    </row>
    <row r="24" spans="1:23" ht="18" customHeight="1" thickTop="1" thickBot="1" x14ac:dyDescent="0.2">
      <c r="B24" s="209"/>
      <c r="C24" s="209"/>
      <c r="D24" s="209"/>
      <c r="E24" s="209"/>
      <c r="F24" s="209"/>
      <c r="G24" s="209"/>
      <c r="H24" s="209"/>
      <c r="I24" s="209"/>
      <c r="J24" s="209"/>
      <c r="K24" s="209"/>
      <c r="L24" s="209"/>
      <c r="M24" s="209"/>
      <c r="N24" s="209"/>
      <c r="O24" s="209"/>
      <c r="P24" s="209"/>
      <c r="Q24" s="209"/>
      <c r="R24" s="209"/>
      <c r="S24" s="209"/>
      <c r="T24" s="209"/>
      <c r="U24" s="209"/>
      <c r="V24" s="209"/>
      <c r="W24" s="209"/>
    </row>
    <row r="25" spans="1:23" ht="54" customHeight="1" thickBot="1" x14ac:dyDescent="0.2">
      <c r="A25" s="566" t="s">
        <v>310</v>
      </c>
      <c r="B25" s="627"/>
      <c r="C25" s="567"/>
      <c r="D25" s="566" t="s">
        <v>419</v>
      </c>
      <c r="E25" s="627"/>
      <c r="F25" s="627"/>
      <c r="G25" s="627"/>
      <c r="H25" s="627"/>
      <c r="I25" s="627"/>
      <c r="J25" s="566" t="s">
        <v>420</v>
      </c>
      <c r="K25" s="627"/>
      <c r="L25" s="627"/>
      <c r="M25" s="627"/>
      <c r="N25" s="627"/>
      <c r="O25" s="628"/>
      <c r="P25" s="375"/>
      <c r="Q25" s="375"/>
      <c r="R25" s="375"/>
      <c r="S25" s="375"/>
    </row>
    <row r="26" spans="1:23" ht="30" customHeight="1" thickTop="1" thickBot="1" x14ac:dyDescent="0.2">
      <c r="A26" s="655" t="str">
        <f>U15</f>
        <v/>
      </c>
      <c r="B26" s="656"/>
      <c r="C26" s="656"/>
      <c r="D26" s="657"/>
      <c r="E26" s="658"/>
      <c r="F26" s="658"/>
      <c r="G26" s="658"/>
      <c r="H26" s="658"/>
      <c r="I26" s="658"/>
      <c r="J26" s="659" t="e">
        <f>IF(A15="","",A26*D26)</f>
        <v>#VALUE!</v>
      </c>
      <c r="K26" s="659"/>
      <c r="L26" s="659"/>
      <c r="M26" s="659"/>
      <c r="N26" s="659"/>
      <c r="O26" s="660"/>
      <c r="P26" s="375"/>
      <c r="Q26" s="375"/>
      <c r="R26" s="375"/>
      <c r="S26" s="375"/>
    </row>
    <row r="27" spans="1:23" ht="18" customHeight="1" x14ac:dyDescent="0.15">
      <c r="A27" s="209"/>
      <c r="B27" s="209"/>
      <c r="C27" s="209"/>
      <c r="D27" s="209"/>
      <c r="E27" s="209"/>
      <c r="F27" s="209"/>
      <c r="G27" s="209"/>
      <c r="H27" s="209"/>
      <c r="I27" s="209"/>
      <c r="J27" s="209"/>
      <c r="K27" s="209"/>
      <c r="L27" s="209"/>
      <c r="M27" s="209"/>
      <c r="N27" s="209"/>
      <c r="O27" s="209"/>
      <c r="P27" s="209"/>
      <c r="Q27" s="209"/>
      <c r="R27" s="209"/>
      <c r="S27" s="209"/>
      <c r="T27" s="209"/>
      <c r="U27" s="209"/>
    </row>
    <row r="28" spans="1:23" ht="18" customHeight="1" x14ac:dyDescent="0.15">
      <c r="C28" s="209"/>
      <c r="D28" s="209"/>
      <c r="E28" s="209"/>
      <c r="F28" s="209"/>
      <c r="G28" s="209"/>
      <c r="H28" s="209"/>
      <c r="I28" s="209"/>
      <c r="J28" s="209"/>
      <c r="K28" s="209"/>
      <c r="L28" s="209"/>
      <c r="M28" s="209"/>
      <c r="N28" s="209"/>
      <c r="O28" s="209"/>
      <c r="P28" s="209"/>
      <c r="Q28" s="209"/>
      <c r="R28" s="209"/>
      <c r="S28" s="209"/>
      <c r="T28" s="209"/>
      <c r="U28" s="209"/>
      <c r="V28" s="209"/>
      <c r="W28" s="209"/>
    </row>
    <row r="29" spans="1:23" ht="18" customHeight="1" x14ac:dyDescent="0.15">
      <c r="C29" s="209"/>
      <c r="D29" s="209"/>
      <c r="E29" s="209"/>
      <c r="F29" s="209"/>
      <c r="G29" s="209"/>
      <c r="H29" s="209"/>
      <c r="I29" s="209"/>
      <c r="J29" s="209"/>
      <c r="K29" s="209"/>
      <c r="L29" s="209"/>
      <c r="M29" s="209"/>
      <c r="N29" s="209"/>
      <c r="O29" s="209"/>
      <c r="P29" s="209"/>
      <c r="Q29" s="209"/>
      <c r="R29" s="209"/>
      <c r="S29" s="209"/>
      <c r="T29" s="209"/>
      <c r="U29" s="209"/>
      <c r="V29" s="209"/>
      <c r="W29" s="209"/>
    </row>
    <row r="30" spans="1:23" ht="18" customHeight="1" x14ac:dyDescent="0.15">
      <c r="C30" s="209"/>
      <c r="D30" s="209"/>
      <c r="E30" s="209"/>
      <c r="F30" s="209"/>
      <c r="G30" s="209"/>
      <c r="H30" s="209"/>
      <c r="I30" s="209"/>
      <c r="J30" s="209"/>
      <c r="K30" s="209"/>
      <c r="L30" s="209"/>
      <c r="M30" s="209"/>
      <c r="N30" s="209"/>
      <c r="O30" s="209"/>
      <c r="P30" s="209"/>
      <c r="Q30" s="209"/>
      <c r="R30" s="209"/>
      <c r="S30" s="209"/>
      <c r="T30" s="209"/>
      <c r="U30" s="209"/>
      <c r="V30" s="209"/>
      <c r="W30" s="209"/>
    </row>
    <row r="31" spans="1:23" ht="18" customHeight="1" x14ac:dyDescent="0.15"/>
    <row r="32" spans="1:23" s="205" customFormat="1" ht="18" customHeight="1" x14ac:dyDescent="0.15"/>
    <row r="33" spans="3:23" s="205" customFormat="1" x14ac:dyDescent="0.15">
      <c r="C33" s="376"/>
      <c r="D33" s="376"/>
      <c r="E33" s="376"/>
      <c r="F33" s="376"/>
      <c r="G33" s="376"/>
      <c r="H33" s="376"/>
      <c r="I33" s="376"/>
      <c r="J33" s="376"/>
      <c r="K33" s="376"/>
      <c r="L33" s="376"/>
      <c r="M33" s="376"/>
      <c r="N33" s="376"/>
      <c r="O33" s="376"/>
      <c r="P33" s="376"/>
      <c r="Q33" s="376"/>
      <c r="R33" s="376"/>
      <c r="S33" s="376"/>
      <c r="T33" s="376"/>
      <c r="U33" s="376"/>
      <c r="V33" s="376"/>
      <c r="W33" s="376"/>
    </row>
    <row r="34" spans="3:23" s="205" customFormat="1" x14ac:dyDescent="0.15"/>
    <row r="35" spans="3:23" s="205" customFormat="1" x14ac:dyDescent="0.15"/>
    <row r="36" spans="3:23" s="205" customFormat="1" x14ac:dyDescent="0.15"/>
    <row r="37" spans="3:23" s="205" customFormat="1" x14ac:dyDescent="0.15"/>
    <row r="38" spans="3:23" s="205" customFormat="1" x14ac:dyDescent="0.15"/>
    <row r="39" spans="3:23" s="205" customFormat="1" x14ac:dyDescent="0.15"/>
    <row r="40" spans="3:23" s="205" customFormat="1" x14ac:dyDescent="0.15"/>
    <row r="41" spans="3:23" s="205" customFormat="1" x14ac:dyDescent="0.15"/>
    <row r="42" spans="3:23" s="205" customFormat="1" x14ac:dyDescent="0.15"/>
    <row r="43" spans="3:23" s="205" customFormat="1" x14ac:dyDescent="0.15"/>
    <row r="44" spans="3:23" s="205" customFormat="1" x14ac:dyDescent="0.15"/>
    <row r="45" spans="3:23" s="205" customFormat="1" x14ac:dyDescent="0.15"/>
    <row r="46" spans="3:23" s="205" customFormat="1" x14ac:dyDescent="0.15"/>
    <row r="47" spans="3:23" s="205" customFormat="1" x14ac:dyDescent="0.15"/>
    <row r="48" spans="3:23" s="205" customFormat="1" x14ac:dyDescent="0.15"/>
    <row r="49" s="205" customFormat="1" x14ac:dyDescent="0.15"/>
    <row r="50" s="205" customFormat="1" x14ac:dyDescent="0.15"/>
  </sheetData>
  <mergeCells count="30">
    <mergeCell ref="U15:W15"/>
    <mergeCell ref="U14:W14"/>
    <mergeCell ref="N10:S10"/>
    <mergeCell ref="N11:S11"/>
    <mergeCell ref="T10:T11"/>
    <mergeCell ref="U10:U11"/>
    <mergeCell ref="V10:W11"/>
    <mergeCell ref="A22:W23"/>
    <mergeCell ref="A25:C25"/>
    <mergeCell ref="D25:I25"/>
    <mergeCell ref="J25:O25"/>
    <mergeCell ref="A26:C26"/>
    <mergeCell ref="D26:I26"/>
    <mergeCell ref="J26:O26"/>
    <mergeCell ref="A15:B15"/>
    <mergeCell ref="C15:F15"/>
    <mergeCell ref="G15:K15"/>
    <mergeCell ref="L15:P15"/>
    <mergeCell ref="Q15:S15"/>
    <mergeCell ref="A14:B14"/>
    <mergeCell ref="C14:F14"/>
    <mergeCell ref="G14:K14"/>
    <mergeCell ref="L14:P14"/>
    <mergeCell ref="Q14:S14"/>
    <mergeCell ref="A2:W3"/>
    <mergeCell ref="A10:A11"/>
    <mergeCell ref="C10:F11"/>
    <mergeCell ref="H10:K11"/>
    <mergeCell ref="L10:M11"/>
    <mergeCell ref="G10:G11"/>
  </mergeCells>
  <phoneticPr fontId="1"/>
  <pageMargins left="0.78740157480314965" right="0.78740157480314965" top="0.39370078740157483" bottom="0.39370078740157483" header="0.51181102362204722" footer="0.51181102362204722"/>
  <pageSetup paperSize="9" scale="66" fitToHeight="0" orientation="portrait"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X83"/>
  <sheetViews>
    <sheetView view="pageBreakPreview" topLeftCell="A19" zoomScale="80" zoomScaleNormal="100" zoomScaleSheetLayoutView="80" workbookViewId="0">
      <selection activeCell="L67" sqref="L67"/>
    </sheetView>
  </sheetViews>
  <sheetFormatPr defaultColWidth="9" defaultRowHeight="13.5" outlineLevelRow="1" x14ac:dyDescent="0.15"/>
  <cols>
    <col min="1" max="1" width="6.375" style="129" customWidth="1"/>
    <col min="2" max="2" width="5.125" style="129" customWidth="1"/>
    <col min="3" max="3" width="20.625" style="129" customWidth="1"/>
    <col min="4" max="5" width="10.625" style="129" customWidth="1"/>
    <col min="6" max="6" width="11.625" style="129" customWidth="1"/>
    <col min="7" max="8" width="10.625" style="129" customWidth="1"/>
    <col min="9" max="9" width="20.625" style="129" customWidth="1"/>
    <col min="10" max="10" width="11.875" style="129" customWidth="1"/>
    <col min="11" max="16384" width="9" style="129"/>
  </cols>
  <sheetData>
    <row r="1" spans="1:10" ht="26.25" customHeight="1" x14ac:dyDescent="0.15">
      <c r="J1" s="107" t="s">
        <v>186</v>
      </c>
    </row>
    <row r="2" spans="1:10" ht="18.75" customHeight="1" x14ac:dyDescent="0.15"/>
    <row r="3" spans="1:10" ht="21" customHeight="1" x14ac:dyDescent="0.15">
      <c r="A3" s="549" t="s">
        <v>214</v>
      </c>
      <c r="B3" s="549"/>
      <c r="C3" s="549"/>
      <c r="D3" s="549"/>
      <c r="E3" s="549"/>
      <c r="F3" s="549"/>
      <c r="G3" s="549"/>
      <c r="H3" s="549"/>
      <c r="I3" s="549"/>
      <c r="J3" s="549"/>
    </row>
    <row r="4" spans="1:10" ht="21" customHeight="1" x14ac:dyDescent="0.15">
      <c r="A4" s="549"/>
      <c r="B4" s="549"/>
      <c r="C4" s="549"/>
      <c r="D4" s="549"/>
      <c r="E4" s="549"/>
      <c r="F4" s="549"/>
      <c r="G4" s="549"/>
      <c r="H4" s="549"/>
      <c r="I4" s="549"/>
      <c r="J4" s="549"/>
    </row>
    <row r="5" spans="1:10" ht="21" customHeight="1" thickBot="1" x14ac:dyDescent="0.2">
      <c r="C5" s="128"/>
      <c r="D5" s="128"/>
      <c r="E5" s="128"/>
      <c r="I5" s="146" t="str">
        <f>IF(表紙!$G$8="","会社名",表紙!$G$8)</f>
        <v>会社名</v>
      </c>
    </row>
    <row r="6" spans="1:10" ht="37.5" customHeight="1" thickTop="1" thickBot="1" x14ac:dyDescent="0.2">
      <c r="C6" s="677" t="s">
        <v>198</v>
      </c>
      <c r="D6" s="678"/>
      <c r="E6" s="678"/>
      <c r="F6" s="679"/>
      <c r="G6" s="679"/>
      <c r="H6" s="679"/>
      <c r="I6" s="680"/>
    </row>
    <row r="7" spans="1:10" ht="21" customHeight="1" thickTop="1" x14ac:dyDescent="0.15"/>
    <row r="8" spans="1:10" ht="22.5" customHeight="1" x14ac:dyDescent="0.15">
      <c r="C8" s="128" t="s">
        <v>81</v>
      </c>
      <c r="D8" s="128"/>
      <c r="E8" s="128"/>
    </row>
    <row r="9" spans="1:10" ht="18.75" customHeight="1" thickBot="1" x14ac:dyDescent="0.25">
      <c r="C9" s="309"/>
      <c r="D9" s="309"/>
      <c r="E9" s="309"/>
      <c r="F9" s="310"/>
      <c r="G9" s="310"/>
      <c r="H9" s="310"/>
      <c r="I9" s="310"/>
    </row>
    <row r="10" spans="1:10" ht="30" customHeight="1" thickBot="1" x14ac:dyDescent="0.2">
      <c r="C10" s="681"/>
      <c r="D10" s="627"/>
      <c r="E10" s="567"/>
      <c r="F10" s="566" t="s">
        <v>421</v>
      </c>
      <c r="G10" s="627"/>
      <c r="H10" s="627"/>
      <c r="I10" s="628"/>
    </row>
    <row r="11" spans="1:10" ht="18" customHeight="1" thickTop="1" thickBot="1" x14ac:dyDescent="0.2">
      <c r="C11" s="682" t="s">
        <v>227</v>
      </c>
      <c r="D11" s="683"/>
      <c r="E11" s="684"/>
      <c r="F11" s="685"/>
      <c r="G11" s="686"/>
      <c r="H11" s="686"/>
      <c r="I11" s="687"/>
    </row>
    <row r="12" spans="1:10" ht="18" customHeight="1" x14ac:dyDescent="0.15">
      <c r="C12" s="201"/>
      <c r="D12" s="201"/>
      <c r="E12" s="201"/>
      <c r="F12" s="317"/>
      <c r="G12" s="317"/>
      <c r="H12" s="317"/>
      <c r="I12" s="318"/>
    </row>
    <row r="13" spans="1:10" ht="21" customHeight="1" x14ac:dyDescent="0.15"/>
    <row r="14" spans="1:10" ht="22.5" customHeight="1" x14ac:dyDescent="0.15">
      <c r="C14" s="128" t="s">
        <v>422</v>
      </c>
      <c r="D14" s="128"/>
      <c r="E14" s="128"/>
    </row>
    <row r="15" spans="1:10" ht="18" customHeight="1" x14ac:dyDescent="0.15">
      <c r="C15" s="201" t="s">
        <v>146</v>
      </c>
      <c r="D15" s="201"/>
      <c r="E15" s="201"/>
      <c r="F15" s="300"/>
      <c r="G15" s="300"/>
      <c r="H15" s="300"/>
    </row>
    <row r="16" spans="1:10" ht="8.1" customHeight="1" thickBot="1" x14ac:dyDescent="0.25">
      <c r="C16" s="309"/>
      <c r="D16" s="309"/>
      <c r="E16" s="309"/>
      <c r="F16" s="310"/>
      <c r="G16" s="310"/>
      <c r="H16" s="310"/>
      <c r="I16" s="310"/>
    </row>
    <row r="17" spans="3:9" ht="30" customHeight="1" thickBot="1" x14ac:dyDescent="0.2">
      <c r="C17" s="681" t="s">
        <v>10</v>
      </c>
      <c r="D17" s="627"/>
      <c r="E17" s="567"/>
      <c r="F17" s="566" t="s">
        <v>423</v>
      </c>
      <c r="G17" s="627"/>
      <c r="H17" s="627"/>
      <c r="I17" s="628"/>
    </row>
    <row r="18" spans="3:9" ht="18" customHeight="1" thickTop="1" x14ac:dyDescent="0.15">
      <c r="C18" s="692"/>
      <c r="D18" s="693"/>
      <c r="E18" s="694"/>
      <c r="F18" s="586"/>
      <c r="G18" s="690"/>
      <c r="H18" s="690"/>
      <c r="I18" s="691"/>
    </row>
    <row r="19" spans="3:9" ht="18" customHeight="1" x14ac:dyDescent="0.15">
      <c r="C19" s="671"/>
      <c r="D19" s="672"/>
      <c r="E19" s="673"/>
      <c r="F19" s="570"/>
      <c r="G19" s="688"/>
      <c r="H19" s="688"/>
      <c r="I19" s="689"/>
    </row>
    <row r="20" spans="3:9" ht="18" hidden="1" customHeight="1" outlineLevel="1" x14ac:dyDescent="0.15">
      <c r="C20" s="314"/>
      <c r="D20" s="377"/>
      <c r="E20" s="377"/>
      <c r="F20" s="570"/>
      <c r="G20" s="688"/>
      <c r="H20" s="688"/>
      <c r="I20" s="689"/>
    </row>
    <row r="21" spans="3:9" ht="18" hidden="1" customHeight="1" outlineLevel="1" x14ac:dyDescent="0.15">
      <c r="C21" s="314"/>
      <c r="D21" s="377"/>
      <c r="E21" s="377"/>
      <c r="F21" s="570"/>
      <c r="G21" s="688"/>
      <c r="H21" s="688"/>
      <c r="I21" s="689"/>
    </row>
    <row r="22" spans="3:9" ht="18" hidden="1" customHeight="1" outlineLevel="1" x14ac:dyDescent="0.15">
      <c r="C22" s="314"/>
      <c r="D22" s="377"/>
      <c r="E22" s="377"/>
      <c r="F22" s="570"/>
      <c r="G22" s="688"/>
      <c r="H22" s="688"/>
      <c r="I22" s="689"/>
    </row>
    <row r="23" spans="3:9" ht="18" hidden="1" customHeight="1" outlineLevel="1" x14ac:dyDescent="0.15">
      <c r="C23" s="314"/>
      <c r="D23" s="377"/>
      <c r="E23" s="377"/>
      <c r="F23" s="570"/>
      <c r="G23" s="688"/>
      <c r="H23" s="688"/>
      <c r="I23" s="689"/>
    </row>
    <row r="24" spans="3:9" ht="18" hidden="1" customHeight="1" outlineLevel="1" x14ac:dyDescent="0.15">
      <c r="C24" s="314"/>
      <c r="D24" s="377"/>
      <c r="E24" s="377"/>
      <c r="F24" s="570"/>
      <c r="G24" s="688"/>
      <c r="H24" s="688"/>
      <c r="I24" s="689"/>
    </row>
    <row r="25" spans="3:9" ht="18" hidden="1" customHeight="1" outlineLevel="1" x14ac:dyDescent="0.15">
      <c r="C25" s="314"/>
      <c r="D25" s="377"/>
      <c r="E25" s="377"/>
      <c r="F25" s="570"/>
      <c r="G25" s="688"/>
      <c r="H25" s="688"/>
      <c r="I25" s="689"/>
    </row>
    <row r="26" spans="3:9" ht="18" hidden="1" customHeight="1" outlineLevel="1" x14ac:dyDescent="0.15">
      <c r="C26" s="314"/>
      <c r="D26" s="377"/>
      <c r="E26" s="377"/>
      <c r="F26" s="570"/>
      <c r="G26" s="688"/>
      <c r="H26" s="688"/>
      <c r="I26" s="689"/>
    </row>
    <row r="27" spans="3:9" ht="18" hidden="1" customHeight="1" outlineLevel="1" x14ac:dyDescent="0.15">
      <c r="C27" s="314"/>
      <c r="D27" s="377"/>
      <c r="E27" s="377"/>
      <c r="F27" s="570"/>
      <c r="G27" s="688"/>
      <c r="H27" s="688"/>
      <c r="I27" s="689"/>
    </row>
    <row r="28" spans="3:9" ht="18" hidden="1" customHeight="1" outlineLevel="1" x14ac:dyDescent="0.15">
      <c r="C28" s="314"/>
      <c r="D28" s="377"/>
      <c r="E28" s="377"/>
      <c r="F28" s="570"/>
      <c r="G28" s="688"/>
      <c r="H28" s="688"/>
      <c r="I28" s="689"/>
    </row>
    <row r="29" spans="3:9" ht="18" hidden="1" customHeight="1" outlineLevel="1" x14ac:dyDescent="0.15">
      <c r="C29" s="314"/>
      <c r="D29" s="377"/>
      <c r="E29" s="377"/>
      <c r="F29" s="570"/>
      <c r="G29" s="688"/>
      <c r="H29" s="688"/>
      <c r="I29" s="689"/>
    </row>
    <row r="30" spans="3:9" ht="18" hidden="1" customHeight="1" outlineLevel="1" x14ac:dyDescent="0.15">
      <c r="C30" s="314"/>
      <c r="D30" s="377"/>
      <c r="E30" s="377"/>
      <c r="F30" s="570"/>
      <c r="G30" s="688"/>
      <c r="H30" s="688"/>
      <c r="I30" s="689"/>
    </row>
    <row r="31" spans="3:9" ht="18" hidden="1" customHeight="1" outlineLevel="1" x14ac:dyDescent="0.15">
      <c r="C31" s="314"/>
      <c r="D31" s="377"/>
      <c r="E31" s="377"/>
      <c r="F31" s="570"/>
      <c r="G31" s="688"/>
      <c r="H31" s="688"/>
      <c r="I31" s="689"/>
    </row>
    <row r="32" spans="3:9" ht="18" customHeight="1" collapsed="1" x14ac:dyDescent="0.15">
      <c r="C32" s="671"/>
      <c r="D32" s="672"/>
      <c r="E32" s="673"/>
      <c r="F32" s="570"/>
      <c r="G32" s="688"/>
      <c r="H32" s="688"/>
      <c r="I32" s="689"/>
    </row>
    <row r="33" spans="3:9" ht="18" customHeight="1" x14ac:dyDescent="0.15">
      <c r="C33" s="671"/>
      <c r="D33" s="672"/>
      <c r="E33" s="673"/>
      <c r="F33" s="570"/>
      <c r="G33" s="688"/>
      <c r="H33" s="688"/>
      <c r="I33" s="689"/>
    </row>
    <row r="34" spans="3:9" ht="18" hidden="1" customHeight="1" outlineLevel="1" x14ac:dyDescent="0.15">
      <c r="C34" s="314"/>
      <c r="D34" s="377"/>
      <c r="E34" s="377"/>
      <c r="F34" s="570"/>
      <c r="G34" s="688"/>
      <c r="H34" s="688"/>
      <c r="I34" s="689"/>
    </row>
    <row r="35" spans="3:9" ht="18" hidden="1" customHeight="1" outlineLevel="1" x14ac:dyDescent="0.15">
      <c r="C35" s="314"/>
      <c r="D35" s="377"/>
      <c r="E35" s="377"/>
      <c r="F35" s="570"/>
      <c r="G35" s="688"/>
      <c r="H35" s="688"/>
      <c r="I35" s="689"/>
    </row>
    <row r="36" spans="3:9" ht="18" hidden="1" customHeight="1" outlineLevel="1" x14ac:dyDescent="0.15">
      <c r="C36" s="314"/>
      <c r="D36" s="377"/>
      <c r="E36" s="377"/>
      <c r="F36" s="570"/>
      <c r="G36" s="688"/>
      <c r="H36" s="688"/>
      <c r="I36" s="689"/>
    </row>
    <row r="37" spans="3:9" ht="18" hidden="1" customHeight="1" outlineLevel="1" x14ac:dyDescent="0.15">
      <c r="C37" s="314"/>
      <c r="D37" s="377"/>
      <c r="E37" s="377"/>
      <c r="F37" s="570"/>
      <c r="G37" s="688"/>
      <c r="H37" s="688"/>
      <c r="I37" s="689"/>
    </row>
    <row r="38" spans="3:9" ht="18" customHeight="1" collapsed="1" thickBot="1" x14ac:dyDescent="0.2">
      <c r="C38" s="674"/>
      <c r="D38" s="675"/>
      <c r="E38" s="676"/>
      <c r="F38" s="606"/>
      <c r="G38" s="698"/>
      <c r="H38" s="698"/>
      <c r="I38" s="699"/>
    </row>
    <row r="39" spans="3:9" ht="18" customHeight="1" thickTop="1" thickBot="1" x14ac:dyDescent="0.2">
      <c r="C39" s="682" t="s">
        <v>3</v>
      </c>
      <c r="D39" s="683"/>
      <c r="E39" s="684"/>
      <c r="F39" s="695">
        <f>SUM(F18:I38)</f>
        <v>0</v>
      </c>
      <c r="G39" s="696"/>
      <c r="H39" s="696"/>
      <c r="I39" s="697"/>
    </row>
    <row r="40" spans="3:9" ht="18" customHeight="1" x14ac:dyDescent="0.15">
      <c r="C40" s="201"/>
      <c r="D40" s="201"/>
      <c r="E40" s="201"/>
      <c r="F40" s="317"/>
      <c r="G40" s="317"/>
      <c r="H40" s="317"/>
      <c r="I40" s="318"/>
    </row>
    <row r="41" spans="3:9" ht="22.5" customHeight="1" x14ac:dyDescent="0.15">
      <c r="C41" s="700" t="s">
        <v>424</v>
      </c>
      <c r="D41" s="700"/>
      <c r="E41" s="700"/>
      <c r="F41" s="700"/>
      <c r="G41" s="700"/>
      <c r="H41" s="700"/>
      <c r="I41" s="700"/>
    </row>
    <row r="42" spans="3:9" ht="18" customHeight="1" x14ac:dyDescent="0.15">
      <c r="C42" s="201" t="s">
        <v>146</v>
      </c>
      <c r="D42" s="201"/>
      <c r="E42" s="201"/>
      <c r="F42" s="300"/>
      <c r="G42" s="300"/>
      <c r="H42" s="300"/>
    </row>
    <row r="43" spans="3:9" ht="8.1" customHeight="1" thickBot="1" x14ac:dyDescent="0.25">
      <c r="C43" s="309"/>
      <c r="D43" s="309"/>
      <c r="E43" s="309"/>
      <c r="F43" s="310"/>
      <c r="G43" s="310"/>
      <c r="H43" s="310"/>
      <c r="I43" s="310"/>
    </row>
    <row r="44" spans="3:9" ht="30" customHeight="1" thickBot="1" x14ac:dyDescent="0.2">
      <c r="C44" s="681" t="s">
        <v>10</v>
      </c>
      <c r="D44" s="627"/>
      <c r="E44" s="567"/>
      <c r="F44" s="566" t="s">
        <v>425</v>
      </c>
      <c r="G44" s="627"/>
      <c r="H44" s="627"/>
      <c r="I44" s="628"/>
    </row>
    <row r="45" spans="3:9" ht="18" customHeight="1" thickTop="1" x14ac:dyDescent="0.15">
      <c r="C45" s="692"/>
      <c r="D45" s="693"/>
      <c r="E45" s="694"/>
      <c r="F45" s="586"/>
      <c r="G45" s="690"/>
      <c r="H45" s="690"/>
      <c r="I45" s="691"/>
    </row>
    <row r="46" spans="3:9" ht="18" customHeight="1" x14ac:dyDescent="0.15">
      <c r="C46" s="671"/>
      <c r="D46" s="672"/>
      <c r="E46" s="673"/>
      <c r="F46" s="570"/>
      <c r="G46" s="688"/>
      <c r="H46" s="688"/>
      <c r="I46" s="689"/>
    </row>
    <row r="47" spans="3:9" ht="18" hidden="1" customHeight="1" outlineLevel="1" x14ac:dyDescent="0.15">
      <c r="C47" s="314"/>
      <c r="D47" s="377"/>
      <c r="E47" s="377"/>
      <c r="F47" s="570"/>
      <c r="G47" s="688"/>
      <c r="H47" s="688"/>
      <c r="I47" s="689"/>
    </row>
    <row r="48" spans="3:9" ht="18" hidden="1" customHeight="1" outlineLevel="1" x14ac:dyDescent="0.15">
      <c r="C48" s="314"/>
      <c r="D48" s="377"/>
      <c r="E48" s="377"/>
      <c r="F48" s="570"/>
      <c r="G48" s="688"/>
      <c r="H48" s="688"/>
      <c r="I48" s="689"/>
    </row>
    <row r="49" spans="3:9" ht="18" hidden="1" customHeight="1" outlineLevel="1" x14ac:dyDescent="0.15">
      <c r="C49" s="314"/>
      <c r="D49" s="377"/>
      <c r="E49" s="377"/>
      <c r="F49" s="570"/>
      <c r="G49" s="688"/>
      <c r="H49" s="688"/>
      <c r="I49" s="689"/>
    </row>
    <row r="50" spans="3:9" ht="18" hidden="1" customHeight="1" outlineLevel="1" x14ac:dyDescent="0.15">
      <c r="C50" s="314"/>
      <c r="D50" s="377"/>
      <c r="E50" s="377"/>
      <c r="F50" s="570"/>
      <c r="G50" s="688"/>
      <c r="H50" s="688"/>
      <c r="I50" s="689"/>
    </row>
    <row r="51" spans="3:9" ht="18" hidden="1" customHeight="1" outlineLevel="1" x14ac:dyDescent="0.15">
      <c r="C51" s="314"/>
      <c r="D51" s="377"/>
      <c r="E51" s="377"/>
      <c r="F51" s="570"/>
      <c r="G51" s="688"/>
      <c r="H51" s="688"/>
      <c r="I51" s="689"/>
    </row>
    <row r="52" spans="3:9" ht="18" hidden="1" customHeight="1" outlineLevel="1" x14ac:dyDescent="0.15">
      <c r="C52" s="314"/>
      <c r="D52" s="377"/>
      <c r="E52" s="377"/>
      <c r="F52" s="570"/>
      <c r="G52" s="688"/>
      <c r="H52" s="688"/>
      <c r="I52" s="689"/>
    </row>
    <row r="53" spans="3:9" ht="18" hidden="1" customHeight="1" outlineLevel="1" x14ac:dyDescent="0.15">
      <c r="C53" s="314"/>
      <c r="D53" s="377"/>
      <c r="E53" s="377"/>
      <c r="F53" s="570"/>
      <c r="G53" s="688"/>
      <c r="H53" s="688"/>
      <c r="I53" s="689"/>
    </row>
    <row r="54" spans="3:9" ht="18" hidden="1" customHeight="1" outlineLevel="1" x14ac:dyDescent="0.15">
      <c r="C54" s="314"/>
      <c r="D54" s="377"/>
      <c r="E54" s="377"/>
      <c r="F54" s="570"/>
      <c r="G54" s="688"/>
      <c r="H54" s="688"/>
      <c r="I54" s="689"/>
    </row>
    <row r="55" spans="3:9" ht="18" hidden="1" customHeight="1" outlineLevel="1" x14ac:dyDescent="0.15">
      <c r="C55" s="314"/>
      <c r="D55" s="377"/>
      <c r="E55" s="377"/>
      <c r="F55" s="570"/>
      <c r="G55" s="688"/>
      <c r="H55" s="688"/>
      <c r="I55" s="689"/>
    </row>
    <row r="56" spans="3:9" ht="18" hidden="1" customHeight="1" outlineLevel="1" x14ac:dyDescent="0.15">
      <c r="C56" s="314"/>
      <c r="D56" s="377"/>
      <c r="E56" s="377"/>
      <c r="F56" s="570"/>
      <c r="G56" s="688"/>
      <c r="H56" s="688"/>
      <c r="I56" s="689"/>
    </row>
    <row r="57" spans="3:9" ht="18" hidden="1" customHeight="1" outlineLevel="1" x14ac:dyDescent="0.15">
      <c r="C57" s="314"/>
      <c r="D57" s="377"/>
      <c r="E57" s="377"/>
      <c r="F57" s="570"/>
      <c r="G57" s="688"/>
      <c r="H57" s="688"/>
      <c r="I57" s="689"/>
    </row>
    <row r="58" spans="3:9" ht="18" hidden="1" customHeight="1" outlineLevel="1" x14ac:dyDescent="0.15">
      <c r="C58" s="314"/>
      <c r="D58" s="377"/>
      <c r="E58" s="377"/>
      <c r="F58" s="570"/>
      <c r="G58" s="688"/>
      <c r="H58" s="688"/>
      <c r="I58" s="689"/>
    </row>
    <row r="59" spans="3:9" ht="18" customHeight="1" collapsed="1" x14ac:dyDescent="0.15">
      <c r="C59" s="671"/>
      <c r="D59" s="672"/>
      <c r="E59" s="673"/>
      <c r="F59" s="570"/>
      <c r="G59" s="688"/>
      <c r="H59" s="688"/>
      <c r="I59" s="689"/>
    </row>
    <row r="60" spans="3:9" ht="18" customHeight="1" x14ac:dyDescent="0.15">
      <c r="C60" s="671"/>
      <c r="D60" s="672"/>
      <c r="E60" s="673"/>
      <c r="F60" s="570"/>
      <c r="G60" s="688"/>
      <c r="H60" s="688"/>
      <c r="I60" s="689"/>
    </row>
    <row r="61" spans="3:9" ht="18" hidden="1" customHeight="1" outlineLevel="1" x14ac:dyDescent="0.15">
      <c r="C61" s="314"/>
      <c r="D61" s="377"/>
      <c r="E61" s="377"/>
      <c r="F61" s="570"/>
      <c r="G61" s="688"/>
      <c r="H61" s="688"/>
      <c r="I61" s="689"/>
    </row>
    <row r="62" spans="3:9" ht="18" hidden="1" customHeight="1" outlineLevel="1" x14ac:dyDescent="0.15">
      <c r="C62" s="314"/>
      <c r="D62" s="377"/>
      <c r="E62" s="377"/>
      <c r="F62" s="570"/>
      <c r="G62" s="688"/>
      <c r="H62" s="688"/>
      <c r="I62" s="689"/>
    </row>
    <row r="63" spans="3:9" ht="18" hidden="1" customHeight="1" outlineLevel="1" x14ac:dyDescent="0.15">
      <c r="C63" s="314"/>
      <c r="D63" s="377"/>
      <c r="E63" s="377"/>
      <c r="F63" s="570"/>
      <c r="G63" s="688"/>
      <c r="H63" s="688"/>
      <c r="I63" s="689"/>
    </row>
    <row r="64" spans="3:9" ht="18" hidden="1" customHeight="1" outlineLevel="1" x14ac:dyDescent="0.15">
      <c r="C64" s="314"/>
      <c r="D64" s="377"/>
      <c r="E64" s="377"/>
      <c r="F64" s="570"/>
      <c r="G64" s="688"/>
      <c r="H64" s="688"/>
      <c r="I64" s="689"/>
    </row>
    <row r="65" spans="1:24" ht="18" customHeight="1" collapsed="1" thickBot="1" x14ac:dyDescent="0.2">
      <c r="C65" s="674"/>
      <c r="D65" s="675"/>
      <c r="E65" s="676"/>
      <c r="F65" s="606"/>
      <c r="G65" s="698"/>
      <c r="H65" s="698"/>
      <c r="I65" s="699"/>
    </row>
    <row r="66" spans="1:24" ht="18" customHeight="1" thickTop="1" thickBot="1" x14ac:dyDescent="0.2">
      <c r="C66" s="682" t="s">
        <v>3</v>
      </c>
      <c r="D66" s="683"/>
      <c r="E66" s="684"/>
      <c r="F66" s="695">
        <f>SUM(F45:I65)</f>
        <v>0</v>
      </c>
      <c r="G66" s="696"/>
      <c r="H66" s="696"/>
      <c r="I66" s="697"/>
    </row>
    <row r="67" spans="1:24" ht="18" customHeight="1" x14ac:dyDescent="0.15">
      <c r="C67" s="201"/>
      <c r="D67" s="201"/>
      <c r="E67" s="201"/>
      <c r="F67" s="317"/>
      <c r="G67" s="317"/>
      <c r="H67" s="317"/>
      <c r="I67" s="318"/>
    </row>
    <row r="68" spans="1:24" ht="22.5" customHeight="1" x14ac:dyDescent="0.15">
      <c r="C68" s="700" t="s">
        <v>193</v>
      </c>
      <c r="D68" s="700"/>
      <c r="E68" s="700"/>
      <c r="F68" s="700"/>
      <c r="G68" s="700"/>
      <c r="H68" s="700"/>
      <c r="I68" s="700"/>
    </row>
    <row r="69" spans="1:24" ht="18" customHeight="1" x14ac:dyDescent="0.15">
      <c r="C69" s="370" t="s">
        <v>228</v>
      </c>
      <c r="D69" s="201"/>
      <c r="E69" s="201"/>
      <c r="F69" s="300"/>
      <c r="G69" s="300"/>
      <c r="H69" s="300"/>
    </row>
    <row r="70" spans="1:24" ht="18" customHeight="1" thickBot="1" x14ac:dyDescent="0.2">
      <c r="C70" s="201"/>
      <c r="D70" s="201"/>
      <c r="E70" s="201"/>
      <c r="F70" s="300"/>
      <c r="G70" s="300"/>
      <c r="H70" s="300"/>
    </row>
    <row r="71" spans="1:24" ht="24" customHeight="1" thickTop="1" x14ac:dyDescent="0.15">
      <c r="B71" s="200"/>
      <c r="C71" s="649" t="s">
        <v>194</v>
      </c>
      <c r="D71" s="650"/>
      <c r="E71" s="650"/>
      <c r="F71" s="650"/>
      <c r="G71" s="650"/>
      <c r="H71" s="650"/>
      <c r="I71" s="651"/>
      <c r="J71" s="200"/>
      <c r="K71" s="200"/>
      <c r="L71" s="200"/>
      <c r="M71" s="200"/>
      <c r="N71" s="200"/>
      <c r="O71" s="200"/>
      <c r="P71" s="200"/>
      <c r="Q71" s="200"/>
      <c r="R71" s="200"/>
      <c r="S71" s="200"/>
      <c r="T71" s="200"/>
      <c r="U71" s="200"/>
      <c r="V71" s="200"/>
      <c r="W71" s="200"/>
      <c r="X71" s="200"/>
    </row>
    <row r="72" spans="1:24" ht="24" customHeight="1" thickBot="1" x14ac:dyDescent="0.2">
      <c r="A72" s="200"/>
      <c r="B72" s="200"/>
      <c r="C72" s="652"/>
      <c r="D72" s="653"/>
      <c r="E72" s="653"/>
      <c r="F72" s="653"/>
      <c r="G72" s="653"/>
      <c r="H72" s="653"/>
      <c r="I72" s="654"/>
      <c r="J72" s="200"/>
      <c r="K72" s="200"/>
      <c r="L72" s="200"/>
      <c r="M72" s="200"/>
      <c r="N72" s="200"/>
      <c r="O72" s="200"/>
      <c r="P72" s="200"/>
      <c r="Q72" s="200"/>
      <c r="R72" s="200"/>
      <c r="S72" s="200"/>
      <c r="T72" s="200"/>
      <c r="U72" s="200"/>
      <c r="V72" s="200"/>
      <c r="W72" s="200"/>
      <c r="X72" s="200"/>
    </row>
    <row r="73" spans="1:24" ht="18.75" customHeight="1" thickTop="1" thickBot="1" x14ac:dyDescent="0.25">
      <c r="C73" s="309"/>
      <c r="D73" s="309"/>
      <c r="F73" s="378"/>
      <c r="G73" s="378"/>
      <c r="H73" s="379"/>
    </row>
    <row r="74" spans="1:24" ht="30" customHeight="1" thickBot="1" x14ac:dyDescent="0.2">
      <c r="C74" s="618" t="s">
        <v>426</v>
      </c>
      <c r="D74" s="625"/>
      <c r="E74" s="625" t="s">
        <v>184</v>
      </c>
      <c r="F74" s="625"/>
      <c r="G74" s="625"/>
      <c r="H74" s="625" t="s">
        <v>427</v>
      </c>
      <c r="I74" s="701"/>
    </row>
    <row r="75" spans="1:24" ht="18" customHeight="1" thickTop="1" thickBot="1" x14ac:dyDescent="0.2">
      <c r="C75" s="702"/>
      <c r="D75" s="703"/>
      <c r="E75" s="704"/>
      <c r="F75" s="704"/>
      <c r="G75" s="704"/>
      <c r="H75" s="705">
        <f>C75*E75</f>
        <v>0</v>
      </c>
      <c r="I75" s="706"/>
    </row>
    <row r="76" spans="1:24" ht="18" customHeight="1" x14ac:dyDescent="0.15">
      <c r="C76" s="380" t="s">
        <v>185</v>
      </c>
      <c r="D76" s="105"/>
      <c r="E76" s="105"/>
      <c r="F76" s="298"/>
      <c r="G76" s="298"/>
      <c r="H76" s="298"/>
      <c r="I76" s="298"/>
    </row>
    <row r="77" spans="1:24" ht="18" customHeight="1" x14ac:dyDescent="0.15">
      <c r="C77" s="380"/>
      <c r="D77" s="105"/>
      <c r="E77" s="105"/>
      <c r="F77" s="298"/>
      <c r="G77" s="298"/>
      <c r="H77" s="298"/>
      <c r="I77" s="298"/>
    </row>
    <row r="78" spans="1:24" ht="22.5" customHeight="1" x14ac:dyDescent="0.15">
      <c r="C78" s="128" t="s">
        <v>80</v>
      </c>
      <c r="D78" s="128"/>
      <c r="E78" s="128"/>
    </row>
    <row r="79" spans="1:24" ht="22.5" customHeight="1" x14ac:dyDescent="0.15">
      <c r="C79" s="128" t="s">
        <v>229</v>
      </c>
      <c r="D79" s="128"/>
      <c r="E79" s="128"/>
    </row>
    <row r="80" spans="1:24" ht="8.1" customHeight="1" thickBot="1" x14ac:dyDescent="0.25">
      <c r="C80" s="309"/>
      <c r="D80" s="309"/>
      <c r="E80" s="309"/>
      <c r="F80" s="310"/>
      <c r="G80" s="310"/>
      <c r="H80" s="310"/>
      <c r="I80" s="310"/>
    </row>
    <row r="81" spans="3:12" ht="30" customHeight="1" thickBot="1" x14ac:dyDescent="0.2">
      <c r="C81" s="311"/>
      <c r="D81" s="139"/>
      <c r="E81" s="139"/>
      <c r="F81" s="566" t="s">
        <v>421</v>
      </c>
      <c r="G81" s="627"/>
      <c r="H81" s="627"/>
      <c r="I81" s="628"/>
    </row>
    <row r="82" spans="3:12" ht="18" customHeight="1" thickTop="1" thickBot="1" x14ac:dyDescent="0.2">
      <c r="C82" s="682" t="s">
        <v>79</v>
      </c>
      <c r="D82" s="683"/>
      <c r="E82" s="684"/>
      <c r="F82" s="695">
        <f>F11+F39-F66+H75</f>
        <v>0</v>
      </c>
      <c r="G82" s="696"/>
      <c r="H82" s="696"/>
      <c r="I82" s="697"/>
      <c r="J82" s="244"/>
      <c r="L82" s="375">
        <f>F82</f>
        <v>0</v>
      </c>
    </row>
    <row r="83" spans="3:12" ht="18" customHeight="1" x14ac:dyDescent="0.15">
      <c r="C83" s="201"/>
      <c r="D83" s="201"/>
      <c r="E83" s="201"/>
      <c r="F83" s="317"/>
      <c r="G83" s="317"/>
      <c r="H83" s="317"/>
      <c r="I83" s="318"/>
    </row>
  </sheetData>
  <mergeCells count="78">
    <mergeCell ref="C75:D75"/>
    <mergeCell ref="E75:G75"/>
    <mergeCell ref="H75:I75"/>
    <mergeCell ref="F81:I81"/>
    <mergeCell ref="C82:E82"/>
    <mergeCell ref="F82:I82"/>
    <mergeCell ref="C66:E66"/>
    <mergeCell ref="F66:I66"/>
    <mergeCell ref="C68:I68"/>
    <mergeCell ref="C71:I72"/>
    <mergeCell ref="C74:D74"/>
    <mergeCell ref="E74:G74"/>
    <mergeCell ref="H74:I74"/>
    <mergeCell ref="F65:I65"/>
    <mergeCell ref="F54:I54"/>
    <mergeCell ref="F55:I55"/>
    <mergeCell ref="F56:I56"/>
    <mergeCell ref="F57:I57"/>
    <mergeCell ref="F58:I58"/>
    <mergeCell ref="F59:I59"/>
    <mergeCell ref="F60:I60"/>
    <mergeCell ref="F61:I61"/>
    <mergeCell ref="F62:I62"/>
    <mergeCell ref="F63:I63"/>
    <mergeCell ref="F64:I64"/>
    <mergeCell ref="C33:E33"/>
    <mergeCell ref="C38:E38"/>
    <mergeCell ref="F53:I53"/>
    <mergeCell ref="C41:I41"/>
    <mergeCell ref="C44:E44"/>
    <mergeCell ref="F44:I44"/>
    <mergeCell ref="F45:I45"/>
    <mergeCell ref="F46:I46"/>
    <mergeCell ref="F47:I47"/>
    <mergeCell ref="F48:I48"/>
    <mergeCell ref="F49:I49"/>
    <mergeCell ref="F50:I50"/>
    <mergeCell ref="F51:I51"/>
    <mergeCell ref="F52:I52"/>
    <mergeCell ref="C45:E45"/>
    <mergeCell ref="C46:E46"/>
    <mergeCell ref="C18:E18"/>
    <mergeCell ref="C19:E19"/>
    <mergeCell ref="C39:E39"/>
    <mergeCell ref="F39:I39"/>
    <mergeCell ref="F28:I28"/>
    <mergeCell ref="F29:I29"/>
    <mergeCell ref="F30:I30"/>
    <mergeCell ref="F31:I31"/>
    <mergeCell ref="F32:I32"/>
    <mergeCell ref="F33:I33"/>
    <mergeCell ref="F34:I34"/>
    <mergeCell ref="F35:I35"/>
    <mergeCell ref="F36:I36"/>
    <mergeCell ref="F37:I37"/>
    <mergeCell ref="F38:I38"/>
    <mergeCell ref="C32:E32"/>
    <mergeCell ref="F22:I22"/>
    <mergeCell ref="F23:I23"/>
    <mergeCell ref="F24:I24"/>
    <mergeCell ref="F25:I25"/>
    <mergeCell ref="F26:I26"/>
    <mergeCell ref="C59:E59"/>
    <mergeCell ref="C60:E60"/>
    <mergeCell ref="C65:E65"/>
    <mergeCell ref="A3:J4"/>
    <mergeCell ref="C6:I6"/>
    <mergeCell ref="C10:E10"/>
    <mergeCell ref="F10:I10"/>
    <mergeCell ref="C11:E11"/>
    <mergeCell ref="F11:I11"/>
    <mergeCell ref="F27:I27"/>
    <mergeCell ref="C17:E17"/>
    <mergeCell ref="F17:I17"/>
    <mergeCell ref="F18:I18"/>
    <mergeCell ref="F19:I19"/>
    <mergeCell ref="F20:I20"/>
    <mergeCell ref="F21:I21"/>
  </mergeCells>
  <phoneticPr fontId="1"/>
  <dataValidations count="1">
    <dataValidation type="list" allowBlank="1" showInputMessage="1" showErrorMessage="1" sqref="D20:E31 C18:C32 C45:C59 D47:E58" xr:uid="{00000000-0002-0000-0F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L75"/>
  <sheetViews>
    <sheetView view="pageBreakPreview" zoomScale="70" zoomScaleNormal="100" zoomScaleSheetLayoutView="70" workbookViewId="0">
      <selection activeCell="O46" sqref="O46"/>
    </sheetView>
  </sheetViews>
  <sheetFormatPr defaultColWidth="9" defaultRowHeight="13.5" outlineLevelRow="1" x14ac:dyDescent="0.15"/>
  <cols>
    <col min="1" max="1" width="6.375" style="129" customWidth="1"/>
    <col min="2" max="2" width="5.125" style="129" customWidth="1"/>
    <col min="3" max="3" width="20.625" style="129" customWidth="1"/>
    <col min="4" max="5" width="10.625" style="129" customWidth="1"/>
    <col min="6" max="6" width="11.625" style="129" customWidth="1"/>
    <col min="7" max="8" width="10.625" style="129" customWidth="1"/>
    <col min="9" max="9" width="20.625" style="129" customWidth="1"/>
    <col min="10" max="10" width="11.875" style="129" customWidth="1"/>
    <col min="11" max="16384" width="9" style="129"/>
  </cols>
  <sheetData>
    <row r="1" spans="1:10" ht="26.25" customHeight="1" x14ac:dyDescent="0.15">
      <c r="J1" s="107" t="s">
        <v>226</v>
      </c>
    </row>
    <row r="2" spans="1:10" ht="18.75" customHeight="1" x14ac:dyDescent="0.15"/>
    <row r="3" spans="1:10" ht="21" customHeight="1" x14ac:dyDescent="0.15">
      <c r="A3" s="549" t="s">
        <v>239</v>
      </c>
      <c r="B3" s="549"/>
      <c r="C3" s="549"/>
      <c r="D3" s="549"/>
      <c r="E3" s="549"/>
      <c r="F3" s="549"/>
      <c r="G3" s="549"/>
      <c r="H3" s="549"/>
      <c r="I3" s="549"/>
      <c r="J3" s="549"/>
    </row>
    <row r="4" spans="1:10" ht="21" customHeight="1" x14ac:dyDescent="0.15">
      <c r="A4" s="549"/>
      <c r="B4" s="549"/>
      <c r="C4" s="549"/>
      <c r="D4" s="549"/>
      <c r="E4" s="549"/>
      <c r="F4" s="549"/>
      <c r="G4" s="549"/>
      <c r="H4" s="549"/>
      <c r="I4" s="549"/>
      <c r="J4" s="549"/>
    </row>
    <row r="5" spans="1:10" ht="21" customHeight="1" thickBot="1" x14ac:dyDescent="0.2">
      <c r="C5" s="128"/>
      <c r="D5" s="128"/>
      <c r="E5" s="128"/>
      <c r="I5" s="146" t="str">
        <f>IF(表紙!$G$8="","会社名",表紙!$G$8)</f>
        <v>会社名</v>
      </c>
    </row>
    <row r="6" spans="1:10" ht="37.5" customHeight="1" thickTop="1" thickBot="1" x14ac:dyDescent="0.2">
      <c r="C6" s="677" t="s">
        <v>240</v>
      </c>
      <c r="D6" s="678"/>
      <c r="E6" s="678"/>
      <c r="F6" s="679"/>
      <c r="G6" s="679"/>
      <c r="H6" s="679"/>
      <c r="I6" s="680"/>
    </row>
    <row r="7" spans="1:10" ht="21" customHeight="1" thickTop="1" x14ac:dyDescent="0.15"/>
    <row r="8" spans="1:10" ht="22.5" customHeight="1" x14ac:dyDescent="0.15">
      <c r="C8" s="128" t="s">
        <v>300</v>
      </c>
      <c r="D8" s="128"/>
      <c r="E8" s="128"/>
    </row>
    <row r="9" spans="1:10" ht="18.75" customHeight="1" x14ac:dyDescent="0.15">
      <c r="C9" s="535" t="s">
        <v>298</v>
      </c>
      <c r="D9" s="535"/>
      <c r="E9" s="535"/>
      <c r="F9" s="535"/>
      <c r="G9" s="535"/>
      <c r="H9" s="535"/>
      <c r="I9" s="535"/>
    </row>
    <row r="10" spans="1:10" ht="31.5" customHeight="1" thickBot="1" x14ac:dyDescent="0.2">
      <c r="C10" s="707" t="s">
        <v>299</v>
      </c>
      <c r="D10" s="707"/>
      <c r="E10" s="707"/>
      <c r="F10" s="707"/>
      <c r="G10" s="707"/>
      <c r="H10" s="707"/>
      <c r="I10" s="707"/>
    </row>
    <row r="11" spans="1:10" ht="30" customHeight="1" thickBot="1" x14ac:dyDescent="0.2">
      <c r="C11" s="681"/>
      <c r="D11" s="627"/>
      <c r="E11" s="567"/>
      <c r="F11" s="566" t="s">
        <v>423</v>
      </c>
      <c r="G11" s="627"/>
      <c r="H11" s="627"/>
      <c r="I11" s="628"/>
    </row>
    <row r="12" spans="1:10" ht="18" customHeight="1" thickTop="1" thickBot="1" x14ac:dyDescent="0.2">
      <c r="C12" s="682" t="s">
        <v>3</v>
      </c>
      <c r="D12" s="683"/>
      <c r="E12" s="684"/>
      <c r="F12" s="685"/>
      <c r="G12" s="686"/>
      <c r="H12" s="686"/>
      <c r="I12" s="687"/>
    </row>
    <row r="13" spans="1:10" ht="21" customHeight="1" x14ac:dyDescent="0.15">
      <c r="C13" s="179"/>
      <c r="D13" s="179"/>
      <c r="E13" s="179"/>
      <c r="F13" s="179"/>
      <c r="G13" s="179"/>
      <c r="H13" s="179"/>
      <c r="I13" s="179"/>
    </row>
    <row r="14" spans="1:10" ht="21" customHeight="1" x14ac:dyDescent="0.15"/>
    <row r="15" spans="1:10" ht="22.5" customHeight="1" x14ac:dyDescent="0.15">
      <c r="C15" s="128" t="s">
        <v>422</v>
      </c>
      <c r="D15" s="128"/>
      <c r="E15" s="128"/>
    </row>
    <row r="16" spans="1:10" ht="36.6" customHeight="1" x14ac:dyDescent="0.15">
      <c r="C16" s="535" t="s">
        <v>254</v>
      </c>
      <c r="D16" s="535"/>
      <c r="E16" s="535"/>
      <c r="F16" s="535"/>
      <c r="G16" s="535"/>
      <c r="H16" s="535"/>
      <c r="I16" s="535"/>
    </row>
    <row r="17" spans="3:9" ht="8.1" customHeight="1" thickBot="1" x14ac:dyDescent="0.25">
      <c r="C17" s="309"/>
      <c r="D17" s="309"/>
      <c r="E17" s="309"/>
      <c r="F17" s="310"/>
      <c r="G17" s="310"/>
      <c r="H17" s="310"/>
      <c r="I17" s="310"/>
    </row>
    <row r="18" spans="3:9" ht="30" customHeight="1" thickBot="1" x14ac:dyDescent="0.2">
      <c r="C18" s="681" t="s">
        <v>10</v>
      </c>
      <c r="D18" s="627"/>
      <c r="E18" s="567"/>
      <c r="F18" s="566" t="s">
        <v>423</v>
      </c>
      <c r="G18" s="627"/>
      <c r="H18" s="627"/>
      <c r="I18" s="628"/>
    </row>
    <row r="19" spans="3:9" ht="18" customHeight="1" thickTop="1" x14ac:dyDescent="0.15">
      <c r="C19" s="692"/>
      <c r="D19" s="693"/>
      <c r="E19" s="694"/>
      <c r="F19" s="586"/>
      <c r="G19" s="690"/>
      <c r="H19" s="690"/>
      <c r="I19" s="691"/>
    </row>
    <row r="20" spans="3:9" ht="18" customHeight="1" x14ac:dyDescent="0.15">
      <c r="C20" s="671"/>
      <c r="D20" s="672"/>
      <c r="E20" s="673"/>
      <c r="F20" s="570"/>
      <c r="G20" s="688"/>
      <c r="H20" s="688"/>
      <c r="I20" s="689"/>
    </row>
    <row r="21" spans="3:9" ht="18" hidden="1" customHeight="1" outlineLevel="1" x14ac:dyDescent="0.15">
      <c r="C21" s="314"/>
      <c r="D21" s="377"/>
      <c r="E21" s="377"/>
      <c r="F21" s="570"/>
      <c r="G21" s="688"/>
      <c r="H21" s="688"/>
      <c r="I21" s="689"/>
    </row>
    <row r="22" spans="3:9" ht="18" hidden="1" customHeight="1" outlineLevel="1" x14ac:dyDescent="0.15">
      <c r="C22" s="314"/>
      <c r="D22" s="377"/>
      <c r="E22" s="377"/>
      <c r="F22" s="570"/>
      <c r="G22" s="688"/>
      <c r="H22" s="688"/>
      <c r="I22" s="689"/>
    </row>
    <row r="23" spans="3:9" ht="18" hidden="1" customHeight="1" outlineLevel="1" x14ac:dyDescent="0.15">
      <c r="C23" s="314"/>
      <c r="D23" s="377"/>
      <c r="E23" s="377"/>
      <c r="F23" s="570"/>
      <c r="G23" s="688"/>
      <c r="H23" s="688"/>
      <c r="I23" s="689"/>
    </row>
    <row r="24" spans="3:9" ht="18" hidden="1" customHeight="1" outlineLevel="1" x14ac:dyDescent="0.15">
      <c r="C24" s="314"/>
      <c r="D24" s="377"/>
      <c r="E24" s="377"/>
      <c r="F24" s="570"/>
      <c r="G24" s="688"/>
      <c r="H24" s="688"/>
      <c r="I24" s="689"/>
    </row>
    <row r="25" spans="3:9" ht="18" hidden="1" customHeight="1" outlineLevel="1" x14ac:dyDescent="0.15">
      <c r="C25" s="314"/>
      <c r="D25" s="377"/>
      <c r="E25" s="377"/>
      <c r="F25" s="570"/>
      <c r="G25" s="688"/>
      <c r="H25" s="688"/>
      <c r="I25" s="689"/>
    </row>
    <row r="26" spans="3:9" ht="18" hidden="1" customHeight="1" outlineLevel="1" x14ac:dyDescent="0.15">
      <c r="C26" s="314"/>
      <c r="D26" s="377"/>
      <c r="E26" s="377"/>
      <c r="F26" s="570"/>
      <c r="G26" s="688"/>
      <c r="H26" s="688"/>
      <c r="I26" s="689"/>
    </row>
    <row r="27" spans="3:9" ht="18" hidden="1" customHeight="1" outlineLevel="1" x14ac:dyDescent="0.15">
      <c r="C27" s="314"/>
      <c r="D27" s="377"/>
      <c r="E27" s="377"/>
      <c r="F27" s="570"/>
      <c r="G27" s="688"/>
      <c r="H27" s="688"/>
      <c r="I27" s="689"/>
    </row>
    <row r="28" spans="3:9" ht="18" hidden="1" customHeight="1" outlineLevel="1" x14ac:dyDescent="0.15">
      <c r="C28" s="314"/>
      <c r="D28" s="377"/>
      <c r="E28" s="377"/>
      <c r="F28" s="570"/>
      <c r="G28" s="688"/>
      <c r="H28" s="688"/>
      <c r="I28" s="689"/>
    </row>
    <row r="29" spans="3:9" ht="18" hidden="1" customHeight="1" outlineLevel="1" x14ac:dyDescent="0.15">
      <c r="C29" s="314"/>
      <c r="D29" s="377"/>
      <c r="E29" s="377"/>
      <c r="F29" s="570"/>
      <c r="G29" s="688"/>
      <c r="H29" s="688"/>
      <c r="I29" s="689"/>
    </row>
    <row r="30" spans="3:9" ht="18" hidden="1" customHeight="1" outlineLevel="1" x14ac:dyDescent="0.15">
      <c r="C30" s="314"/>
      <c r="D30" s="377"/>
      <c r="E30" s="377"/>
      <c r="F30" s="570"/>
      <c r="G30" s="688"/>
      <c r="H30" s="688"/>
      <c r="I30" s="689"/>
    </row>
    <row r="31" spans="3:9" ht="18" hidden="1" customHeight="1" outlineLevel="1" x14ac:dyDescent="0.15">
      <c r="C31" s="314"/>
      <c r="D31" s="377"/>
      <c r="E31" s="377"/>
      <c r="F31" s="570"/>
      <c r="G31" s="688"/>
      <c r="H31" s="688"/>
      <c r="I31" s="689"/>
    </row>
    <row r="32" spans="3:9" ht="18" hidden="1" customHeight="1" outlineLevel="1" x14ac:dyDescent="0.15">
      <c r="C32" s="314"/>
      <c r="D32" s="377"/>
      <c r="E32" s="377"/>
      <c r="F32" s="570"/>
      <c r="G32" s="688"/>
      <c r="H32" s="688"/>
      <c r="I32" s="689"/>
    </row>
    <row r="33" spans="3:9" ht="18" customHeight="1" collapsed="1" x14ac:dyDescent="0.15">
      <c r="C33" s="671"/>
      <c r="D33" s="672"/>
      <c r="E33" s="673"/>
      <c r="F33" s="570"/>
      <c r="G33" s="688"/>
      <c r="H33" s="688"/>
      <c r="I33" s="689"/>
    </row>
    <row r="34" spans="3:9" ht="18" customHeight="1" x14ac:dyDescent="0.15">
      <c r="C34" s="671"/>
      <c r="D34" s="672"/>
      <c r="E34" s="673"/>
      <c r="F34" s="570"/>
      <c r="G34" s="688"/>
      <c r="H34" s="688"/>
      <c r="I34" s="689"/>
    </row>
    <row r="35" spans="3:9" ht="18" hidden="1" customHeight="1" outlineLevel="1" x14ac:dyDescent="0.15">
      <c r="C35" s="314"/>
      <c r="D35" s="377"/>
      <c r="E35" s="377"/>
      <c r="F35" s="570"/>
      <c r="G35" s="688"/>
      <c r="H35" s="688"/>
      <c r="I35" s="689"/>
    </row>
    <row r="36" spans="3:9" ht="18" hidden="1" customHeight="1" outlineLevel="1" x14ac:dyDescent="0.15">
      <c r="C36" s="314"/>
      <c r="D36" s="377"/>
      <c r="E36" s="377"/>
      <c r="F36" s="570"/>
      <c r="G36" s="688"/>
      <c r="H36" s="688"/>
      <c r="I36" s="689"/>
    </row>
    <row r="37" spans="3:9" ht="18" hidden="1" customHeight="1" outlineLevel="1" x14ac:dyDescent="0.15">
      <c r="C37" s="314"/>
      <c r="D37" s="377"/>
      <c r="E37" s="377"/>
      <c r="F37" s="570"/>
      <c r="G37" s="688"/>
      <c r="H37" s="688"/>
      <c r="I37" s="689"/>
    </row>
    <row r="38" spans="3:9" ht="18" hidden="1" customHeight="1" outlineLevel="1" x14ac:dyDescent="0.15">
      <c r="C38" s="314"/>
      <c r="D38" s="377"/>
      <c r="E38" s="377"/>
      <c r="F38" s="570"/>
      <c r="G38" s="688"/>
      <c r="H38" s="688"/>
      <c r="I38" s="689"/>
    </row>
    <row r="39" spans="3:9" ht="18" customHeight="1" collapsed="1" thickBot="1" x14ac:dyDescent="0.2">
      <c r="C39" s="674"/>
      <c r="D39" s="675"/>
      <c r="E39" s="676"/>
      <c r="F39" s="606"/>
      <c r="G39" s="698"/>
      <c r="H39" s="698"/>
      <c r="I39" s="699"/>
    </row>
    <row r="40" spans="3:9" ht="18" customHeight="1" thickTop="1" thickBot="1" x14ac:dyDescent="0.2">
      <c r="C40" s="682" t="s">
        <v>3</v>
      </c>
      <c r="D40" s="683"/>
      <c r="E40" s="684"/>
      <c r="F40" s="695">
        <f>SUM(F19:I39)</f>
        <v>0</v>
      </c>
      <c r="G40" s="696"/>
      <c r="H40" s="696"/>
      <c r="I40" s="697"/>
    </row>
    <row r="41" spans="3:9" ht="18" customHeight="1" x14ac:dyDescent="0.15">
      <c r="C41" s="201"/>
      <c r="D41" s="201"/>
      <c r="E41" s="201"/>
      <c r="F41" s="317"/>
      <c r="G41" s="317"/>
      <c r="H41" s="317"/>
      <c r="I41" s="318"/>
    </row>
    <row r="42" spans="3:9" ht="22.5" customHeight="1" x14ac:dyDescent="0.15">
      <c r="C42" s="700" t="s">
        <v>424</v>
      </c>
      <c r="D42" s="700"/>
      <c r="E42" s="700"/>
      <c r="F42" s="700"/>
      <c r="G42" s="700"/>
      <c r="H42" s="700"/>
      <c r="I42" s="700"/>
    </row>
    <row r="43" spans="3:9" ht="18" customHeight="1" x14ac:dyDescent="0.15">
      <c r="C43" s="201" t="s">
        <v>146</v>
      </c>
      <c r="D43" s="201"/>
      <c r="E43" s="201"/>
      <c r="F43" s="300"/>
      <c r="G43" s="300"/>
      <c r="H43" s="300"/>
    </row>
    <row r="44" spans="3:9" ht="8.1" customHeight="1" thickBot="1" x14ac:dyDescent="0.25">
      <c r="C44" s="309"/>
      <c r="D44" s="309"/>
      <c r="E44" s="309"/>
      <c r="F44" s="310"/>
      <c r="G44" s="310"/>
      <c r="H44" s="310"/>
      <c r="I44" s="310"/>
    </row>
    <row r="45" spans="3:9" ht="30" customHeight="1" thickBot="1" x14ac:dyDescent="0.2">
      <c r="C45" s="681" t="s">
        <v>10</v>
      </c>
      <c r="D45" s="627"/>
      <c r="E45" s="567"/>
      <c r="F45" s="566" t="s">
        <v>425</v>
      </c>
      <c r="G45" s="627"/>
      <c r="H45" s="627"/>
      <c r="I45" s="628"/>
    </row>
    <row r="46" spans="3:9" ht="18" customHeight="1" thickTop="1" x14ac:dyDescent="0.15">
      <c r="C46" s="692"/>
      <c r="D46" s="693"/>
      <c r="E46" s="694"/>
      <c r="F46" s="586"/>
      <c r="G46" s="690"/>
      <c r="H46" s="690"/>
      <c r="I46" s="691"/>
    </row>
    <row r="47" spans="3:9" ht="18" customHeight="1" x14ac:dyDescent="0.15">
      <c r="C47" s="671"/>
      <c r="D47" s="672"/>
      <c r="E47" s="673"/>
      <c r="F47" s="570"/>
      <c r="G47" s="688"/>
      <c r="H47" s="688"/>
      <c r="I47" s="689"/>
    </row>
    <row r="48" spans="3:9" ht="18" hidden="1" customHeight="1" outlineLevel="1" x14ac:dyDescent="0.15">
      <c r="C48" s="314"/>
      <c r="D48" s="377"/>
      <c r="E48" s="377"/>
      <c r="F48" s="570"/>
      <c r="G48" s="688"/>
      <c r="H48" s="688"/>
      <c r="I48" s="689"/>
    </row>
    <row r="49" spans="3:9" ht="18" hidden="1" customHeight="1" outlineLevel="1" x14ac:dyDescent="0.15">
      <c r="C49" s="314"/>
      <c r="D49" s="377"/>
      <c r="E49" s="377"/>
      <c r="F49" s="570"/>
      <c r="G49" s="688"/>
      <c r="H49" s="688"/>
      <c r="I49" s="689"/>
    </row>
    <row r="50" spans="3:9" ht="18" hidden="1" customHeight="1" outlineLevel="1" x14ac:dyDescent="0.15">
      <c r="C50" s="314"/>
      <c r="D50" s="377"/>
      <c r="E50" s="377"/>
      <c r="F50" s="570"/>
      <c r="G50" s="688"/>
      <c r="H50" s="688"/>
      <c r="I50" s="689"/>
    </row>
    <row r="51" spans="3:9" ht="18" hidden="1" customHeight="1" outlineLevel="1" x14ac:dyDescent="0.15">
      <c r="C51" s="314"/>
      <c r="D51" s="377"/>
      <c r="E51" s="377"/>
      <c r="F51" s="570"/>
      <c r="G51" s="688"/>
      <c r="H51" s="688"/>
      <c r="I51" s="689"/>
    </row>
    <row r="52" spans="3:9" ht="18" hidden="1" customHeight="1" outlineLevel="1" x14ac:dyDescent="0.15">
      <c r="C52" s="314"/>
      <c r="D52" s="377"/>
      <c r="E52" s="377"/>
      <c r="F52" s="570"/>
      <c r="G52" s="688"/>
      <c r="H52" s="688"/>
      <c r="I52" s="689"/>
    </row>
    <row r="53" spans="3:9" ht="18" hidden="1" customHeight="1" outlineLevel="1" x14ac:dyDescent="0.15">
      <c r="C53" s="314"/>
      <c r="D53" s="377"/>
      <c r="E53" s="377"/>
      <c r="F53" s="570"/>
      <c r="G53" s="688"/>
      <c r="H53" s="688"/>
      <c r="I53" s="689"/>
    </row>
    <row r="54" spans="3:9" ht="18" hidden="1" customHeight="1" outlineLevel="1" x14ac:dyDescent="0.15">
      <c r="C54" s="314"/>
      <c r="D54" s="377"/>
      <c r="E54" s="377"/>
      <c r="F54" s="570"/>
      <c r="G54" s="688"/>
      <c r="H54" s="688"/>
      <c r="I54" s="689"/>
    </row>
    <row r="55" spans="3:9" ht="18" hidden="1" customHeight="1" outlineLevel="1" x14ac:dyDescent="0.15">
      <c r="C55" s="314"/>
      <c r="D55" s="377"/>
      <c r="E55" s="377"/>
      <c r="F55" s="570"/>
      <c r="G55" s="688"/>
      <c r="H55" s="688"/>
      <c r="I55" s="689"/>
    </row>
    <row r="56" spans="3:9" ht="18" hidden="1" customHeight="1" outlineLevel="1" x14ac:dyDescent="0.15">
      <c r="C56" s="314"/>
      <c r="D56" s="377"/>
      <c r="E56" s="377"/>
      <c r="F56" s="570"/>
      <c r="G56" s="688"/>
      <c r="H56" s="688"/>
      <c r="I56" s="689"/>
    </row>
    <row r="57" spans="3:9" ht="18" hidden="1" customHeight="1" outlineLevel="1" x14ac:dyDescent="0.15">
      <c r="C57" s="314"/>
      <c r="D57" s="377"/>
      <c r="E57" s="377"/>
      <c r="F57" s="570"/>
      <c r="G57" s="688"/>
      <c r="H57" s="688"/>
      <c r="I57" s="689"/>
    </row>
    <row r="58" spans="3:9" ht="18" hidden="1" customHeight="1" outlineLevel="1" x14ac:dyDescent="0.15">
      <c r="C58" s="314"/>
      <c r="D58" s="377"/>
      <c r="E58" s="377"/>
      <c r="F58" s="570"/>
      <c r="G58" s="688"/>
      <c r="H58" s="688"/>
      <c r="I58" s="689"/>
    </row>
    <row r="59" spans="3:9" ht="18" hidden="1" customHeight="1" outlineLevel="1" x14ac:dyDescent="0.15">
      <c r="C59" s="314"/>
      <c r="D59" s="377"/>
      <c r="E59" s="377"/>
      <c r="F59" s="570"/>
      <c r="G59" s="688"/>
      <c r="H59" s="688"/>
      <c r="I59" s="689"/>
    </row>
    <row r="60" spans="3:9" ht="18" customHeight="1" collapsed="1" x14ac:dyDescent="0.15">
      <c r="C60" s="671"/>
      <c r="D60" s="672"/>
      <c r="E60" s="673"/>
      <c r="F60" s="570"/>
      <c r="G60" s="688"/>
      <c r="H60" s="688"/>
      <c r="I60" s="689"/>
    </row>
    <row r="61" spans="3:9" ht="18" customHeight="1" x14ac:dyDescent="0.15">
      <c r="C61" s="671"/>
      <c r="D61" s="672"/>
      <c r="E61" s="673"/>
      <c r="F61" s="570"/>
      <c r="G61" s="688"/>
      <c r="H61" s="688"/>
      <c r="I61" s="689"/>
    </row>
    <row r="62" spans="3:9" ht="18" hidden="1" customHeight="1" outlineLevel="1" x14ac:dyDescent="0.15">
      <c r="C62" s="314"/>
      <c r="D62" s="377"/>
      <c r="E62" s="377"/>
      <c r="F62" s="570"/>
      <c r="G62" s="688"/>
      <c r="H62" s="688"/>
      <c r="I62" s="689"/>
    </row>
    <row r="63" spans="3:9" ht="18" hidden="1" customHeight="1" outlineLevel="1" x14ac:dyDescent="0.15">
      <c r="C63" s="314"/>
      <c r="D63" s="377"/>
      <c r="E63" s="377"/>
      <c r="F63" s="570"/>
      <c r="G63" s="688"/>
      <c r="H63" s="688"/>
      <c r="I63" s="689"/>
    </row>
    <row r="64" spans="3:9" ht="18" hidden="1" customHeight="1" outlineLevel="1" x14ac:dyDescent="0.15">
      <c r="C64" s="314"/>
      <c r="D64" s="377"/>
      <c r="E64" s="377"/>
      <c r="F64" s="570"/>
      <c r="G64" s="688"/>
      <c r="H64" s="688"/>
      <c r="I64" s="689"/>
    </row>
    <row r="65" spans="3:12" ht="18" hidden="1" customHeight="1" outlineLevel="1" x14ac:dyDescent="0.15">
      <c r="C65" s="314"/>
      <c r="D65" s="377"/>
      <c r="E65" s="377"/>
      <c r="F65" s="570"/>
      <c r="G65" s="688"/>
      <c r="H65" s="688"/>
      <c r="I65" s="689"/>
    </row>
    <row r="66" spans="3:12" ht="18" customHeight="1" collapsed="1" thickBot="1" x14ac:dyDescent="0.2">
      <c r="C66" s="674"/>
      <c r="D66" s="675"/>
      <c r="E66" s="676"/>
      <c r="F66" s="606"/>
      <c r="G66" s="698"/>
      <c r="H66" s="698"/>
      <c r="I66" s="699"/>
    </row>
    <row r="67" spans="3:12" ht="18" customHeight="1" thickTop="1" thickBot="1" x14ac:dyDescent="0.2">
      <c r="C67" s="682" t="s">
        <v>3</v>
      </c>
      <c r="D67" s="683"/>
      <c r="E67" s="684"/>
      <c r="F67" s="695">
        <f>SUM(F46:I66)</f>
        <v>0</v>
      </c>
      <c r="G67" s="696"/>
      <c r="H67" s="696"/>
      <c r="I67" s="697"/>
    </row>
    <row r="68" spans="3:12" ht="18" customHeight="1" x14ac:dyDescent="0.15">
      <c r="C68" s="201"/>
      <c r="D68" s="201"/>
      <c r="E68" s="201"/>
      <c r="F68" s="317"/>
      <c r="G68" s="317"/>
      <c r="H68" s="317"/>
      <c r="I68" s="318"/>
    </row>
    <row r="69" spans="3:12" ht="18" customHeight="1" x14ac:dyDescent="0.15">
      <c r="C69" s="380"/>
      <c r="D69" s="105"/>
      <c r="E69" s="105"/>
      <c r="F69" s="298"/>
      <c r="G69" s="298"/>
      <c r="H69" s="298"/>
      <c r="I69" s="298"/>
    </row>
    <row r="70" spans="3:12" ht="22.5" customHeight="1" x14ac:dyDescent="0.15">
      <c r="C70" s="128" t="s">
        <v>80</v>
      </c>
      <c r="D70" s="128"/>
      <c r="E70" s="128"/>
    </row>
    <row r="71" spans="3:12" ht="22.5" customHeight="1" x14ac:dyDescent="0.15">
      <c r="C71" s="128" t="s">
        <v>234</v>
      </c>
      <c r="D71" s="128"/>
      <c r="E71" s="128"/>
    </row>
    <row r="72" spans="3:12" ht="8.1" customHeight="1" thickBot="1" x14ac:dyDescent="0.25">
      <c r="C72" s="309"/>
      <c r="D72" s="309"/>
      <c r="E72" s="309"/>
      <c r="F72" s="310"/>
      <c r="G72" s="310"/>
      <c r="H72" s="310"/>
      <c r="I72" s="310"/>
    </row>
    <row r="73" spans="3:12" ht="30" customHeight="1" thickBot="1" x14ac:dyDescent="0.2">
      <c r="C73" s="311"/>
      <c r="D73" s="139"/>
      <c r="E73" s="139"/>
      <c r="F73" s="566" t="s">
        <v>428</v>
      </c>
      <c r="G73" s="627"/>
      <c r="H73" s="627"/>
      <c r="I73" s="628"/>
    </row>
    <row r="74" spans="3:12" ht="18" customHeight="1" thickTop="1" thickBot="1" x14ac:dyDescent="0.2">
      <c r="C74" s="682" t="s">
        <v>79</v>
      </c>
      <c r="D74" s="683"/>
      <c r="E74" s="684"/>
      <c r="F74" s="695">
        <f>F12+F40-F67</f>
        <v>0</v>
      </c>
      <c r="G74" s="696"/>
      <c r="H74" s="696"/>
      <c r="I74" s="697"/>
      <c r="J74" s="244"/>
      <c r="L74" s="375">
        <f>F74</f>
        <v>0</v>
      </c>
    </row>
    <row r="75" spans="3:12" ht="18" customHeight="1" x14ac:dyDescent="0.15">
      <c r="C75" s="201"/>
      <c r="D75" s="201"/>
      <c r="E75" s="201"/>
      <c r="F75" s="317"/>
      <c r="G75" s="317"/>
      <c r="H75" s="317"/>
      <c r="I75" s="318"/>
    </row>
  </sheetData>
  <mergeCells count="73">
    <mergeCell ref="F59:I59"/>
    <mergeCell ref="C40:E40"/>
    <mergeCell ref="F55:I55"/>
    <mergeCell ref="F56:I56"/>
    <mergeCell ref="F57:I57"/>
    <mergeCell ref="F58:I58"/>
    <mergeCell ref="F54:I54"/>
    <mergeCell ref="C42:I42"/>
    <mergeCell ref="C45:E45"/>
    <mergeCell ref="F45:I45"/>
    <mergeCell ref="F46:I46"/>
    <mergeCell ref="F47:I47"/>
    <mergeCell ref="F49:I49"/>
    <mergeCell ref="F51:I51"/>
    <mergeCell ref="F52:I52"/>
    <mergeCell ref="C10:I10"/>
    <mergeCell ref="F11:I11"/>
    <mergeCell ref="C12:E12"/>
    <mergeCell ref="C19:E19"/>
    <mergeCell ref="C11:E11"/>
    <mergeCell ref="C16:I16"/>
    <mergeCell ref="C60:E60"/>
    <mergeCell ref="C61:E61"/>
    <mergeCell ref="F73:I73"/>
    <mergeCell ref="F60:I60"/>
    <mergeCell ref="F61:I61"/>
    <mergeCell ref="F62:I62"/>
    <mergeCell ref="F63:I63"/>
    <mergeCell ref="F64:I64"/>
    <mergeCell ref="F65:I65"/>
    <mergeCell ref="C39:E39"/>
    <mergeCell ref="F53:I53"/>
    <mergeCell ref="C46:E46"/>
    <mergeCell ref="C47:E47"/>
    <mergeCell ref="F48:I48"/>
    <mergeCell ref="F50:I50"/>
    <mergeCell ref="F40:I40"/>
    <mergeCell ref="F39:I39"/>
    <mergeCell ref="C74:E74"/>
    <mergeCell ref="F74:I74"/>
    <mergeCell ref="C67:E67"/>
    <mergeCell ref="F67:I67"/>
    <mergeCell ref="F66:I66"/>
    <mergeCell ref="C66:E66"/>
    <mergeCell ref="A3:J4"/>
    <mergeCell ref="C6:I6"/>
    <mergeCell ref="F28:I28"/>
    <mergeCell ref="C18:E18"/>
    <mergeCell ref="F18:I18"/>
    <mergeCell ref="F19:I19"/>
    <mergeCell ref="F20:I20"/>
    <mergeCell ref="F21:I21"/>
    <mergeCell ref="F22:I22"/>
    <mergeCell ref="F23:I23"/>
    <mergeCell ref="F24:I24"/>
    <mergeCell ref="F25:I25"/>
    <mergeCell ref="F26:I26"/>
    <mergeCell ref="C9:I9"/>
    <mergeCell ref="F12:I12"/>
    <mergeCell ref="C20:E20"/>
    <mergeCell ref="F36:I36"/>
    <mergeCell ref="F37:I37"/>
    <mergeCell ref="F38:I38"/>
    <mergeCell ref="F27:I27"/>
    <mergeCell ref="C33:E33"/>
    <mergeCell ref="C34:E34"/>
    <mergeCell ref="F34:I34"/>
    <mergeCell ref="F35:I35"/>
    <mergeCell ref="F29:I29"/>
    <mergeCell ref="F30:I30"/>
    <mergeCell ref="F31:I31"/>
    <mergeCell ref="F32:I32"/>
    <mergeCell ref="F33:I33"/>
  </mergeCells>
  <phoneticPr fontId="1"/>
  <dataValidations count="1">
    <dataValidation type="list" allowBlank="1" showInputMessage="1" showErrorMessage="1" sqref="D21:E32 C19:C33 C46:C60 D48:E59" xr:uid="{00000000-0002-0000-1000-000000000000}">
      <formula1>電力会社名</formula1>
    </dataValidation>
  </dataValidations>
  <pageMargins left="0.78740157480314965" right="0.78740157480314965" top="0.39370078740157483" bottom="0.39370078740157483" header="0.51181102362204722" footer="0.51181102362204722"/>
  <pageSetup paperSize="9" scale="73" fitToHeight="0"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pageSetUpPr fitToPage="1"/>
  </sheetPr>
  <dimension ref="C2:F40"/>
  <sheetViews>
    <sheetView view="pageBreakPreview" zoomScaleNormal="100" zoomScaleSheetLayoutView="100" workbookViewId="0">
      <selection activeCell="I27" sqref="I27"/>
    </sheetView>
  </sheetViews>
  <sheetFormatPr defaultColWidth="9" defaultRowHeight="13.5" x14ac:dyDescent="0.15"/>
  <cols>
    <col min="1" max="2" width="1.625" style="205" customWidth="1"/>
    <col min="3" max="3" width="61.875" style="205" bestFit="1" customWidth="1"/>
    <col min="4" max="5" width="15.375" style="205" customWidth="1"/>
    <col min="6" max="6" width="15.875" style="205" customWidth="1"/>
    <col min="7" max="7" width="3.375" style="205" customWidth="1"/>
    <col min="8" max="16384" width="9" style="205"/>
  </cols>
  <sheetData>
    <row r="2" spans="3:6" x14ac:dyDescent="0.15">
      <c r="C2" s="205" t="s">
        <v>12</v>
      </c>
    </row>
    <row r="4" spans="3:6" x14ac:dyDescent="0.15">
      <c r="C4" s="381"/>
      <c r="D4" s="382"/>
      <c r="E4" s="708" t="s">
        <v>52</v>
      </c>
      <c r="F4" s="709"/>
    </row>
    <row r="5" spans="3:6" x14ac:dyDescent="0.15">
      <c r="C5" s="381"/>
      <c r="D5" s="382"/>
      <c r="E5" s="383" t="s">
        <v>24</v>
      </c>
      <c r="F5" s="384" t="s">
        <v>25</v>
      </c>
    </row>
    <row r="6" spans="3:6" x14ac:dyDescent="0.15">
      <c r="C6" s="381"/>
      <c r="D6" s="382"/>
      <c r="E6" s="383" t="s">
        <v>26</v>
      </c>
      <c r="F6" s="385" t="s">
        <v>27</v>
      </c>
    </row>
    <row r="7" spans="3:6" x14ac:dyDescent="0.15">
      <c r="C7" s="335" t="s">
        <v>311</v>
      </c>
      <c r="D7" s="386" t="s">
        <v>4</v>
      </c>
      <c r="E7" s="387">
        <v>28.7</v>
      </c>
      <c r="F7" s="257">
        <v>2.46E-2</v>
      </c>
    </row>
    <row r="8" spans="3:6" x14ac:dyDescent="0.15">
      <c r="C8" s="335" t="s">
        <v>312</v>
      </c>
      <c r="D8" s="386" t="s">
        <v>4</v>
      </c>
      <c r="E8" s="387">
        <v>28.9</v>
      </c>
      <c r="F8" s="257">
        <v>2.4500000000000001E-2</v>
      </c>
    </row>
    <row r="9" spans="3:6" x14ac:dyDescent="0.15">
      <c r="C9" s="335" t="s">
        <v>313</v>
      </c>
      <c r="D9" s="386" t="s">
        <v>4</v>
      </c>
      <c r="E9" s="387">
        <v>28.3</v>
      </c>
      <c r="F9" s="257">
        <v>2.5100000000000001E-2</v>
      </c>
    </row>
    <row r="10" spans="3:6" x14ac:dyDescent="0.15">
      <c r="C10" s="335" t="s">
        <v>315</v>
      </c>
      <c r="D10" s="386" t="s">
        <v>4</v>
      </c>
      <c r="E10" s="387">
        <v>26.1</v>
      </c>
      <c r="F10" s="257">
        <v>2.4299999999999999E-2</v>
      </c>
    </row>
    <row r="11" spans="3:6" x14ac:dyDescent="0.15">
      <c r="C11" s="335" t="s">
        <v>316</v>
      </c>
      <c r="D11" s="386" t="s">
        <v>4</v>
      </c>
      <c r="E11" s="387">
        <v>24.2</v>
      </c>
      <c r="F11" s="257">
        <v>2.4199999999999999E-2</v>
      </c>
    </row>
    <row r="12" spans="3:6" x14ac:dyDescent="0.15">
      <c r="C12" s="335" t="s">
        <v>317</v>
      </c>
      <c r="D12" s="386" t="s">
        <v>4</v>
      </c>
      <c r="E12" s="387">
        <v>27.8</v>
      </c>
      <c r="F12" s="257">
        <v>2.5899999999999999E-2</v>
      </c>
    </row>
    <row r="13" spans="3:6" x14ac:dyDescent="0.15">
      <c r="C13" s="335" t="s">
        <v>318</v>
      </c>
      <c r="D13" s="386" t="s">
        <v>4</v>
      </c>
      <c r="E13" s="387">
        <v>29</v>
      </c>
      <c r="F13" s="257">
        <v>2.9899999999999999E-2</v>
      </c>
    </row>
    <row r="14" spans="3:6" x14ac:dyDescent="0.15">
      <c r="C14" s="335" t="s">
        <v>319</v>
      </c>
      <c r="D14" s="386" t="s">
        <v>4</v>
      </c>
      <c r="E14" s="387">
        <v>34.1</v>
      </c>
      <c r="F14" s="257">
        <v>2.4500000000000001E-2</v>
      </c>
    </row>
    <row r="15" spans="3:6" x14ac:dyDescent="0.15">
      <c r="C15" s="335" t="s">
        <v>320</v>
      </c>
      <c r="D15" s="386" t="s">
        <v>4</v>
      </c>
      <c r="E15" s="387">
        <v>37.299999999999997</v>
      </c>
      <c r="F15" s="257">
        <v>2.0899999999999998E-2</v>
      </c>
    </row>
    <row r="16" spans="3:6" x14ac:dyDescent="0.15">
      <c r="C16" s="335" t="s">
        <v>321</v>
      </c>
      <c r="D16" s="386" t="s">
        <v>4</v>
      </c>
      <c r="E16" s="387">
        <v>40</v>
      </c>
      <c r="F16" s="257">
        <v>2.0400000000000001E-2</v>
      </c>
    </row>
    <row r="17" spans="3:6" x14ac:dyDescent="0.15">
      <c r="C17" s="335" t="s">
        <v>322</v>
      </c>
      <c r="D17" s="386" t="s">
        <v>338</v>
      </c>
      <c r="E17" s="387">
        <v>34.799999999999997</v>
      </c>
      <c r="F17" s="257">
        <v>1.83E-2</v>
      </c>
    </row>
    <row r="18" spans="3:6" x14ac:dyDescent="0.15">
      <c r="C18" s="335" t="s">
        <v>323</v>
      </c>
      <c r="D18" s="386" t="s">
        <v>338</v>
      </c>
      <c r="E18" s="387">
        <v>38.299999999999997</v>
      </c>
      <c r="F18" s="257">
        <v>1.9E-2</v>
      </c>
    </row>
    <row r="19" spans="3:6" x14ac:dyDescent="0.15">
      <c r="C19" s="335" t="s">
        <v>314</v>
      </c>
      <c r="D19" s="386" t="s">
        <v>338</v>
      </c>
      <c r="E19" s="387">
        <v>33.4</v>
      </c>
      <c r="F19" s="257">
        <v>1.8700000000000001E-2</v>
      </c>
    </row>
    <row r="20" spans="3:6" x14ac:dyDescent="0.15">
      <c r="C20" s="335" t="s">
        <v>324</v>
      </c>
      <c r="D20" s="386" t="s">
        <v>338</v>
      </c>
      <c r="E20" s="387">
        <v>33.299999999999997</v>
      </c>
      <c r="F20" s="257">
        <v>1.8599999999999998E-2</v>
      </c>
    </row>
    <row r="21" spans="3:6" x14ac:dyDescent="0.15">
      <c r="C21" s="335" t="s">
        <v>325</v>
      </c>
      <c r="D21" s="386" t="s">
        <v>338</v>
      </c>
      <c r="E21" s="387">
        <v>36.299999999999997</v>
      </c>
      <c r="F21" s="257">
        <v>1.8599999999999998E-2</v>
      </c>
    </row>
    <row r="22" spans="3:6" x14ac:dyDescent="0.15">
      <c r="C22" s="335" t="s">
        <v>326</v>
      </c>
      <c r="D22" s="386" t="s">
        <v>338</v>
      </c>
      <c r="E22" s="387">
        <v>36.5</v>
      </c>
      <c r="F22" s="257">
        <v>1.8700000000000001E-2</v>
      </c>
    </row>
    <row r="23" spans="3:6" x14ac:dyDescent="0.15">
      <c r="C23" s="335" t="s">
        <v>327</v>
      </c>
      <c r="D23" s="386" t="s">
        <v>338</v>
      </c>
      <c r="E23" s="387">
        <v>38</v>
      </c>
      <c r="F23" s="257">
        <v>1.8800000000000001E-2</v>
      </c>
    </row>
    <row r="24" spans="3:6" x14ac:dyDescent="0.15">
      <c r="C24" s="335" t="s">
        <v>328</v>
      </c>
      <c r="D24" s="386" t="s">
        <v>338</v>
      </c>
      <c r="E24" s="387">
        <v>38.9</v>
      </c>
      <c r="F24" s="257">
        <v>1.9300000000000001E-2</v>
      </c>
    </row>
    <row r="25" spans="3:6" x14ac:dyDescent="0.15">
      <c r="C25" s="335" t="s">
        <v>329</v>
      </c>
      <c r="D25" s="386" t="s">
        <v>53</v>
      </c>
      <c r="E25" s="387">
        <v>41.8</v>
      </c>
      <c r="F25" s="257">
        <v>2.0199999999999999E-2</v>
      </c>
    </row>
    <row r="26" spans="3:6" x14ac:dyDescent="0.15">
      <c r="C26" s="335" t="s">
        <v>340</v>
      </c>
      <c r="D26" s="386" t="s">
        <v>53</v>
      </c>
      <c r="E26" s="387">
        <v>40.200000000000003</v>
      </c>
      <c r="F26" s="257">
        <v>1.9900000000000001E-2</v>
      </c>
    </row>
    <row r="27" spans="3:6" x14ac:dyDescent="0.15">
      <c r="C27" s="335" t="s">
        <v>330</v>
      </c>
      <c r="D27" s="386" t="s">
        <v>4</v>
      </c>
      <c r="E27" s="387">
        <v>50.1</v>
      </c>
      <c r="F27" s="257">
        <v>1.6299999999999999E-2</v>
      </c>
    </row>
    <row r="28" spans="3:6" ht="13.5" customHeight="1" x14ac:dyDescent="0.15">
      <c r="C28" s="335" t="s">
        <v>331</v>
      </c>
      <c r="D28" s="386" t="s">
        <v>384</v>
      </c>
      <c r="E28" s="387">
        <v>46.1</v>
      </c>
      <c r="F28" s="257">
        <v>1.44E-2</v>
      </c>
    </row>
    <row r="29" spans="3:6" x14ac:dyDescent="0.15">
      <c r="C29" s="335" t="s">
        <v>332</v>
      </c>
      <c r="D29" s="386" t="s">
        <v>4</v>
      </c>
      <c r="E29" s="387">
        <v>54.7</v>
      </c>
      <c r="F29" s="257">
        <v>1.3899999999999999E-2</v>
      </c>
    </row>
    <row r="30" spans="3:6" ht="13.5" customHeight="1" x14ac:dyDescent="0.15">
      <c r="C30" s="335" t="s">
        <v>333</v>
      </c>
      <c r="D30" s="386" t="s">
        <v>384</v>
      </c>
      <c r="E30" s="387">
        <v>38.4</v>
      </c>
      <c r="F30" s="257">
        <v>1.3899999999999999E-2</v>
      </c>
    </row>
    <row r="31" spans="3:6" ht="13.5" customHeight="1" x14ac:dyDescent="0.15">
      <c r="C31" s="335" t="s">
        <v>334</v>
      </c>
      <c r="D31" s="386" t="s">
        <v>384</v>
      </c>
      <c r="E31" s="387">
        <v>18.399999999999999</v>
      </c>
      <c r="F31" s="257">
        <v>1.09E-2</v>
      </c>
    </row>
    <row r="32" spans="3:6" ht="13.5" customHeight="1" x14ac:dyDescent="0.15">
      <c r="C32" s="335" t="s">
        <v>335</v>
      </c>
      <c r="D32" s="386" t="s">
        <v>384</v>
      </c>
      <c r="E32" s="388">
        <v>3.23</v>
      </c>
      <c r="F32" s="257">
        <v>2.64E-2</v>
      </c>
    </row>
    <row r="33" spans="3:6" ht="13.5" customHeight="1" x14ac:dyDescent="0.15">
      <c r="C33" s="335" t="s">
        <v>336</v>
      </c>
      <c r="D33" s="386" t="s">
        <v>384</v>
      </c>
      <c r="E33" s="388">
        <v>3.45</v>
      </c>
      <c r="F33" s="257">
        <v>2.64E-2</v>
      </c>
    </row>
    <row r="34" spans="3:6" ht="13.5" customHeight="1" x14ac:dyDescent="0.15">
      <c r="C34" s="335" t="s">
        <v>337</v>
      </c>
      <c r="D34" s="386" t="s">
        <v>384</v>
      </c>
      <c r="E34" s="388">
        <v>7.53</v>
      </c>
      <c r="F34" s="257">
        <v>4.2000000000000003E-2</v>
      </c>
    </row>
    <row r="35" spans="3:6" x14ac:dyDescent="0.15">
      <c r="C35" s="389" t="s">
        <v>39</v>
      </c>
      <c r="D35" s="390"/>
    </row>
    <row r="36" spans="3:6" ht="13.5" customHeight="1" x14ac:dyDescent="0.15">
      <c r="C36" s="391"/>
    </row>
    <row r="37" spans="3:6" ht="15.75" customHeight="1" x14ac:dyDescent="0.15">
      <c r="C37" s="392" t="s">
        <v>56</v>
      </c>
      <c r="D37" s="393">
        <v>39.497329344304902</v>
      </c>
    </row>
    <row r="39" spans="3:6" ht="15.75" customHeight="1" x14ac:dyDescent="0.15">
      <c r="C39" s="710" t="s">
        <v>429</v>
      </c>
      <c r="D39" s="394" t="s">
        <v>43</v>
      </c>
      <c r="E39" s="395" t="s">
        <v>0</v>
      </c>
      <c r="F39" s="395" t="s">
        <v>44</v>
      </c>
    </row>
    <row r="40" spans="3:6" ht="25.5" customHeight="1" x14ac:dyDescent="0.15">
      <c r="C40" s="711"/>
      <c r="D40" s="396">
        <v>9.0665808855820762E-2</v>
      </c>
      <c r="E40" s="397">
        <v>7.0012008591709293E-2</v>
      </c>
      <c r="F40" s="397">
        <v>5.0539288653717658E-2</v>
      </c>
    </row>
  </sheetData>
  <mergeCells count="2">
    <mergeCell ref="E4:F4"/>
    <mergeCell ref="C39:C40"/>
  </mergeCells>
  <phoneticPr fontId="1"/>
  <pageMargins left="0.78740157480314965" right="0.78740157480314965" top="0.39370078740157483" bottom="0.39370078740157483" header="0.51181102362204722" footer="0.51181102362204722"/>
  <pageSetup paperSize="9" scale="77" fitToHeight="0" orientation="portrait"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F0"/>
    <pageSetUpPr fitToPage="1"/>
  </sheetPr>
  <dimension ref="A1:M34"/>
  <sheetViews>
    <sheetView view="pageBreakPreview" topLeftCell="A17" zoomScaleNormal="100" zoomScaleSheetLayoutView="100" workbookViewId="0">
      <selection activeCell="O27" sqref="O27"/>
    </sheetView>
  </sheetViews>
  <sheetFormatPr defaultColWidth="9" defaultRowHeight="13.5" x14ac:dyDescent="0.15"/>
  <cols>
    <col min="1" max="1" width="5.625" style="129" customWidth="1"/>
    <col min="2" max="2" width="18.125" style="129" customWidth="1"/>
    <col min="3" max="3" width="2.25" style="129" hidden="1" customWidth="1"/>
    <col min="4" max="4" width="1.875" style="129" customWidth="1"/>
    <col min="5" max="5" width="27.125" style="129" customWidth="1"/>
    <col min="6" max="6" width="22" style="129" customWidth="1"/>
    <col min="7" max="7" width="16.875" style="129" customWidth="1"/>
    <col min="8" max="8" width="5.625" style="129" customWidth="1"/>
    <col min="9" max="10" width="1.875" style="129" customWidth="1"/>
    <col min="11" max="11" width="23.875" style="129" customWidth="1"/>
    <col min="12" max="12" width="9.625" style="129" bestFit="1" customWidth="1"/>
    <col min="13" max="13" width="21.75" style="129" bestFit="1" customWidth="1"/>
    <col min="14" max="16384" width="9" style="129"/>
  </cols>
  <sheetData>
    <row r="1" spans="1:11" ht="26.25" customHeight="1" x14ac:dyDescent="0.15">
      <c r="K1" s="107"/>
    </row>
    <row r="2" spans="1:11" ht="18.75" customHeight="1" x14ac:dyDescent="0.15"/>
    <row r="3" spans="1:11" ht="18.75" customHeight="1" thickBot="1" x14ac:dyDescent="0.2"/>
    <row r="4" spans="1:11" ht="84.75" customHeight="1" thickTop="1" x14ac:dyDescent="0.15">
      <c r="A4" s="453" t="s">
        <v>430</v>
      </c>
      <c r="B4" s="454"/>
      <c r="C4" s="454"/>
      <c r="D4" s="454"/>
      <c r="E4" s="454"/>
      <c r="F4" s="454"/>
      <c r="G4" s="454"/>
      <c r="H4" s="454"/>
      <c r="I4" s="454"/>
      <c r="J4" s="454"/>
      <c r="K4" s="455"/>
    </row>
    <row r="5" spans="1:11" ht="24" customHeight="1" thickBot="1" x14ac:dyDescent="0.2">
      <c r="A5" s="456"/>
      <c r="B5" s="457"/>
      <c r="C5" s="457"/>
      <c r="D5" s="457"/>
      <c r="E5" s="457"/>
      <c r="F5" s="457"/>
      <c r="G5" s="457"/>
      <c r="H5" s="457"/>
      <c r="I5" s="457"/>
      <c r="J5" s="457"/>
      <c r="K5" s="458"/>
    </row>
    <row r="6" spans="1:11" ht="24" customHeight="1" thickTop="1" x14ac:dyDescent="0.15">
      <c r="A6" s="206"/>
      <c r="B6" s="206"/>
      <c r="C6" s="206"/>
      <c r="D6" s="206"/>
      <c r="E6" s="206"/>
      <c r="F6" s="206"/>
      <c r="G6" s="206"/>
      <c r="H6" s="206"/>
      <c r="I6" s="135"/>
      <c r="J6" s="135"/>
      <c r="K6" s="135"/>
    </row>
    <row r="7" spans="1:11" ht="24" customHeight="1" x14ac:dyDescent="0.15">
      <c r="I7" s="718" t="s">
        <v>204</v>
      </c>
      <c r="J7" s="718"/>
      <c r="K7" s="718"/>
    </row>
    <row r="8" spans="1:11" ht="24" customHeight="1" x14ac:dyDescent="0.15">
      <c r="G8" s="719" t="str">
        <f>IF(表紙!$G$8="","会社名",表紙!$G$8)</f>
        <v>会社名</v>
      </c>
      <c r="H8" s="719" t="str">
        <f>IF(表紙!$G$8="","会社名",表紙!$G$8)</f>
        <v>会社名</v>
      </c>
      <c r="I8" s="719" t="str">
        <f>IF(表紙!$G$8="","会社名",表紙!$G$8)</f>
        <v>会社名</v>
      </c>
      <c r="J8" s="719" t="str">
        <f>IF(表紙!$G$8="","会社名",表紙!$G$8)</f>
        <v>会社名</v>
      </c>
      <c r="K8" s="719" t="str">
        <f>IF(表紙!$G$8="","会社名",表紙!$G$8)</f>
        <v>会社名</v>
      </c>
    </row>
    <row r="9" spans="1:11" ht="18" customHeight="1" x14ac:dyDescent="0.15">
      <c r="B9" s="128"/>
    </row>
    <row r="10" spans="1:11" s="205" customFormat="1" x14ac:dyDescent="0.15"/>
    <row r="11" spans="1:11" s="205" customFormat="1" x14ac:dyDescent="0.15"/>
    <row r="12" spans="1:11" s="205" customFormat="1" x14ac:dyDescent="0.15"/>
    <row r="13" spans="1:11" s="205" customFormat="1" x14ac:dyDescent="0.15"/>
    <row r="14" spans="1:11" s="205" customFormat="1" x14ac:dyDescent="0.15"/>
    <row r="15" spans="1:11" s="205" customFormat="1" x14ac:dyDescent="0.15"/>
    <row r="16" spans="1:11" s="205" customFormat="1" ht="30" customHeight="1" x14ac:dyDescent="0.15">
      <c r="A16" s="205" t="s">
        <v>122</v>
      </c>
    </row>
    <row r="17" spans="1:13" s="205" customFormat="1" ht="72.75" customHeight="1" x14ac:dyDescent="0.15">
      <c r="A17" s="720" t="s">
        <v>375</v>
      </c>
      <c r="B17" s="721"/>
      <c r="C17" s="497" t="s">
        <v>376</v>
      </c>
      <c r="D17" s="497"/>
      <c r="E17" s="498"/>
      <c r="F17" s="142" t="s">
        <v>377</v>
      </c>
      <c r="G17" s="497" t="s">
        <v>431</v>
      </c>
      <c r="H17" s="497"/>
      <c r="I17" s="497"/>
      <c r="J17" s="497" t="s">
        <v>45</v>
      </c>
      <c r="K17" s="497"/>
    </row>
    <row r="18" spans="1:13" s="205" customFormat="1" ht="30" customHeight="1" x14ac:dyDescent="0.15">
      <c r="A18" s="724" t="str">
        <f>IF(表紙!A31="","",表紙!A31)</f>
        <v/>
      </c>
      <c r="B18" s="725"/>
      <c r="C18" s="447" t="s">
        <v>432</v>
      </c>
      <c r="D18" s="447"/>
      <c r="E18" s="448"/>
      <c r="F18" s="213" t="s">
        <v>433</v>
      </c>
      <c r="G18" s="488" t="str">
        <f>IF(表紙!G31="","",表紙!G31)</f>
        <v/>
      </c>
      <c r="H18" s="489"/>
      <c r="I18" s="490"/>
      <c r="J18" s="426" t="str">
        <f>IF(表紙!J31="","",表紙!J31)</f>
        <v/>
      </c>
      <c r="K18" s="427"/>
    </row>
    <row r="19" spans="1:13" s="205" customFormat="1" ht="30" customHeight="1" x14ac:dyDescent="0.15">
      <c r="A19" s="726"/>
      <c r="B19" s="727"/>
      <c r="C19" s="452" t="str">
        <f>IF(表紙!D32="","",表紙!D32)</f>
        <v/>
      </c>
      <c r="D19" s="452"/>
      <c r="E19" s="452"/>
      <c r="F19" s="214" t="str">
        <f>IF(表紙!F32="","",表紙!F32)</f>
        <v/>
      </c>
      <c r="G19" s="491"/>
      <c r="H19" s="492"/>
      <c r="I19" s="493"/>
      <c r="J19" s="428"/>
      <c r="K19" s="429"/>
    </row>
    <row r="20" spans="1:13" s="205" customFormat="1" ht="30" customHeight="1" x14ac:dyDescent="0.15">
      <c r="A20" s="726"/>
      <c r="B20" s="727"/>
      <c r="C20" s="448" t="s">
        <v>60</v>
      </c>
      <c r="D20" s="448"/>
      <c r="E20" s="448"/>
      <c r="F20" s="215" t="s">
        <v>61</v>
      </c>
      <c r="G20" s="491"/>
      <c r="H20" s="492"/>
      <c r="I20" s="493"/>
      <c r="J20" s="428"/>
      <c r="K20" s="429"/>
    </row>
    <row r="21" spans="1:13" s="205" customFormat="1" ht="30" customHeight="1" x14ac:dyDescent="0.15">
      <c r="A21" s="728"/>
      <c r="B21" s="729"/>
      <c r="C21" s="450" t="str">
        <f>IF(表紙!D34="","",表紙!D34)</f>
        <v/>
      </c>
      <c r="D21" s="717"/>
      <c r="E21" s="451"/>
      <c r="F21" s="214" t="str">
        <f>IF(表紙!F34="","",表紙!F34)</f>
        <v/>
      </c>
      <c r="G21" s="494"/>
      <c r="H21" s="495"/>
      <c r="I21" s="496"/>
      <c r="J21" s="430"/>
      <c r="K21" s="431"/>
    </row>
    <row r="22" spans="1:13" s="205" customFormat="1" x14ac:dyDescent="0.15"/>
    <row r="23" spans="1:13" s="205" customFormat="1" ht="30" customHeight="1" x14ac:dyDescent="0.15">
      <c r="A23" s="205" t="s">
        <v>129</v>
      </c>
    </row>
    <row r="24" spans="1:13" s="205" customFormat="1" ht="72.75" customHeight="1" x14ac:dyDescent="0.15">
      <c r="A24" s="497" t="s">
        <v>375</v>
      </c>
      <c r="B24" s="498"/>
      <c r="C24" s="212"/>
      <c r="D24" s="497" t="s">
        <v>304</v>
      </c>
      <c r="E24" s="497"/>
      <c r="F24" s="398" t="s">
        <v>434</v>
      </c>
      <c r="G24" s="720" t="s">
        <v>435</v>
      </c>
      <c r="H24" s="722"/>
      <c r="I24" s="723"/>
      <c r="J24" s="497" t="s">
        <v>436</v>
      </c>
      <c r="K24" s="497"/>
      <c r="M24" s="208"/>
    </row>
    <row r="25" spans="1:13" s="205" customFormat="1" ht="30" customHeight="1" x14ac:dyDescent="0.15">
      <c r="A25" s="399" t="s">
        <v>123</v>
      </c>
      <c r="B25" s="400" t="str">
        <f>'表12（メニュー別）'!B40</f>
        <v/>
      </c>
      <c r="C25" s="712" t="str">
        <f>'表12（メニュー別）'!M40</f>
        <v/>
      </c>
      <c r="D25" s="712"/>
      <c r="E25" s="712"/>
      <c r="F25" s="401">
        <f>'表7～11（メニュー別）'!$D$44/1000</f>
        <v>0</v>
      </c>
      <c r="G25" s="713" t="str">
        <f>IF($B25="","",C25-F25)</f>
        <v/>
      </c>
      <c r="H25" s="714"/>
      <c r="I25" s="715"/>
      <c r="J25" s="716" t="str">
        <f>IF($B25="","",ROUND(G25/B25*1000,3))</f>
        <v/>
      </c>
      <c r="K25" s="716"/>
      <c r="M25" s="210"/>
    </row>
    <row r="26" spans="1:13" s="205" customFormat="1" ht="30" customHeight="1" x14ac:dyDescent="0.15">
      <c r="A26" s="399" t="s">
        <v>124</v>
      </c>
      <c r="B26" s="400" t="str">
        <f>'表12（メニュー別）'!B41</f>
        <v/>
      </c>
      <c r="C26" s="712" t="str">
        <f>'表12（メニュー別）'!M41</f>
        <v/>
      </c>
      <c r="D26" s="712"/>
      <c r="E26" s="712"/>
      <c r="F26" s="401">
        <f>'表7～11（メニュー別）'!$E$44/1000</f>
        <v>0</v>
      </c>
      <c r="G26" s="713" t="str">
        <f>IF($B26="","",C26-F26)</f>
        <v/>
      </c>
      <c r="H26" s="714"/>
      <c r="I26" s="715"/>
      <c r="J26" s="716" t="str">
        <f>IF($B26="","",ROUND(G26/B26*1000,3))</f>
        <v/>
      </c>
      <c r="K26" s="716"/>
      <c r="M26" s="210"/>
    </row>
    <row r="27" spans="1:13" s="205" customFormat="1" ht="30" customHeight="1" x14ac:dyDescent="0.15">
      <c r="A27" s="399" t="s">
        <v>125</v>
      </c>
      <c r="B27" s="400" t="str">
        <f>'表12（メニュー別）'!B42</f>
        <v/>
      </c>
      <c r="C27" s="712" t="str">
        <f>'表12（メニュー別）'!M42</f>
        <v/>
      </c>
      <c r="D27" s="712"/>
      <c r="E27" s="712"/>
      <c r="F27" s="401">
        <f>'表7～11（メニュー別）'!$F$44/1000</f>
        <v>0</v>
      </c>
      <c r="G27" s="713" t="str">
        <f>IF($B27="","",C27-F27)</f>
        <v/>
      </c>
      <c r="H27" s="714"/>
      <c r="I27" s="715"/>
      <c r="J27" s="716" t="str">
        <f>IF($B27="","",ROUND(G27/B27*1000,3))</f>
        <v/>
      </c>
      <c r="K27" s="716"/>
      <c r="M27" s="210"/>
    </row>
    <row r="28" spans="1:13" s="205" customFormat="1" ht="30" customHeight="1" x14ac:dyDescent="0.15">
      <c r="A28" s="399" t="s">
        <v>437</v>
      </c>
      <c r="B28" s="400">
        <f>SUM(B25:B27)</f>
        <v>0</v>
      </c>
      <c r="C28" s="712">
        <f>SUM(C25:D27)</f>
        <v>0</v>
      </c>
      <c r="D28" s="712">
        <f>SUM(D25:D27)</f>
        <v>0</v>
      </c>
      <c r="E28" s="712">
        <f>SUM(E25:E27)</f>
        <v>0</v>
      </c>
      <c r="F28" s="401">
        <f>SUM(F25:F27)</f>
        <v>0</v>
      </c>
      <c r="G28" s="713">
        <f>SUM(G25:G27)</f>
        <v>0</v>
      </c>
      <c r="H28" s="714"/>
      <c r="I28" s="715"/>
      <c r="J28" s="716" t="e">
        <f>IF($B28="","",ROUND(G28/B28*1000,3))</f>
        <v>#DIV/0!</v>
      </c>
      <c r="K28" s="716"/>
    </row>
    <row r="29" spans="1:13" s="205" customFormat="1" x14ac:dyDescent="0.15">
      <c r="A29" s="210"/>
      <c r="K29" s="205" t="str">
        <f>IF($A$18="","",IF(F21=J28,"ok","不整合"))</f>
        <v/>
      </c>
    </row>
    <row r="30" spans="1:13" s="205" customFormat="1" x14ac:dyDescent="0.15"/>
    <row r="31" spans="1:13" s="205" customFormat="1" x14ac:dyDescent="0.15">
      <c r="A31" s="402" t="s">
        <v>167</v>
      </c>
    </row>
    <row r="32" spans="1:13" s="205" customFormat="1" x14ac:dyDescent="0.15"/>
    <row r="33" s="205" customFormat="1" x14ac:dyDescent="0.15"/>
    <row r="34" s="205" customFormat="1" x14ac:dyDescent="0.15"/>
  </sheetData>
  <mergeCells count="30">
    <mergeCell ref="A4:K5"/>
    <mergeCell ref="I7:K7"/>
    <mergeCell ref="G8:K8"/>
    <mergeCell ref="A17:B17"/>
    <mergeCell ref="A24:B24"/>
    <mergeCell ref="D24:E24"/>
    <mergeCell ref="G24:I24"/>
    <mergeCell ref="J24:K24"/>
    <mergeCell ref="C17:E17"/>
    <mergeCell ref="G17:I17"/>
    <mergeCell ref="J17:K17"/>
    <mergeCell ref="A18:B21"/>
    <mergeCell ref="C18:E18"/>
    <mergeCell ref="G18:I21"/>
    <mergeCell ref="J18:K21"/>
    <mergeCell ref="C19:E19"/>
    <mergeCell ref="C20:E20"/>
    <mergeCell ref="C21:E21"/>
    <mergeCell ref="C25:E25"/>
    <mergeCell ref="G25:I25"/>
    <mergeCell ref="J25:K25"/>
    <mergeCell ref="C28:E28"/>
    <mergeCell ref="G28:I28"/>
    <mergeCell ref="J28:K28"/>
    <mergeCell ref="C26:E26"/>
    <mergeCell ref="G26:I26"/>
    <mergeCell ref="J26:K26"/>
    <mergeCell ref="C27:E27"/>
    <mergeCell ref="G27:I27"/>
    <mergeCell ref="J27:K27"/>
  </mergeCells>
  <phoneticPr fontId="1"/>
  <pageMargins left="0.78740157480314965" right="0.78740157480314965" top="0.39370078740157483" bottom="0.39370078740157483" header="0.51181102362204722" footer="0.51181102362204722"/>
  <pageSetup paperSize="9" scale="6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79918-A777-4225-A61C-74B0ECC5329C}">
  <sheetPr>
    <tabColor rgb="FFFFFF00"/>
    <pageSetUpPr fitToPage="1"/>
  </sheetPr>
  <dimension ref="B1:N61"/>
  <sheetViews>
    <sheetView view="pageBreakPreview" zoomScale="115" zoomScaleNormal="85" zoomScaleSheetLayoutView="115" workbookViewId="0">
      <selection activeCell="J58" sqref="J58"/>
    </sheetView>
  </sheetViews>
  <sheetFormatPr defaultColWidth="9" defaultRowHeight="13.5" x14ac:dyDescent="0.15"/>
  <cols>
    <col min="1" max="1" width="2.875" style="129" customWidth="1"/>
    <col min="2" max="2" width="62.125" style="129" customWidth="1"/>
    <col min="3" max="3" width="10.875" style="129" customWidth="1"/>
    <col min="4" max="4" width="5.125" style="129" bestFit="1" customWidth="1"/>
    <col min="5" max="5" width="11.875" style="129" customWidth="1"/>
    <col min="6" max="6" width="6.625" style="129" customWidth="1"/>
    <col min="7" max="7" width="11.875" style="129" customWidth="1"/>
    <col min="8" max="8" width="6.625" style="129" customWidth="1"/>
    <col min="9" max="9" width="15.375" style="129" bestFit="1" customWidth="1"/>
    <col min="10" max="11" width="19.875" style="129" customWidth="1"/>
    <col min="12" max="12" width="9.625" style="129" bestFit="1" customWidth="1"/>
    <col min="13" max="16384" width="9" style="129"/>
  </cols>
  <sheetData>
    <row r="1" spans="2:11" ht="26.25" customHeight="1" x14ac:dyDescent="0.15">
      <c r="K1" s="107" t="s">
        <v>15</v>
      </c>
    </row>
    <row r="2" spans="2:11" ht="18.75" customHeight="1" x14ac:dyDescent="0.15"/>
    <row r="3" spans="2:11" ht="18.75" customHeight="1" x14ac:dyDescent="0.15">
      <c r="B3" s="549" t="s">
        <v>206</v>
      </c>
      <c r="C3" s="550"/>
      <c r="D3" s="550"/>
      <c r="E3" s="550"/>
      <c r="F3" s="550"/>
      <c r="G3" s="550"/>
      <c r="H3" s="550"/>
      <c r="I3" s="550"/>
      <c r="J3" s="550"/>
      <c r="K3" s="550"/>
    </row>
    <row r="4" spans="2:11" ht="18.75" customHeight="1" x14ac:dyDescent="0.15">
      <c r="B4" s="550"/>
      <c r="C4" s="550"/>
      <c r="D4" s="550"/>
      <c r="E4" s="550"/>
      <c r="F4" s="550"/>
      <c r="G4" s="550"/>
      <c r="H4" s="550"/>
      <c r="I4" s="550"/>
      <c r="J4" s="550"/>
      <c r="K4" s="550"/>
    </row>
    <row r="5" spans="2:11" ht="21" customHeight="1" x14ac:dyDescent="0.15">
      <c r="I5" s="244"/>
      <c r="J5" s="244"/>
      <c r="K5" s="146" t="str">
        <f>IF(表紙!G8="","会社名",表紙!G8)</f>
        <v>会社名</v>
      </c>
    </row>
    <row r="6" spans="2:11" ht="26.25" customHeight="1" x14ac:dyDescent="0.15"/>
    <row r="7" spans="2:11" ht="18" customHeight="1" x14ac:dyDescent="0.15">
      <c r="B7" s="128" t="s">
        <v>35</v>
      </c>
    </row>
    <row r="8" spans="2:11" ht="18" customHeight="1" x14ac:dyDescent="0.15">
      <c r="B8" s="128" t="s">
        <v>30</v>
      </c>
    </row>
    <row r="9" spans="2:11" ht="9" customHeight="1" thickBot="1" x14ac:dyDescent="0.2"/>
    <row r="10" spans="2:11" ht="37.5" customHeight="1" thickTop="1" thickBot="1" x14ac:dyDescent="0.2">
      <c r="B10" s="551" t="s">
        <v>382</v>
      </c>
      <c r="C10" s="552"/>
      <c r="D10" s="552"/>
      <c r="E10" s="552"/>
      <c r="F10" s="552"/>
      <c r="G10" s="552"/>
      <c r="H10" s="552"/>
      <c r="I10" s="552"/>
      <c r="J10" s="552"/>
      <c r="K10" s="553"/>
    </row>
    <row r="11" spans="2:11" ht="9.75" customHeight="1" thickTop="1" x14ac:dyDescent="0.15">
      <c r="B11" s="128"/>
    </row>
    <row r="12" spans="2:11" ht="18" customHeight="1" x14ac:dyDescent="0.15">
      <c r="B12" s="128" t="s">
        <v>31</v>
      </c>
    </row>
    <row r="13" spans="2:11" ht="9.75" customHeight="1" thickBot="1" x14ac:dyDescent="0.2">
      <c r="B13" s="128"/>
    </row>
    <row r="14" spans="2:11" ht="37.5" customHeight="1" thickTop="1" thickBot="1" x14ac:dyDescent="0.2">
      <c r="B14" s="551" t="s">
        <v>383</v>
      </c>
      <c r="C14" s="552"/>
      <c r="D14" s="552"/>
      <c r="E14" s="552"/>
      <c r="F14" s="552"/>
      <c r="G14" s="552"/>
      <c r="H14" s="552"/>
      <c r="I14" s="552"/>
      <c r="J14" s="552"/>
      <c r="K14" s="553"/>
    </row>
    <row r="15" spans="2:11" ht="31.5" customHeight="1" thickTop="1" x14ac:dyDescent="0.15">
      <c r="B15" s="554" t="s">
        <v>46</v>
      </c>
      <c r="C15" s="554"/>
      <c r="D15" s="554"/>
      <c r="E15" s="554"/>
      <c r="F15" s="554"/>
      <c r="G15" s="554"/>
    </row>
    <row r="16" spans="2:11" ht="18" customHeight="1" x14ac:dyDescent="0.15">
      <c r="B16" s="128"/>
    </row>
    <row r="17" spans="2:12" ht="18" customHeight="1" x14ac:dyDescent="0.2">
      <c r="B17" s="148" t="s">
        <v>350</v>
      </c>
      <c r="C17" s="148"/>
      <c r="D17" s="148"/>
      <c r="E17" s="148"/>
      <c r="F17" s="148"/>
      <c r="G17" s="148"/>
      <c r="H17" s="149"/>
      <c r="I17" s="149"/>
      <c r="J17" s="149"/>
      <c r="K17" s="149"/>
    </row>
    <row r="18" spans="2:12" ht="9.6" customHeight="1" thickBot="1" x14ac:dyDescent="0.2">
      <c r="B18" s="150"/>
      <c r="C18" s="150"/>
      <c r="D18" s="150"/>
      <c r="E18" s="150"/>
      <c r="F18" s="150"/>
      <c r="G18" s="150"/>
      <c r="H18" s="151"/>
      <c r="I18" s="151"/>
      <c r="J18" s="151"/>
      <c r="K18" s="151"/>
    </row>
    <row r="19" spans="2:12" ht="36" customHeight="1" thickTop="1" thickBot="1" x14ac:dyDescent="0.2">
      <c r="B19" s="555" t="s">
        <v>364</v>
      </c>
      <c r="C19" s="556"/>
      <c r="D19" s="556"/>
      <c r="E19" s="556"/>
      <c r="F19" s="556"/>
      <c r="G19" s="556"/>
      <c r="H19" s="556"/>
      <c r="I19" s="556"/>
      <c r="J19" s="556"/>
      <c r="K19" s="557"/>
    </row>
    <row r="20" spans="2:12" ht="31.5" customHeight="1" thickTop="1" x14ac:dyDescent="0.15">
      <c r="B20" s="154" t="s">
        <v>358</v>
      </c>
      <c r="C20" s="155"/>
      <c r="D20" s="155"/>
      <c r="E20" s="155"/>
      <c r="F20" s="155"/>
      <c r="G20" s="155"/>
      <c r="H20" s="155"/>
      <c r="I20" s="155"/>
      <c r="J20" s="155"/>
      <c r="K20" s="155"/>
    </row>
    <row r="21" spans="2:12" ht="18" customHeight="1" x14ac:dyDescent="0.15">
      <c r="B21" s="245"/>
      <c r="C21" s="155"/>
      <c r="D21" s="155"/>
      <c r="E21" s="155"/>
      <c r="F21" s="155"/>
      <c r="G21" s="155"/>
      <c r="H21" s="155"/>
      <c r="I21" s="155"/>
      <c r="J21" s="155"/>
      <c r="K21" s="155"/>
    </row>
    <row r="22" spans="2:12" ht="18" thickBot="1" x14ac:dyDescent="0.2">
      <c r="B22" s="128" t="s">
        <v>13</v>
      </c>
      <c r="J22" s="209"/>
    </row>
    <row r="23" spans="2:12" ht="45" customHeight="1" x14ac:dyDescent="0.15">
      <c r="B23" s="156" t="s">
        <v>11</v>
      </c>
      <c r="C23" s="544" t="s">
        <v>1</v>
      </c>
      <c r="D23" s="545"/>
      <c r="E23" s="546" t="s">
        <v>40</v>
      </c>
      <c r="F23" s="547"/>
      <c r="G23" s="547"/>
      <c r="H23" s="548"/>
      <c r="I23" s="246" t="s">
        <v>2</v>
      </c>
      <c r="J23" s="143" t="s">
        <v>47</v>
      </c>
      <c r="K23" s="247" t="s">
        <v>365</v>
      </c>
    </row>
    <row r="24" spans="2:12" ht="18" customHeight="1" thickBot="1" x14ac:dyDescent="0.2">
      <c r="B24" s="157"/>
      <c r="C24" s="248"/>
      <c r="D24" s="249"/>
      <c r="E24" s="530" t="s">
        <v>41</v>
      </c>
      <c r="F24" s="531"/>
      <c r="G24" s="530" t="s">
        <v>42</v>
      </c>
      <c r="H24" s="531"/>
      <c r="I24" s="137"/>
      <c r="J24" s="160"/>
      <c r="K24" s="250"/>
    </row>
    <row r="25" spans="2:12" ht="18" customHeight="1" thickTop="1" x14ac:dyDescent="0.15">
      <c r="B25" s="162" t="s">
        <v>311</v>
      </c>
      <c r="C25" s="251"/>
      <c r="D25" s="252" t="s">
        <v>4</v>
      </c>
      <c r="E25" s="253"/>
      <c r="F25" s="254" t="s">
        <v>49</v>
      </c>
      <c r="G25" s="255" t="str">
        <f>IF(C25="","",IF(E25="",参考!E7*1000,""))</f>
        <v/>
      </c>
      <c r="H25" s="254" t="s">
        <v>5</v>
      </c>
      <c r="I25" s="256">
        <f>IF(C25="",0,IF(E25="",C25*G25,C25*E25))</f>
        <v>0</v>
      </c>
      <c r="J25" s="257">
        <v>2.46E-2</v>
      </c>
      <c r="K25" s="258">
        <f>(J25*I25/10^6)*44/12</f>
        <v>0</v>
      </c>
      <c r="L25" s="145" t="s">
        <v>89</v>
      </c>
    </row>
    <row r="26" spans="2:12" ht="18" customHeight="1" x14ac:dyDescent="0.15">
      <c r="B26" s="168" t="s">
        <v>312</v>
      </c>
      <c r="C26" s="251"/>
      <c r="D26" s="252" t="s">
        <v>4</v>
      </c>
      <c r="E26" s="251"/>
      <c r="F26" s="254" t="s">
        <v>49</v>
      </c>
      <c r="G26" s="255" t="str">
        <f>IF(C26="","",IF(E26="",参考!E8*1000,""))</f>
        <v/>
      </c>
      <c r="H26" s="254" t="s">
        <v>5</v>
      </c>
      <c r="I26" s="256">
        <f>IF(C26="",0,IF(E26="",C26*G26,C26*E26))</f>
        <v>0</v>
      </c>
      <c r="J26" s="257">
        <v>2.4500000000000001E-2</v>
      </c>
      <c r="K26" s="258">
        <f>(J26*I26/10^6)*44/12</f>
        <v>0</v>
      </c>
      <c r="L26" s="145" t="s">
        <v>90</v>
      </c>
    </row>
    <row r="27" spans="2:12" ht="18" customHeight="1" x14ac:dyDescent="0.15">
      <c r="B27" s="168" t="s">
        <v>313</v>
      </c>
      <c r="C27" s="251"/>
      <c r="D27" s="252" t="s">
        <v>4</v>
      </c>
      <c r="E27" s="251"/>
      <c r="F27" s="254" t="s">
        <v>49</v>
      </c>
      <c r="G27" s="255" t="str">
        <f>IF(C27="","",IF(E27="",参考!E9*1000,""))</f>
        <v/>
      </c>
      <c r="H27" s="254" t="s">
        <v>5</v>
      </c>
      <c r="I27" s="256">
        <f t="shared" ref="I27:I51" si="0">IF(C27="",0,IF(E27="",C27*G27,C27*E27))</f>
        <v>0</v>
      </c>
      <c r="J27" s="257">
        <v>2.5100000000000001E-2</v>
      </c>
      <c r="K27" s="258">
        <f t="shared" ref="K27:K51" si="1">(J27*I27/10^6)*44/12</f>
        <v>0</v>
      </c>
      <c r="L27" s="145" t="s">
        <v>91</v>
      </c>
    </row>
    <row r="28" spans="2:12" ht="18" customHeight="1" x14ac:dyDescent="0.15">
      <c r="B28" s="168" t="s">
        <v>315</v>
      </c>
      <c r="C28" s="251"/>
      <c r="D28" s="252" t="s">
        <v>4</v>
      </c>
      <c r="E28" s="251"/>
      <c r="F28" s="254" t="s">
        <v>49</v>
      </c>
      <c r="G28" s="255" t="str">
        <f>IF(C28="","",IF(E28="",参考!E10*1000,""))</f>
        <v/>
      </c>
      <c r="H28" s="254" t="s">
        <v>5</v>
      </c>
      <c r="I28" s="256">
        <f t="shared" si="0"/>
        <v>0</v>
      </c>
      <c r="J28" s="257">
        <v>2.4299999999999999E-2</v>
      </c>
      <c r="K28" s="258">
        <f t="shared" si="1"/>
        <v>0</v>
      </c>
      <c r="L28" s="145" t="s">
        <v>92</v>
      </c>
    </row>
    <row r="29" spans="2:12" ht="18" customHeight="1" x14ac:dyDescent="0.15">
      <c r="B29" s="168" t="s">
        <v>316</v>
      </c>
      <c r="C29" s="251"/>
      <c r="D29" s="252" t="s">
        <v>4</v>
      </c>
      <c r="E29" s="251"/>
      <c r="F29" s="254" t="s">
        <v>5</v>
      </c>
      <c r="G29" s="255" t="str">
        <f>IF(C29="","",IF(E29="",参考!E11*1000,""))</f>
        <v/>
      </c>
      <c r="H29" s="254" t="s">
        <v>5</v>
      </c>
      <c r="I29" s="256">
        <f t="shared" si="0"/>
        <v>0</v>
      </c>
      <c r="J29" s="257">
        <v>2.4199999999999999E-2</v>
      </c>
      <c r="K29" s="258">
        <f t="shared" si="1"/>
        <v>0</v>
      </c>
      <c r="L29" s="145" t="s">
        <v>93</v>
      </c>
    </row>
    <row r="30" spans="2:12" ht="18" customHeight="1" x14ac:dyDescent="0.15">
      <c r="B30" s="168" t="s">
        <v>317</v>
      </c>
      <c r="C30" s="251"/>
      <c r="D30" s="252" t="s">
        <v>4</v>
      </c>
      <c r="E30" s="251"/>
      <c r="F30" s="254" t="s">
        <v>5</v>
      </c>
      <c r="G30" s="255" t="str">
        <f>IF(C30="","",IF(E30="",参考!E12*1000,""))</f>
        <v/>
      </c>
      <c r="H30" s="254" t="s">
        <v>5</v>
      </c>
      <c r="I30" s="256">
        <f t="shared" si="0"/>
        <v>0</v>
      </c>
      <c r="J30" s="257">
        <v>2.5899999999999999E-2</v>
      </c>
      <c r="K30" s="258">
        <f t="shared" si="1"/>
        <v>0</v>
      </c>
      <c r="L30" s="145" t="s">
        <v>94</v>
      </c>
    </row>
    <row r="31" spans="2:12" ht="18" customHeight="1" x14ac:dyDescent="0.15">
      <c r="B31" s="168" t="s">
        <v>318</v>
      </c>
      <c r="C31" s="251"/>
      <c r="D31" s="252" t="s">
        <v>4</v>
      </c>
      <c r="E31" s="251"/>
      <c r="F31" s="254" t="s">
        <v>5</v>
      </c>
      <c r="G31" s="255" t="str">
        <f>IF(C31="","",IF(E31="",参考!E13*1000,""))</f>
        <v/>
      </c>
      <c r="H31" s="254" t="s">
        <v>5</v>
      </c>
      <c r="I31" s="256">
        <f t="shared" si="0"/>
        <v>0</v>
      </c>
      <c r="J31" s="257">
        <v>2.9899999999999999E-2</v>
      </c>
      <c r="K31" s="258">
        <f t="shared" si="1"/>
        <v>0</v>
      </c>
      <c r="L31" s="145" t="s">
        <v>95</v>
      </c>
    </row>
    <row r="32" spans="2:12" ht="18" customHeight="1" x14ac:dyDescent="0.15">
      <c r="B32" s="169" t="s">
        <v>319</v>
      </c>
      <c r="C32" s="259"/>
      <c r="D32" s="260" t="s">
        <v>4</v>
      </c>
      <c r="E32" s="259"/>
      <c r="F32" s="261" t="s">
        <v>5</v>
      </c>
      <c r="G32" s="255" t="str">
        <f>IF(C32="","",IF(E32="",参考!E14*1000,""))</f>
        <v/>
      </c>
      <c r="H32" s="261" t="s">
        <v>5</v>
      </c>
      <c r="I32" s="256">
        <f t="shared" si="0"/>
        <v>0</v>
      </c>
      <c r="J32" s="257">
        <v>2.4500000000000001E-2</v>
      </c>
      <c r="K32" s="258">
        <f t="shared" si="1"/>
        <v>0</v>
      </c>
      <c r="L32" s="145" t="s">
        <v>96</v>
      </c>
    </row>
    <row r="33" spans="2:12" ht="18" customHeight="1" x14ac:dyDescent="0.15">
      <c r="B33" s="169" t="s">
        <v>320</v>
      </c>
      <c r="C33" s="259"/>
      <c r="D33" s="260" t="s">
        <v>4</v>
      </c>
      <c r="E33" s="259"/>
      <c r="F33" s="261" t="s">
        <v>49</v>
      </c>
      <c r="G33" s="262" t="str">
        <f>IF(C33="","",IF(E33="",参考!E15*1000,""))</f>
        <v/>
      </c>
      <c r="H33" s="261" t="s">
        <v>5</v>
      </c>
      <c r="I33" s="256">
        <f t="shared" si="0"/>
        <v>0</v>
      </c>
      <c r="J33" s="257">
        <v>2.0899999999999998E-2</v>
      </c>
      <c r="K33" s="258">
        <f t="shared" si="1"/>
        <v>0</v>
      </c>
      <c r="L33" s="145" t="s">
        <v>97</v>
      </c>
    </row>
    <row r="34" spans="2:12" ht="18" customHeight="1" x14ac:dyDescent="0.15">
      <c r="B34" s="169" t="s">
        <v>321</v>
      </c>
      <c r="C34" s="259"/>
      <c r="D34" s="260" t="s">
        <v>4</v>
      </c>
      <c r="E34" s="259"/>
      <c r="F34" s="261" t="s">
        <v>5</v>
      </c>
      <c r="G34" s="262" t="str">
        <f>IF(C34="","",IF(E34="",参考!E16*1000,""))</f>
        <v/>
      </c>
      <c r="H34" s="261" t="s">
        <v>5</v>
      </c>
      <c r="I34" s="256">
        <f t="shared" si="0"/>
        <v>0</v>
      </c>
      <c r="J34" s="257">
        <v>2.0400000000000001E-2</v>
      </c>
      <c r="K34" s="258">
        <f t="shared" si="1"/>
        <v>0</v>
      </c>
      <c r="L34" s="145" t="s">
        <v>98</v>
      </c>
    </row>
    <row r="35" spans="2:12" ht="18" customHeight="1" x14ac:dyDescent="0.15">
      <c r="B35" s="169" t="s">
        <v>322</v>
      </c>
      <c r="C35" s="259"/>
      <c r="D35" s="260" t="s">
        <v>445</v>
      </c>
      <c r="E35" s="259"/>
      <c r="F35" s="261" t="s">
        <v>7</v>
      </c>
      <c r="G35" s="262" t="str">
        <f>IF(C35="","",IF(E35="",参考!E17*1000*1000,""))</f>
        <v/>
      </c>
      <c r="H35" s="261" t="s">
        <v>7</v>
      </c>
      <c r="I35" s="256">
        <f t="shared" si="0"/>
        <v>0</v>
      </c>
      <c r="J35" s="257">
        <v>1.83E-2</v>
      </c>
      <c r="K35" s="258">
        <f t="shared" si="1"/>
        <v>0</v>
      </c>
      <c r="L35" s="145" t="s">
        <v>99</v>
      </c>
    </row>
    <row r="36" spans="2:12" ht="18" customHeight="1" x14ac:dyDescent="0.15">
      <c r="B36" s="169" t="s">
        <v>323</v>
      </c>
      <c r="C36" s="259"/>
      <c r="D36" s="260" t="s">
        <v>446</v>
      </c>
      <c r="E36" s="259"/>
      <c r="F36" s="261" t="s">
        <v>6</v>
      </c>
      <c r="G36" s="262" t="str">
        <f>IF(C36="","",IF(E36="",参考!E18*1000*1000,""))</f>
        <v/>
      </c>
      <c r="H36" s="261" t="s">
        <v>6</v>
      </c>
      <c r="I36" s="256">
        <f t="shared" si="0"/>
        <v>0</v>
      </c>
      <c r="J36" s="257">
        <v>1.9E-2</v>
      </c>
      <c r="K36" s="258">
        <f t="shared" si="1"/>
        <v>0</v>
      </c>
      <c r="L36" s="145" t="s">
        <v>100</v>
      </c>
    </row>
    <row r="37" spans="2:12" ht="18" customHeight="1" x14ac:dyDescent="0.15">
      <c r="B37" s="169" t="s">
        <v>314</v>
      </c>
      <c r="C37" s="259"/>
      <c r="D37" s="260" t="s">
        <v>446</v>
      </c>
      <c r="E37" s="259"/>
      <c r="F37" s="261" t="s">
        <v>6</v>
      </c>
      <c r="G37" s="262" t="str">
        <f>IF(C37="","",IF(E37="",参考!E19*1000*1000,""))</f>
        <v/>
      </c>
      <c r="H37" s="261" t="s">
        <v>6</v>
      </c>
      <c r="I37" s="256">
        <f t="shared" si="0"/>
        <v>0</v>
      </c>
      <c r="J37" s="257">
        <v>1.8700000000000001E-2</v>
      </c>
      <c r="K37" s="258">
        <f t="shared" si="1"/>
        <v>0</v>
      </c>
      <c r="L37" s="145" t="s">
        <v>101</v>
      </c>
    </row>
    <row r="38" spans="2:12" ht="18" customHeight="1" x14ac:dyDescent="0.15">
      <c r="B38" s="169" t="s">
        <v>324</v>
      </c>
      <c r="C38" s="259"/>
      <c r="D38" s="260" t="s">
        <v>446</v>
      </c>
      <c r="E38" s="259"/>
      <c r="F38" s="261" t="s">
        <v>6</v>
      </c>
      <c r="G38" s="262" t="str">
        <f>IF(C38="","",IF(E38="",参考!E20*1000*1000,""))</f>
        <v/>
      </c>
      <c r="H38" s="261" t="s">
        <v>6</v>
      </c>
      <c r="I38" s="256">
        <f t="shared" si="0"/>
        <v>0</v>
      </c>
      <c r="J38" s="257">
        <v>1.8599999999999998E-2</v>
      </c>
      <c r="K38" s="258">
        <f t="shared" si="1"/>
        <v>0</v>
      </c>
      <c r="L38" s="145" t="s">
        <v>102</v>
      </c>
    </row>
    <row r="39" spans="2:12" ht="18" customHeight="1" x14ac:dyDescent="0.15">
      <c r="B39" s="169" t="s">
        <v>325</v>
      </c>
      <c r="C39" s="259"/>
      <c r="D39" s="260" t="s">
        <v>446</v>
      </c>
      <c r="E39" s="259"/>
      <c r="F39" s="261" t="s">
        <v>6</v>
      </c>
      <c r="G39" s="262" t="str">
        <f>IF(C39="","",IF(E39="",参考!E21*1000*1000,""))</f>
        <v/>
      </c>
      <c r="H39" s="261" t="s">
        <v>6</v>
      </c>
      <c r="I39" s="256">
        <f>IF(C39="",0,IF(E39="",C39*G39,C39*E39))</f>
        <v>0</v>
      </c>
      <c r="J39" s="257">
        <v>1.8599999999999998E-2</v>
      </c>
      <c r="K39" s="258">
        <f t="shared" si="1"/>
        <v>0</v>
      </c>
      <c r="L39" s="145" t="s">
        <v>103</v>
      </c>
    </row>
    <row r="40" spans="2:12" ht="18" customHeight="1" x14ac:dyDescent="0.15">
      <c r="B40" s="169" t="s">
        <v>326</v>
      </c>
      <c r="C40" s="259"/>
      <c r="D40" s="260" t="s">
        <v>446</v>
      </c>
      <c r="E40" s="259"/>
      <c r="F40" s="261" t="s">
        <v>341</v>
      </c>
      <c r="G40" s="262" t="str">
        <f>IF(C40="","",IF(E40="",参考!E22*1000*1000,""))</f>
        <v/>
      </c>
      <c r="H40" s="261" t="s">
        <v>6</v>
      </c>
      <c r="I40" s="256">
        <f t="shared" si="0"/>
        <v>0</v>
      </c>
      <c r="J40" s="257">
        <v>1.8700000000000001E-2</v>
      </c>
      <c r="K40" s="258">
        <f t="shared" si="1"/>
        <v>0</v>
      </c>
      <c r="L40" s="145" t="s">
        <v>104</v>
      </c>
    </row>
    <row r="41" spans="2:12" ht="18" customHeight="1" x14ac:dyDescent="0.15">
      <c r="B41" s="169" t="s">
        <v>327</v>
      </c>
      <c r="C41" s="259"/>
      <c r="D41" s="260" t="s">
        <v>446</v>
      </c>
      <c r="E41" s="259"/>
      <c r="F41" s="261" t="s">
        <v>6</v>
      </c>
      <c r="G41" s="262" t="str">
        <f>IF(C41="","",IF(E41="",参考!E23*1000*1000,""))</f>
        <v/>
      </c>
      <c r="H41" s="261" t="s">
        <v>6</v>
      </c>
      <c r="I41" s="256">
        <f t="shared" si="0"/>
        <v>0</v>
      </c>
      <c r="J41" s="257">
        <v>1.8800000000000001E-2</v>
      </c>
      <c r="K41" s="258">
        <f t="shared" si="1"/>
        <v>0</v>
      </c>
      <c r="L41" s="145" t="s">
        <v>105</v>
      </c>
    </row>
    <row r="42" spans="2:12" ht="18" customHeight="1" x14ac:dyDescent="0.15">
      <c r="B42" s="169" t="s">
        <v>328</v>
      </c>
      <c r="C42" s="259"/>
      <c r="D42" s="260" t="s">
        <v>446</v>
      </c>
      <c r="E42" s="259"/>
      <c r="F42" s="261" t="s">
        <v>341</v>
      </c>
      <c r="G42" s="262" t="str">
        <f>IF(C42="","",IF(E42="",参考!E24*1000*1000,""))</f>
        <v/>
      </c>
      <c r="H42" s="261" t="s">
        <v>6</v>
      </c>
      <c r="I42" s="256">
        <f t="shared" si="0"/>
        <v>0</v>
      </c>
      <c r="J42" s="257">
        <v>1.9300000000000001E-2</v>
      </c>
      <c r="K42" s="258">
        <f t="shared" si="1"/>
        <v>0</v>
      </c>
      <c r="L42" s="145" t="s">
        <v>106</v>
      </c>
    </row>
    <row r="43" spans="2:12" ht="18" customHeight="1" x14ac:dyDescent="0.15">
      <c r="B43" s="169" t="s">
        <v>329</v>
      </c>
      <c r="C43" s="259"/>
      <c r="D43" s="260" t="s">
        <v>446</v>
      </c>
      <c r="E43" s="259"/>
      <c r="F43" s="261" t="s">
        <v>341</v>
      </c>
      <c r="G43" s="262" t="str">
        <f>IF(C43="","",IF(E43="",参考!E25*1000*1000,""))</f>
        <v/>
      </c>
      <c r="H43" s="261" t="s">
        <v>6</v>
      </c>
      <c r="I43" s="256">
        <f t="shared" si="0"/>
        <v>0</v>
      </c>
      <c r="J43" s="257">
        <v>2.0199999999999999E-2</v>
      </c>
      <c r="K43" s="258">
        <f t="shared" si="1"/>
        <v>0</v>
      </c>
      <c r="L43" s="145" t="s">
        <v>107</v>
      </c>
    </row>
    <row r="44" spans="2:12" ht="18" customHeight="1" x14ac:dyDescent="0.15">
      <c r="B44" s="169" t="s">
        <v>339</v>
      </c>
      <c r="C44" s="259"/>
      <c r="D44" s="260" t="s">
        <v>446</v>
      </c>
      <c r="E44" s="259"/>
      <c r="F44" s="261" t="s">
        <v>6</v>
      </c>
      <c r="G44" s="262" t="str">
        <f>IF(C44="","",IF(E44="",参考!E26*1000*1000,""))</f>
        <v/>
      </c>
      <c r="H44" s="261" t="s">
        <v>6</v>
      </c>
      <c r="I44" s="256">
        <f t="shared" si="0"/>
        <v>0</v>
      </c>
      <c r="J44" s="257">
        <v>1.9900000000000001E-2</v>
      </c>
      <c r="K44" s="258">
        <f t="shared" si="1"/>
        <v>0</v>
      </c>
      <c r="L44" s="145" t="s">
        <v>108</v>
      </c>
    </row>
    <row r="45" spans="2:12" ht="18" customHeight="1" x14ac:dyDescent="0.15">
      <c r="B45" s="169" t="s">
        <v>330</v>
      </c>
      <c r="C45" s="259"/>
      <c r="D45" s="260" t="s">
        <v>4</v>
      </c>
      <c r="E45" s="259"/>
      <c r="F45" s="261" t="s">
        <v>49</v>
      </c>
      <c r="G45" s="255" t="str">
        <f>IF(C45="","",IF(E45="",参考!E27*1000,""))</f>
        <v/>
      </c>
      <c r="H45" s="261" t="s">
        <v>5</v>
      </c>
      <c r="I45" s="256">
        <f t="shared" si="0"/>
        <v>0</v>
      </c>
      <c r="J45" s="257">
        <v>1.6299999999999999E-2</v>
      </c>
      <c r="K45" s="258">
        <f t="shared" si="1"/>
        <v>0</v>
      </c>
      <c r="L45" s="145" t="s">
        <v>109</v>
      </c>
    </row>
    <row r="46" spans="2:12" ht="18" customHeight="1" x14ac:dyDescent="0.15">
      <c r="B46" s="169" t="s">
        <v>331</v>
      </c>
      <c r="C46" s="259"/>
      <c r="D46" s="260" t="s">
        <v>384</v>
      </c>
      <c r="E46" s="259"/>
      <c r="F46" s="261" t="s">
        <v>343</v>
      </c>
      <c r="G46" s="255" t="str">
        <f>IF(C46="","",IF(E46="",参考!E28*1000,""))</f>
        <v/>
      </c>
      <c r="H46" s="261" t="s">
        <v>342</v>
      </c>
      <c r="I46" s="256">
        <f t="shared" si="0"/>
        <v>0</v>
      </c>
      <c r="J46" s="257">
        <v>1.44E-2</v>
      </c>
      <c r="K46" s="258">
        <f t="shared" si="1"/>
        <v>0</v>
      </c>
      <c r="L46" s="145" t="s">
        <v>110</v>
      </c>
    </row>
    <row r="47" spans="2:12" ht="18" customHeight="1" x14ac:dyDescent="0.15">
      <c r="B47" s="169" t="s">
        <v>332</v>
      </c>
      <c r="C47" s="259"/>
      <c r="D47" s="260" t="s">
        <v>4</v>
      </c>
      <c r="E47" s="259"/>
      <c r="F47" s="261" t="s">
        <v>49</v>
      </c>
      <c r="G47" s="255" t="str">
        <f>IF(C47="","",IF(E47="",参考!E29*1000,""))</f>
        <v/>
      </c>
      <c r="H47" s="261" t="s">
        <v>5</v>
      </c>
      <c r="I47" s="256">
        <f t="shared" si="0"/>
        <v>0</v>
      </c>
      <c r="J47" s="257">
        <v>1.3899999999999999E-2</v>
      </c>
      <c r="K47" s="258">
        <f t="shared" si="1"/>
        <v>0</v>
      </c>
      <c r="L47" s="145" t="s">
        <v>111</v>
      </c>
    </row>
    <row r="48" spans="2:12" ht="18" customHeight="1" x14ac:dyDescent="0.15">
      <c r="B48" s="169" t="s">
        <v>333</v>
      </c>
      <c r="C48" s="259"/>
      <c r="D48" s="260" t="s">
        <v>384</v>
      </c>
      <c r="E48" s="259"/>
      <c r="F48" s="261" t="s">
        <v>8</v>
      </c>
      <c r="G48" s="255" t="str">
        <f>IF(C48="","",IF(E48="",参考!E30*1000,""))</f>
        <v/>
      </c>
      <c r="H48" s="261" t="s">
        <v>8</v>
      </c>
      <c r="I48" s="256">
        <f t="shared" si="0"/>
        <v>0</v>
      </c>
      <c r="J48" s="257">
        <v>1.3899999999999999E-2</v>
      </c>
      <c r="K48" s="258">
        <f t="shared" si="1"/>
        <v>0</v>
      </c>
      <c r="L48" s="145" t="s">
        <v>112</v>
      </c>
    </row>
    <row r="49" spans="2:14" ht="18" customHeight="1" x14ac:dyDescent="0.15">
      <c r="B49" s="169" t="s">
        <v>334</v>
      </c>
      <c r="C49" s="263"/>
      <c r="D49" s="260" t="s">
        <v>384</v>
      </c>
      <c r="E49" s="259"/>
      <c r="F49" s="261" t="s">
        <v>8</v>
      </c>
      <c r="G49" s="255" t="str">
        <f>IF(C49="","",IF(E49="",参考!E31*1000,""))</f>
        <v/>
      </c>
      <c r="H49" s="261" t="s">
        <v>8</v>
      </c>
      <c r="I49" s="256">
        <f t="shared" si="0"/>
        <v>0</v>
      </c>
      <c r="J49" s="257">
        <v>1.09E-2</v>
      </c>
      <c r="K49" s="258">
        <f t="shared" si="1"/>
        <v>0</v>
      </c>
      <c r="L49" s="145" t="s">
        <v>344</v>
      </c>
    </row>
    <row r="50" spans="2:14" ht="18" customHeight="1" x14ac:dyDescent="0.15">
      <c r="B50" s="169" t="s">
        <v>335</v>
      </c>
      <c r="C50" s="263"/>
      <c r="D50" s="260" t="s">
        <v>384</v>
      </c>
      <c r="E50" s="263"/>
      <c r="F50" s="261" t="s">
        <v>8</v>
      </c>
      <c r="G50" s="255" t="str">
        <f>IF(C50="","",IF(E50="",参考!E32*1000,""))</f>
        <v/>
      </c>
      <c r="H50" s="261" t="s">
        <v>8</v>
      </c>
      <c r="I50" s="256">
        <f t="shared" si="0"/>
        <v>0</v>
      </c>
      <c r="J50" s="257">
        <v>2.64E-2</v>
      </c>
      <c r="K50" s="258">
        <f t="shared" si="1"/>
        <v>0</v>
      </c>
      <c r="L50" s="145" t="s">
        <v>345</v>
      </c>
    </row>
    <row r="51" spans="2:14" ht="18" customHeight="1" x14ac:dyDescent="0.15">
      <c r="B51" s="169" t="s">
        <v>336</v>
      </c>
      <c r="C51" s="263"/>
      <c r="D51" s="260" t="s">
        <v>384</v>
      </c>
      <c r="E51" s="263"/>
      <c r="F51" s="261" t="s">
        <v>8</v>
      </c>
      <c r="G51" s="255" t="str">
        <f>IF(C51="","",IF(E51="",参考!E33*1000,""))</f>
        <v/>
      </c>
      <c r="H51" s="261" t="s">
        <v>8</v>
      </c>
      <c r="I51" s="256">
        <f t="shared" si="0"/>
        <v>0</v>
      </c>
      <c r="J51" s="257">
        <v>2.64E-2</v>
      </c>
      <c r="K51" s="258">
        <f t="shared" si="1"/>
        <v>0</v>
      </c>
      <c r="L51" s="145" t="s">
        <v>346</v>
      </c>
    </row>
    <row r="52" spans="2:14" ht="18" customHeight="1" thickBot="1" x14ac:dyDescent="0.2">
      <c r="B52" s="174" t="s">
        <v>337</v>
      </c>
      <c r="C52" s="263"/>
      <c r="D52" s="260" t="s">
        <v>384</v>
      </c>
      <c r="E52" s="264"/>
      <c r="F52" s="265" t="s">
        <v>8</v>
      </c>
      <c r="G52" s="255" t="str">
        <f>IF(C52="","",IF(E52="",参考!E34*1000,""))</f>
        <v/>
      </c>
      <c r="H52" s="265" t="s">
        <v>8</v>
      </c>
      <c r="I52" s="256">
        <f>IF(C52="",0,IF(E52="",C52*G52,C52*E52))</f>
        <v>0</v>
      </c>
      <c r="J52" s="257">
        <v>4.2000000000000003E-2</v>
      </c>
      <c r="K52" s="258">
        <f>(J52*I52/10^6)*44/12</f>
        <v>0</v>
      </c>
      <c r="L52" s="145" t="s">
        <v>347</v>
      </c>
    </row>
    <row r="53" spans="2:14" ht="18" customHeight="1" thickTop="1" thickBot="1" x14ac:dyDescent="0.2">
      <c r="B53" s="175" t="s">
        <v>9</v>
      </c>
      <c r="C53" s="532" t="s">
        <v>50</v>
      </c>
      <c r="D53" s="533"/>
      <c r="E53" s="532" t="s">
        <v>50</v>
      </c>
      <c r="F53" s="533"/>
      <c r="G53" s="532" t="s">
        <v>50</v>
      </c>
      <c r="H53" s="533"/>
      <c r="I53" s="266">
        <f>SUM(I25:I52)</f>
        <v>0</v>
      </c>
      <c r="J53" s="267" t="s">
        <v>50</v>
      </c>
      <c r="K53" s="178">
        <f>SUM(K25:K52)</f>
        <v>0</v>
      </c>
    </row>
    <row r="54" spans="2:14" x14ac:dyDescent="0.15">
      <c r="B54" s="534"/>
      <c r="C54" s="534"/>
      <c r="D54" s="534"/>
      <c r="E54" s="534"/>
      <c r="F54" s="534"/>
      <c r="G54" s="534"/>
      <c r="H54" s="534"/>
      <c r="I54" s="534"/>
      <c r="J54" s="534"/>
      <c r="K54" s="534"/>
    </row>
    <row r="55" spans="2:14" x14ac:dyDescent="0.15">
      <c r="B55" s="535"/>
      <c r="C55" s="535"/>
      <c r="D55" s="535"/>
      <c r="E55" s="535"/>
      <c r="F55" s="535"/>
      <c r="G55" s="535"/>
      <c r="H55" s="535"/>
      <c r="I55" s="535"/>
      <c r="J55" s="535"/>
      <c r="K55" s="535"/>
    </row>
    <row r="56" spans="2:14" ht="18" thickBot="1" x14ac:dyDescent="0.2">
      <c r="B56" s="181" t="s">
        <v>348</v>
      </c>
      <c r="C56" s="182"/>
      <c r="D56" s="182"/>
      <c r="E56" s="182"/>
      <c r="F56" s="182"/>
      <c r="G56" s="182"/>
      <c r="H56" s="182"/>
      <c r="I56" s="183"/>
      <c r="J56" s="184"/>
      <c r="K56" s="268"/>
    </row>
    <row r="57" spans="2:14" ht="60" customHeight="1" thickBot="1" x14ac:dyDescent="0.2">
      <c r="B57" s="269" t="s">
        <v>349</v>
      </c>
      <c r="C57" s="536" t="s">
        <v>385</v>
      </c>
      <c r="D57" s="537"/>
      <c r="E57" s="536" t="s">
        <v>386</v>
      </c>
      <c r="F57" s="537"/>
      <c r="G57" s="538" t="s">
        <v>387</v>
      </c>
      <c r="H57" s="539"/>
      <c r="I57" s="270" t="s">
        <v>388</v>
      </c>
      <c r="J57" s="271" t="s">
        <v>389</v>
      </c>
      <c r="K57" s="272" t="s">
        <v>390</v>
      </c>
    </row>
    <row r="58" spans="2:14" ht="14.25" thickTop="1" x14ac:dyDescent="0.15">
      <c r="B58" s="273"/>
      <c r="C58" s="274"/>
      <c r="D58" s="260"/>
      <c r="E58" s="540"/>
      <c r="F58" s="541"/>
      <c r="G58" s="542"/>
      <c r="H58" s="543"/>
      <c r="I58" s="275" t="str">
        <f>IF(C58="","",IF(E58="",2.05,""))</f>
        <v/>
      </c>
      <c r="J58" s="276">
        <f>IF(C58="",0,IF(E58="",C58*I58/1000,C58*E58/1000))</f>
        <v>0</v>
      </c>
      <c r="K58" s="277">
        <f>IF(C58="",0,IF(G58="",C58*I58/1000,C58*G58/1000))</f>
        <v>0</v>
      </c>
    </row>
    <row r="59" spans="2:14" x14ac:dyDescent="0.15">
      <c r="B59" s="278"/>
      <c r="C59" s="279"/>
      <c r="D59" s="260"/>
      <c r="E59" s="526"/>
      <c r="F59" s="527"/>
      <c r="G59" s="528"/>
      <c r="H59" s="529"/>
      <c r="I59" s="275" t="str">
        <f>IF(C59="","",IF(E59="",2.05,""))</f>
        <v/>
      </c>
      <c r="J59" s="280">
        <f t="shared" ref="J59:J60" si="2">IF(C59="",0,IF(E59="",C59*I59/1000,C59*E59/1000))</f>
        <v>0</v>
      </c>
      <c r="K59" s="281">
        <f t="shared" ref="K59:K60" si="3">IF(C59="",0,IF(G59="",C59*I59/1000,C59*G59/1000))</f>
        <v>0</v>
      </c>
    </row>
    <row r="60" spans="2:14" ht="14.25" thickBot="1" x14ac:dyDescent="0.2">
      <c r="B60" s="282"/>
      <c r="C60" s="283"/>
      <c r="D60" s="260"/>
      <c r="E60" s="516"/>
      <c r="F60" s="517"/>
      <c r="G60" s="518"/>
      <c r="H60" s="519"/>
      <c r="I60" s="284" t="str">
        <f t="shared" ref="I60" si="4">IF(C60="","",IF(E60="",2.05,""))</f>
        <v/>
      </c>
      <c r="J60" s="285">
        <f t="shared" si="2"/>
        <v>0</v>
      </c>
      <c r="K60" s="286">
        <f t="shared" si="3"/>
        <v>0</v>
      </c>
    </row>
    <row r="61" spans="2:14" ht="15" customHeight="1" thickTop="1" thickBot="1" x14ac:dyDescent="0.2">
      <c r="B61" s="195" t="s">
        <v>353</v>
      </c>
      <c r="C61" s="520" t="s">
        <v>50</v>
      </c>
      <c r="D61" s="521"/>
      <c r="E61" s="522" t="s">
        <v>50</v>
      </c>
      <c r="F61" s="523"/>
      <c r="G61" s="524" t="s">
        <v>50</v>
      </c>
      <c r="H61" s="525"/>
      <c r="I61" s="287" t="s">
        <v>354</v>
      </c>
      <c r="J61" s="288">
        <f>SUM(J58:J60)</f>
        <v>0</v>
      </c>
      <c r="K61" s="289">
        <f>SUM(K58:K60)</f>
        <v>0</v>
      </c>
      <c r="M61" s="290"/>
      <c r="N61" s="153"/>
    </row>
  </sheetData>
  <mergeCells count="25">
    <mergeCell ref="C23:D23"/>
    <mergeCell ref="E23:H23"/>
    <mergeCell ref="B3:K4"/>
    <mergeCell ref="B10:K10"/>
    <mergeCell ref="B14:K14"/>
    <mergeCell ref="B15:G15"/>
    <mergeCell ref="B19:K19"/>
    <mergeCell ref="E59:F59"/>
    <mergeCell ref="G59:H59"/>
    <mergeCell ref="E24:F24"/>
    <mergeCell ref="G24:H24"/>
    <mergeCell ref="C53:D53"/>
    <mergeCell ref="E53:F53"/>
    <mergeCell ref="G53:H53"/>
    <mergeCell ref="B54:K55"/>
    <mergeCell ref="C57:D57"/>
    <mergeCell ref="E57:F57"/>
    <mergeCell ref="G57:H57"/>
    <mergeCell ref="E58:F58"/>
    <mergeCell ref="G58:H58"/>
    <mergeCell ref="E60:F60"/>
    <mergeCell ref="G60:H60"/>
    <mergeCell ref="C61:D61"/>
    <mergeCell ref="E61:F61"/>
    <mergeCell ref="G61:H61"/>
  </mergeCells>
  <phoneticPr fontId="1"/>
  <pageMargins left="0.78740157480314965" right="0.78740157480314965" top="0.39370078740157483" bottom="0.39370078740157483" header="0.51181102362204722" footer="0.51181102362204722"/>
  <pageSetup paperSize="9" scale="50" fitToHeight="0"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1:K101"/>
  <sheetViews>
    <sheetView view="pageBreakPreview" topLeftCell="A32" zoomScale="85" zoomScaleNormal="85" zoomScaleSheetLayoutView="85" workbookViewId="0">
      <selection activeCell="P60" sqref="P60"/>
    </sheetView>
  </sheetViews>
  <sheetFormatPr defaultColWidth="9" defaultRowHeight="13.5" x14ac:dyDescent="0.15"/>
  <cols>
    <col min="1" max="1" width="2.875" style="129" customWidth="1"/>
    <col min="2" max="2" width="71.125" style="129" bestFit="1" customWidth="1"/>
    <col min="3" max="6" width="13.875" style="129" customWidth="1"/>
    <col min="7" max="10" width="13.875" style="129" bestFit="1" customWidth="1"/>
    <col min="11" max="11" width="9.625" style="129" bestFit="1" customWidth="1"/>
    <col min="12" max="16384" width="9" style="129"/>
  </cols>
  <sheetData>
    <row r="1" spans="2:10" ht="26.25" customHeight="1" x14ac:dyDescent="0.15">
      <c r="G1" s="107"/>
      <c r="H1" s="107"/>
      <c r="I1" s="107"/>
      <c r="J1" s="107" t="s">
        <v>83</v>
      </c>
    </row>
    <row r="2" spans="2:10" ht="18.75" customHeight="1" x14ac:dyDescent="0.15"/>
    <row r="3" spans="2:10" ht="18.75" customHeight="1" x14ac:dyDescent="0.15">
      <c r="B3" s="549" t="s">
        <v>215</v>
      </c>
      <c r="C3" s="550"/>
      <c r="D3" s="550"/>
      <c r="E3" s="550"/>
      <c r="F3" s="550"/>
      <c r="G3" s="550"/>
      <c r="H3" s="550"/>
      <c r="I3" s="550"/>
      <c r="J3" s="550"/>
    </row>
    <row r="4" spans="2:10" ht="18.75" customHeight="1" x14ac:dyDescent="0.15">
      <c r="B4" s="550"/>
      <c r="C4" s="550"/>
      <c r="D4" s="550"/>
      <c r="E4" s="550"/>
      <c r="F4" s="550"/>
      <c r="G4" s="550"/>
      <c r="H4" s="550"/>
      <c r="I4" s="550"/>
      <c r="J4" s="550"/>
    </row>
    <row r="5" spans="2:10" ht="21" customHeight="1" x14ac:dyDescent="0.15">
      <c r="G5" s="145"/>
      <c r="H5" s="145"/>
      <c r="I5" s="145"/>
      <c r="J5" s="146" t="str">
        <f>IF(表紙!$G$8="","会社名",表紙!$G$8)</f>
        <v>会社名</v>
      </c>
    </row>
    <row r="6" spans="2:10" ht="26.25" customHeight="1" x14ac:dyDescent="0.15"/>
    <row r="7" spans="2:10" ht="18" customHeight="1" x14ac:dyDescent="0.15">
      <c r="B7" s="128" t="s">
        <v>35</v>
      </c>
    </row>
    <row r="8" spans="2:10" ht="18" customHeight="1" x14ac:dyDescent="0.15">
      <c r="B8" s="128" t="s">
        <v>30</v>
      </c>
    </row>
    <row r="9" spans="2:10" ht="9" customHeight="1" thickBot="1" x14ac:dyDescent="0.2"/>
    <row r="10" spans="2:10" ht="37.5" customHeight="1" thickTop="1" thickBot="1" x14ac:dyDescent="0.2">
      <c r="B10" s="551" t="s">
        <v>362</v>
      </c>
      <c r="C10" s="552"/>
      <c r="D10" s="552"/>
      <c r="E10" s="552"/>
      <c r="F10" s="552"/>
      <c r="G10" s="552"/>
      <c r="H10" s="552"/>
      <c r="I10" s="552"/>
      <c r="J10" s="553"/>
    </row>
    <row r="11" spans="2:10" ht="9.75" customHeight="1" thickTop="1" x14ac:dyDescent="0.15">
      <c r="B11" s="128"/>
    </row>
    <row r="12" spans="2:10" ht="18" customHeight="1" x14ac:dyDescent="0.15">
      <c r="B12" s="128" t="s">
        <v>31</v>
      </c>
    </row>
    <row r="13" spans="2:10" ht="9.75" customHeight="1" thickBot="1" x14ac:dyDescent="0.2">
      <c r="B13" s="128"/>
    </row>
    <row r="14" spans="2:10" ht="37.5" customHeight="1" thickTop="1" thickBot="1" x14ac:dyDescent="0.2">
      <c r="B14" s="551" t="s">
        <v>363</v>
      </c>
      <c r="C14" s="552"/>
      <c r="D14" s="552"/>
      <c r="E14" s="552"/>
      <c r="F14" s="552"/>
      <c r="G14" s="552"/>
      <c r="H14" s="552"/>
      <c r="I14" s="552"/>
      <c r="J14" s="553"/>
    </row>
    <row r="15" spans="2:10" ht="31.5" customHeight="1" thickTop="1" x14ac:dyDescent="0.15">
      <c r="B15" s="554" t="s">
        <v>443</v>
      </c>
      <c r="C15" s="554"/>
      <c r="D15" s="554"/>
      <c r="E15" s="554"/>
      <c r="F15" s="554"/>
    </row>
    <row r="16" spans="2:10" x14ac:dyDescent="0.15">
      <c r="B16" s="147"/>
      <c r="C16" s="147"/>
      <c r="D16" s="147"/>
      <c r="E16" s="147"/>
      <c r="F16" s="147"/>
    </row>
    <row r="17" spans="1:11" ht="31.5" customHeight="1" x14ac:dyDescent="0.2">
      <c r="B17" s="148" t="s">
        <v>350</v>
      </c>
      <c r="C17" s="148"/>
      <c r="D17" s="148"/>
      <c r="E17" s="148"/>
      <c r="F17" s="148"/>
      <c r="G17" s="148"/>
      <c r="H17" s="149"/>
      <c r="I17" s="149"/>
      <c r="J17" s="149"/>
      <c r="K17" s="149"/>
    </row>
    <row r="18" spans="1:11" ht="9.75" customHeight="1" thickBot="1" x14ac:dyDescent="0.2">
      <c r="B18" s="150"/>
      <c r="C18" s="150"/>
      <c r="D18" s="150"/>
      <c r="E18" s="150"/>
      <c r="F18" s="150"/>
      <c r="G18" s="150"/>
      <c r="H18" s="151"/>
      <c r="I18" s="151"/>
      <c r="J18" s="151"/>
      <c r="K18" s="151"/>
    </row>
    <row r="19" spans="1:11" ht="31.5" customHeight="1" thickTop="1" thickBot="1" x14ac:dyDescent="0.2">
      <c r="A19" s="152"/>
      <c r="B19" s="555" t="s">
        <v>364</v>
      </c>
      <c r="C19" s="739"/>
      <c r="D19" s="739"/>
      <c r="E19" s="739"/>
      <c r="F19" s="739"/>
      <c r="G19" s="739"/>
      <c r="H19" s="739"/>
      <c r="I19" s="739"/>
      <c r="J19" s="740"/>
      <c r="K19" s="153"/>
    </row>
    <row r="20" spans="1:11" ht="31.5" customHeight="1" thickTop="1" x14ac:dyDescent="0.15">
      <c r="B20" s="154" t="s">
        <v>358</v>
      </c>
      <c r="C20" s="155"/>
      <c r="D20" s="155"/>
      <c r="E20" s="155"/>
      <c r="F20" s="155"/>
      <c r="G20" s="155"/>
      <c r="H20" s="155"/>
      <c r="I20" s="155"/>
      <c r="J20" s="155"/>
      <c r="K20" s="155"/>
    </row>
    <row r="21" spans="1:11" ht="17.25" x14ac:dyDescent="0.15">
      <c r="B21" s="128"/>
    </row>
    <row r="22" spans="1:11" ht="18" thickBot="1" x14ac:dyDescent="0.2">
      <c r="B22" s="128" t="s">
        <v>13</v>
      </c>
    </row>
    <row r="23" spans="1:11" ht="45" customHeight="1" x14ac:dyDescent="0.15">
      <c r="B23" s="156" t="s">
        <v>11</v>
      </c>
      <c r="C23" s="643" t="s">
        <v>116</v>
      </c>
      <c r="D23" s="730"/>
      <c r="E23" s="730"/>
      <c r="F23" s="730"/>
      <c r="G23" s="643" t="s">
        <v>365</v>
      </c>
      <c r="H23" s="643"/>
      <c r="I23" s="643"/>
      <c r="J23" s="732"/>
    </row>
    <row r="24" spans="1:11" ht="18" customHeight="1" thickBot="1" x14ac:dyDescent="0.2">
      <c r="B24" s="157"/>
      <c r="C24" s="158"/>
      <c r="D24" s="159" t="s">
        <v>113</v>
      </c>
      <c r="E24" s="159" t="s">
        <v>114</v>
      </c>
      <c r="F24" s="159" t="s">
        <v>115</v>
      </c>
      <c r="G24" s="160"/>
      <c r="H24" s="159" t="s">
        <v>113</v>
      </c>
      <c r="I24" s="159" t="s">
        <v>114</v>
      </c>
      <c r="J24" s="161" t="s">
        <v>115</v>
      </c>
    </row>
    <row r="25" spans="1:11" ht="18" customHeight="1" thickTop="1" x14ac:dyDescent="0.15">
      <c r="B25" s="162" t="s">
        <v>311</v>
      </c>
      <c r="C25" s="163" t="str">
        <f>IF(表1!C25="","",表1!C25)</f>
        <v/>
      </c>
      <c r="D25" s="164"/>
      <c r="E25" s="164"/>
      <c r="F25" s="163" t="str">
        <f>IF(C25="","",C25-D25-E25)</f>
        <v/>
      </c>
      <c r="G25" s="165">
        <f>IF(表1!K25="","",表1!K25)</f>
        <v>0</v>
      </c>
      <c r="H25" s="166">
        <f>IF($C25="",0,G25*(D25/$C25))</f>
        <v>0</v>
      </c>
      <c r="I25" s="166">
        <f>IF($C25="",0,G25*(E25/$C25))</f>
        <v>0</v>
      </c>
      <c r="J25" s="167">
        <f>IF(G25=0,0,G25-H25-I25)</f>
        <v>0</v>
      </c>
      <c r="K25" s="145" t="s">
        <v>89</v>
      </c>
    </row>
    <row r="26" spans="1:11" ht="18" customHeight="1" x14ac:dyDescent="0.15">
      <c r="B26" s="168" t="s">
        <v>312</v>
      </c>
      <c r="C26" s="163" t="str">
        <f>IF(表1!C26="","",表1!C26)</f>
        <v/>
      </c>
      <c r="D26" s="164"/>
      <c r="E26" s="164"/>
      <c r="F26" s="163" t="str">
        <f t="shared" ref="F26:F51" si="0">IF(C26="","",C26-D26-E26)</f>
        <v/>
      </c>
      <c r="G26" s="166">
        <f>IF(表1!K26="","",表1!K26)</f>
        <v>0</v>
      </c>
      <c r="H26" s="166">
        <f t="shared" ref="H26:H52" si="1">IF($C26="",0,G26*(D26/$C26))</f>
        <v>0</v>
      </c>
      <c r="I26" s="166">
        <f t="shared" ref="I26:I52" si="2">IF($C26="",0,G26*(E26/$C26))</f>
        <v>0</v>
      </c>
      <c r="J26" s="167">
        <f t="shared" ref="J26:J52" si="3">IF(G26=0,0,G26-H26-I26)</f>
        <v>0</v>
      </c>
      <c r="K26" s="145" t="s">
        <v>90</v>
      </c>
    </row>
    <row r="27" spans="1:11" ht="18" customHeight="1" x14ac:dyDescent="0.15">
      <c r="B27" s="168" t="s">
        <v>313</v>
      </c>
      <c r="C27" s="163" t="str">
        <f>IF(表1!C27="","",表1!C27)</f>
        <v/>
      </c>
      <c r="D27" s="164"/>
      <c r="E27" s="164"/>
      <c r="F27" s="163" t="str">
        <f t="shared" si="0"/>
        <v/>
      </c>
      <c r="G27" s="166">
        <f>IF(表1!K27="","",表1!K27)</f>
        <v>0</v>
      </c>
      <c r="H27" s="166">
        <f t="shared" si="1"/>
        <v>0</v>
      </c>
      <c r="I27" s="166">
        <f t="shared" si="2"/>
        <v>0</v>
      </c>
      <c r="J27" s="167">
        <f t="shared" si="3"/>
        <v>0</v>
      </c>
      <c r="K27" s="145" t="s">
        <v>91</v>
      </c>
    </row>
    <row r="28" spans="1:11" ht="18" customHeight="1" x14ac:dyDescent="0.15">
      <c r="B28" s="168" t="s">
        <v>315</v>
      </c>
      <c r="C28" s="163" t="str">
        <f>IF(表1!C28="","",表1!C28)</f>
        <v/>
      </c>
      <c r="D28" s="164"/>
      <c r="E28" s="164"/>
      <c r="F28" s="163" t="str">
        <f t="shared" si="0"/>
        <v/>
      </c>
      <c r="G28" s="166">
        <f>IF(表1!K28="","",表1!K28)</f>
        <v>0</v>
      </c>
      <c r="H28" s="166">
        <f t="shared" si="1"/>
        <v>0</v>
      </c>
      <c r="I28" s="166">
        <f t="shared" si="2"/>
        <v>0</v>
      </c>
      <c r="J28" s="167">
        <f t="shared" si="3"/>
        <v>0</v>
      </c>
      <c r="K28" s="145" t="s">
        <v>92</v>
      </c>
    </row>
    <row r="29" spans="1:11" ht="18" customHeight="1" x14ac:dyDescent="0.15">
      <c r="B29" s="168" t="s">
        <v>316</v>
      </c>
      <c r="C29" s="163" t="str">
        <f>IF(表1!C29="","",表1!C29)</f>
        <v/>
      </c>
      <c r="D29" s="164"/>
      <c r="E29" s="164"/>
      <c r="F29" s="163" t="str">
        <f t="shared" si="0"/>
        <v/>
      </c>
      <c r="G29" s="166">
        <f>IF(表1!K29="","",表1!K29)</f>
        <v>0</v>
      </c>
      <c r="H29" s="166">
        <f t="shared" si="1"/>
        <v>0</v>
      </c>
      <c r="I29" s="166">
        <f t="shared" si="2"/>
        <v>0</v>
      </c>
      <c r="J29" s="167">
        <f t="shared" si="3"/>
        <v>0</v>
      </c>
      <c r="K29" s="145" t="s">
        <v>93</v>
      </c>
    </row>
    <row r="30" spans="1:11" ht="18" customHeight="1" x14ac:dyDescent="0.15">
      <c r="B30" s="168" t="s">
        <v>317</v>
      </c>
      <c r="C30" s="163" t="str">
        <f>IF(表1!C30="","",表1!C30)</f>
        <v/>
      </c>
      <c r="D30" s="164"/>
      <c r="E30" s="164"/>
      <c r="F30" s="163" t="str">
        <f t="shared" si="0"/>
        <v/>
      </c>
      <c r="G30" s="166">
        <f>IF(表1!K30="","",表1!K30)</f>
        <v>0</v>
      </c>
      <c r="H30" s="166">
        <f t="shared" si="1"/>
        <v>0</v>
      </c>
      <c r="I30" s="166">
        <f t="shared" si="2"/>
        <v>0</v>
      </c>
      <c r="J30" s="167">
        <f t="shared" si="3"/>
        <v>0</v>
      </c>
      <c r="K30" s="145" t="s">
        <v>94</v>
      </c>
    </row>
    <row r="31" spans="1:11" ht="18" customHeight="1" x14ac:dyDescent="0.15">
      <c r="B31" s="168" t="s">
        <v>318</v>
      </c>
      <c r="C31" s="163" t="str">
        <f>IF(表1!C31="","",表1!C31)</f>
        <v/>
      </c>
      <c r="D31" s="164"/>
      <c r="E31" s="164"/>
      <c r="F31" s="163" t="str">
        <f t="shared" si="0"/>
        <v/>
      </c>
      <c r="G31" s="166">
        <f>IF(表1!K31="","",表1!K31)</f>
        <v>0</v>
      </c>
      <c r="H31" s="166">
        <f t="shared" si="1"/>
        <v>0</v>
      </c>
      <c r="I31" s="166">
        <f t="shared" si="2"/>
        <v>0</v>
      </c>
      <c r="J31" s="167">
        <f t="shared" si="3"/>
        <v>0</v>
      </c>
      <c r="K31" s="145" t="s">
        <v>95</v>
      </c>
    </row>
    <row r="32" spans="1:11" ht="18" customHeight="1" x14ac:dyDescent="0.15">
      <c r="B32" s="169" t="s">
        <v>319</v>
      </c>
      <c r="C32" s="163" t="str">
        <f>IF(表1!C32="","",表1!C32)</f>
        <v/>
      </c>
      <c r="D32" s="170"/>
      <c r="E32" s="170"/>
      <c r="F32" s="171" t="str">
        <f t="shared" si="0"/>
        <v/>
      </c>
      <c r="G32" s="166">
        <f>IF(表1!K32="","",表1!K32)</f>
        <v>0</v>
      </c>
      <c r="H32" s="166">
        <f t="shared" si="1"/>
        <v>0</v>
      </c>
      <c r="I32" s="166">
        <f t="shared" si="2"/>
        <v>0</v>
      </c>
      <c r="J32" s="167">
        <f t="shared" si="3"/>
        <v>0</v>
      </c>
      <c r="K32" s="145" t="s">
        <v>96</v>
      </c>
    </row>
    <row r="33" spans="2:11" ht="18" customHeight="1" x14ac:dyDescent="0.15">
      <c r="B33" s="169" t="s">
        <v>320</v>
      </c>
      <c r="C33" s="163" t="str">
        <f>IF(表1!C33="","",表1!C33)</f>
        <v/>
      </c>
      <c r="D33" s="170"/>
      <c r="E33" s="170"/>
      <c r="F33" s="171" t="str">
        <f t="shared" si="0"/>
        <v/>
      </c>
      <c r="G33" s="166">
        <f>IF(表1!K33="","",表1!K33)</f>
        <v>0</v>
      </c>
      <c r="H33" s="166">
        <f t="shared" si="1"/>
        <v>0</v>
      </c>
      <c r="I33" s="166">
        <f t="shared" si="2"/>
        <v>0</v>
      </c>
      <c r="J33" s="167">
        <f t="shared" si="3"/>
        <v>0</v>
      </c>
      <c r="K33" s="145" t="s">
        <v>97</v>
      </c>
    </row>
    <row r="34" spans="2:11" ht="18" customHeight="1" x14ac:dyDescent="0.15">
      <c r="B34" s="169" t="s">
        <v>321</v>
      </c>
      <c r="C34" s="163" t="str">
        <f>IF(表1!C34="","",表1!C34)</f>
        <v/>
      </c>
      <c r="D34" s="170"/>
      <c r="E34" s="170"/>
      <c r="F34" s="171" t="str">
        <f t="shared" si="0"/>
        <v/>
      </c>
      <c r="G34" s="166">
        <f>IF(表1!K34="","",表1!K34)</f>
        <v>0</v>
      </c>
      <c r="H34" s="166">
        <f t="shared" si="1"/>
        <v>0</v>
      </c>
      <c r="I34" s="166">
        <f t="shared" si="2"/>
        <v>0</v>
      </c>
      <c r="J34" s="167">
        <f t="shared" si="3"/>
        <v>0</v>
      </c>
      <c r="K34" s="145" t="s">
        <v>98</v>
      </c>
    </row>
    <row r="35" spans="2:11" ht="18" customHeight="1" x14ac:dyDescent="0.15">
      <c r="B35" s="169" t="s">
        <v>322</v>
      </c>
      <c r="C35" s="163" t="str">
        <f>IF(表1!C35="","",表1!C35)</f>
        <v/>
      </c>
      <c r="D35" s="170"/>
      <c r="E35" s="170"/>
      <c r="F35" s="171" t="str">
        <f t="shared" si="0"/>
        <v/>
      </c>
      <c r="G35" s="166">
        <f>IF(表1!K35="","",表1!K35)</f>
        <v>0</v>
      </c>
      <c r="H35" s="166">
        <f t="shared" si="1"/>
        <v>0</v>
      </c>
      <c r="I35" s="166">
        <f t="shared" si="2"/>
        <v>0</v>
      </c>
      <c r="J35" s="167">
        <f t="shared" si="3"/>
        <v>0</v>
      </c>
      <c r="K35" s="145" t="s">
        <v>99</v>
      </c>
    </row>
    <row r="36" spans="2:11" ht="18" customHeight="1" x14ac:dyDescent="0.15">
      <c r="B36" s="169" t="s">
        <v>323</v>
      </c>
      <c r="C36" s="163" t="str">
        <f>IF(表1!C36="","",表1!C36)</f>
        <v/>
      </c>
      <c r="D36" s="170"/>
      <c r="E36" s="170"/>
      <c r="F36" s="171" t="str">
        <f t="shared" si="0"/>
        <v/>
      </c>
      <c r="G36" s="166">
        <f>IF(表1!K36="","",表1!K36)</f>
        <v>0</v>
      </c>
      <c r="H36" s="166">
        <f t="shared" si="1"/>
        <v>0</v>
      </c>
      <c r="I36" s="166">
        <f t="shared" si="2"/>
        <v>0</v>
      </c>
      <c r="J36" s="167">
        <f t="shared" si="3"/>
        <v>0</v>
      </c>
      <c r="K36" s="145" t="s">
        <v>100</v>
      </c>
    </row>
    <row r="37" spans="2:11" ht="18" customHeight="1" x14ac:dyDescent="0.15">
      <c r="B37" s="169" t="s">
        <v>314</v>
      </c>
      <c r="C37" s="163" t="str">
        <f>IF(表1!C37="","",表1!C37)</f>
        <v/>
      </c>
      <c r="D37" s="170"/>
      <c r="E37" s="170"/>
      <c r="F37" s="171" t="str">
        <f t="shared" si="0"/>
        <v/>
      </c>
      <c r="G37" s="166">
        <f>IF(表1!K37="","",表1!K37)</f>
        <v>0</v>
      </c>
      <c r="H37" s="166">
        <f t="shared" si="1"/>
        <v>0</v>
      </c>
      <c r="I37" s="166">
        <f t="shared" si="2"/>
        <v>0</v>
      </c>
      <c r="J37" s="167">
        <f t="shared" si="3"/>
        <v>0</v>
      </c>
      <c r="K37" s="145" t="s">
        <v>101</v>
      </c>
    </row>
    <row r="38" spans="2:11" ht="18" customHeight="1" x14ac:dyDescent="0.15">
      <c r="B38" s="169" t="s">
        <v>324</v>
      </c>
      <c r="C38" s="163" t="str">
        <f>IF(表1!C38="","",表1!C38)</f>
        <v/>
      </c>
      <c r="D38" s="170"/>
      <c r="E38" s="170"/>
      <c r="F38" s="171" t="str">
        <f t="shared" si="0"/>
        <v/>
      </c>
      <c r="G38" s="166">
        <f>IF(表1!K38="","",表1!K38)</f>
        <v>0</v>
      </c>
      <c r="H38" s="166">
        <f t="shared" si="1"/>
        <v>0</v>
      </c>
      <c r="I38" s="166">
        <f t="shared" si="2"/>
        <v>0</v>
      </c>
      <c r="J38" s="167">
        <f t="shared" si="3"/>
        <v>0</v>
      </c>
      <c r="K38" s="145" t="s">
        <v>102</v>
      </c>
    </row>
    <row r="39" spans="2:11" ht="18" customHeight="1" x14ac:dyDescent="0.15">
      <c r="B39" s="169" t="s">
        <v>325</v>
      </c>
      <c r="C39" s="163" t="str">
        <f>IF(表1!C39="","",表1!C39)</f>
        <v/>
      </c>
      <c r="D39" s="170"/>
      <c r="E39" s="170"/>
      <c r="F39" s="171" t="str">
        <f t="shared" si="0"/>
        <v/>
      </c>
      <c r="G39" s="166">
        <f>IF(表1!K39="","",表1!K39)</f>
        <v>0</v>
      </c>
      <c r="H39" s="166">
        <f t="shared" si="1"/>
        <v>0</v>
      </c>
      <c r="I39" s="166">
        <f t="shared" si="2"/>
        <v>0</v>
      </c>
      <c r="J39" s="167">
        <f t="shared" si="3"/>
        <v>0</v>
      </c>
      <c r="K39" s="145" t="s">
        <v>103</v>
      </c>
    </row>
    <row r="40" spans="2:11" ht="18" customHeight="1" x14ac:dyDescent="0.15">
      <c r="B40" s="169" t="s">
        <v>326</v>
      </c>
      <c r="C40" s="163" t="str">
        <f>IF(表1!C40="","",表1!C40)</f>
        <v/>
      </c>
      <c r="D40" s="170"/>
      <c r="E40" s="170"/>
      <c r="F40" s="171" t="str">
        <f t="shared" si="0"/>
        <v/>
      </c>
      <c r="G40" s="166">
        <f>IF(表1!K40="","",表1!K40)</f>
        <v>0</v>
      </c>
      <c r="H40" s="166">
        <f t="shared" si="1"/>
        <v>0</v>
      </c>
      <c r="I40" s="166">
        <f t="shared" si="2"/>
        <v>0</v>
      </c>
      <c r="J40" s="167">
        <f t="shared" si="3"/>
        <v>0</v>
      </c>
      <c r="K40" s="145" t="s">
        <v>104</v>
      </c>
    </row>
    <row r="41" spans="2:11" ht="18" customHeight="1" x14ac:dyDescent="0.15">
      <c r="B41" s="169" t="s">
        <v>327</v>
      </c>
      <c r="C41" s="163" t="str">
        <f>IF(表1!C41="","",表1!C41)</f>
        <v/>
      </c>
      <c r="D41" s="170"/>
      <c r="E41" s="170"/>
      <c r="F41" s="171" t="str">
        <f t="shared" si="0"/>
        <v/>
      </c>
      <c r="G41" s="166">
        <f>IF(表1!K41="","",表1!K41)</f>
        <v>0</v>
      </c>
      <c r="H41" s="166">
        <f t="shared" si="1"/>
        <v>0</v>
      </c>
      <c r="I41" s="166">
        <f t="shared" si="2"/>
        <v>0</v>
      </c>
      <c r="J41" s="167">
        <f t="shared" si="3"/>
        <v>0</v>
      </c>
      <c r="K41" s="145" t="s">
        <v>105</v>
      </c>
    </row>
    <row r="42" spans="2:11" ht="18" customHeight="1" x14ac:dyDescent="0.15">
      <c r="B42" s="169" t="s">
        <v>328</v>
      </c>
      <c r="C42" s="163" t="str">
        <f>IF(表1!C42="","",表1!C42)</f>
        <v/>
      </c>
      <c r="D42" s="170"/>
      <c r="E42" s="170"/>
      <c r="F42" s="171" t="str">
        <f t="shared" si="0"/>
        <v/>
      </c>
      <c r="G42" s="166">
        <f>IF(表1!K42="","",表1!K42)</f>
        <v>0</v>
      </c>
      <c r="H42" s="166">
        <f t="shared" si="1"/>
        <v>0</v>
      </c>
      <c r="I42" s="166">
        <f t="shared" si="2"/>
        <v>0</v>
      </c>
      <c r="J42" s="167">
        <f t="shared" si="3"/>
        <v>0</v>
      </c>
      <c r="K42" s="145" t="s">
        <v>106</v>
      </c>
    </row>
    <row r="43" spans="2:11" ht="18" customHeight="1" x14ac:dyDescent="0.15">
      <c r="B43" s="169" t="s">
        <v>329</v>
      </c>
      <c r="C43" s="163" t="str">
        <f>IF(表1!C43="","",表1!C43)</f>
        <v/>
      </c>
      <c r="D43" s="170"/>
      <c r="E43" s="170"/>
      <c r="F43" s="171" t="str">
        <f t="shared" si="0"/>
        <v/>
      </c>
      <c r="G43" s="166">
        <f>IF(表1!K43="","",表1!K43)</f>
        <v>0</v>
      </c>
      <c r="H43" s="166">
        <f t="shared" si="1"/>
        <v>0</v>
      </c>
      <c r="I43" s="166">
        <f t="shared" si="2"/>
        <v>0</v>
      </c>
      <c r="J43" s="167">
        <f t="shared" si="3"/>
        <v>0</v>
      </c>
      <c r="K43" s="145" t="s">
        <v>107</v>
      </c>
    </row>
    <row r="44" spans="2:11" ht="18" customHeight="1" x14ac:dyDescent="0.15">
      <c r="B44" s="169" t="s">
        <v>339</v>
      </c>
      <c r="C44" s="163" t="str">
        <f>IF(表1!C44="","",表1!C44)</f>
        <v/>
      </c>
      <c r="D44" s="170"/>
      <c r="E44" s="170"/>
      <c r="F44" s="171" t="str">
        <f t="shared" si="0"/>
        <v/>
      </c>
      <c r="G44" s="166">
        <f>IF(表1!K44="","",表1!K44)</f>
        <v>0</v>
      </c>
      <c r="H44" s="166">
        <f t="shared" si="1"/>
        <v>0</v>
      </c>
      <c r="I44" s="166">
        <f t="shared" si="2"/>
        <v>0</v>
      </c>
      <c r="J44" s="167">
        <f t="shared" si="3"/>
        <v>0</v>
      </c>
      <c r="K44" s="145" t="s">
        <v>108</v>
      </c>
    </row>
    <row r="45" spans="2:11" ht="18" customHeight="1" x14ac:dyDescent="0.15">
      <c r="B45" s="169" t="s">
        <v>330</v>
      </c>
      <c r="C45" s="163" t="str">
        <f>IF(表1!C45="","",表1!C45)</f>
        <v/>
      </c>
      <c r="D45" s="172"/>
      <c r="E45" s="172"/>
      <c r="F45" s="173" t="str">
        <f t="shared" si="0"/>
        <v/>
      </c>
      <c r="G45" s="166">
        <f>IF(表1!K45="","",表1!K45)</f>
        <v>0</v>
      </c>
      <c r="H45" s="166">
        <f t="shared" si="1"/>
        <v>0</v>
      </c>
      <c r="I45" s="166">
        <f t="shared" si="2"/>
        <v>0</v>
      </c>
      <c r="J45" s="167">
        <f t="shared" si="3"/>
        <v>0</v>
      </c>
      <c r="K45" s="145" t="s">
        <v>109</v>
      </c>
    </row>
    <row r="46" spans="2:11" ht="18" customHeight="1" x14ac:dyDescent="0.15">
      <c r="B46" s="169" t="s">
        <v>331</v>
      </c>
      <c r="C46" s="163" t="str">
        <f>IF(表1!C46="","",表1!C46)</f>
        <v/>
      </c>
      <c r="D46" s="172"/>
      <c r="E46" s="172"/>
      <c r="F46" s="173" t="str">
        <f t="shared" si="0"/>
        <v/>
      </c>
      <c r="G46" s="166">
        <f>IF(表1!K46="","",表1!K46)</f>
        <v>0</v>
      </c>
      <c r="H46" s="166">
        <f t="shared" si="1"/>
        <v>0</v>
      </c>
      <c r="I46" s="166">
        <f t="shared" si="2"/>
        <v>0</v>
      </c>
      <c r="J46" s="167">
        <f t="shared" si="3"/>
        <v>0</v>
      </c>
      <c r="K46" s="145" t="s">
        <v>110</v>
      </c>
    </row>
    <row r="47" spans="2:11" ht="18" customHeight="1" x14ac:dyDescent="0.15">
      <c r="B47" s="169" t="s">
        <v>332</v>
      </c>
      <c r="C47" s="163" t="str">
        <f>IF(表1!C47="","",表1!C47)</f>
        <v/>
      </c>
      <c r="D47" s="172"/>
      <c r="E47" s="172"/>
      <c r="F47" s="173" t="str">
        <f t="shared" si="0"/>
        <v/>
      </c>
      <c r="G47" s="166">
        <f>IF(表1!K47="","",表1!K47)</f>
        <v>0</v>
      </c>
      <c r="H47" s="166">
        <f t="shared" si="1"/>
        <v>0</v>
      </c>
      <c r="I47" s="166">
        <f t="shared" si="2"/>
        <v>0</v>
      </c>
      <c r="J47" s="167">
        <f t="shared" si="3"/>
        <v>0</v>
      </c>
      <c r="K47" s="145" t="s">
        <v>111</v>
      </c>
    </row>
    <row r="48" spans="2:11" ht="18" customHeight="1" x14ac:dyDescent="0.15">
      <c r="B48" s="169" t="s">
        <v>333</v>
      </c>
      <c r="C48" s="163" t="str">
        <f>IF(表1!C48="","",表1!C48)</f>
        <v/>
      </c>
      <c r="D48" s="172"/>
      <c r="E48" s="172"/>
      <c r="F48" s="173" t="str">
        <f t="shared" si="0"/>
        <v/>
      </c>
      <c r="G48" s="166">
        <f>IF(表1!K48="","",表1!K48)</f>
        <v>0</v>
      </c>
      <c r="H48" s="166">
        <f t="shared" si="1"/>
        <v>0</v>
      </c>
      <c r="I48" s="166">
        <f t="shared" si="2"/>
        <v>0</v>
      </c>
      <c r="J48" s="167">
        <f t="shared" si="3"/>
        <v>0</v>
      </c>
      <c r="K48" s="145" t="s">
        <v>112</v>
      </c>
    </row>
    <row r="49" spans="2:11" ht="18" customHeight="1" x14ac:dyDescent="0.15">
      <c r="B49" s="169" t="s">
        <v>334</v>
      </c>
      <c r="C49" s="163" t="str">
        <f>IF(表1!C49="","",表1!C49)</f>
        <v/>
      </c>
      <c r="D49" s="172"/>
      <c r="E49" s="172"/>
      <c r="F49" s="173" t="str">
        <f t="shared" si="0"/>
        <v/>
      </c>
      <c r="G49" s="166">
        <f>IF(表1!K49="","",表1!K49)</f>
        <v>0</v>
      </c>
      <c r="H49" s="166">
        <f t="shared" si="1"/>
        <v>0</v>
      </c>
      <c r="I49" s="166">
        <f t="shared" si="2"/>
        <v>0</v>
      </c>
      <c r="J49" s="167">
        <f t="shared" si="3"/>
        <v>0</v>
      </c>
      <c r="K49" s="145" t="s">
        <v>344</v>
      </c>
    </row>
    <row r="50" spans="2:11" ht="18" customHeight="1" x14ac:dyDescent="0.15">
      <c r="B50" s="169" t="s">
        <v>335</v>
      </c>
      <c r="C50" s="163" t="str">
        <f>IF(表1!C50="","",表1!C50)</f>
        <v/>
      </c>
      <c r="D50" s="172"/>
      <c r="E50" s="172"/>
      <c r="F50" s="173" t="str">
        <f t="shared" si="0"/>
        <v/>
      </c>
      <c r="G50" s="166">
        <f>IF(表1!K50="","",表1!K50)</f>
        <v>0</v>
      </c>
      <c r="H50" s="166">
        <f t="shared" si="1"/>
        <v>0</v>
      </c>
      <c r="I50" s="166">
        <f t="shared" si="2"/>
        <v>0</v>
      </c>
      <c r="J50" s="167">
        <f t="shared" si="3"/>
        <v>0</v>
      </c>
      <c r="K50" s="145" t="s">
        <v>345</v>
      </c>
    </row>
    <row r="51" spans="2:11" ht="18" customHeight="1" x14ac:dyDescent="0.15">
      <c r="B51" s="169" t="s">
        <v>336</v>
      </c>
      <c r="C51" s="163" t="str">
        <f>IF(表1!C51="","",表1!C51)</f>
        <v/>
      </c>
      <c r="D51" s="172"/>
      <c r="E51" s="172"/>
      <c r="F51" s="173" t="str">
        <f t="shared" si="0"/>
        <v/>
      </c>
      <c r="G51" s="166">
        <f>IF(表1!K51="","",表1!K51)</f>
        <v>0</v>
      </c>
      <c r="H51" s="166">
        <f t="shared" si="1"/>
        <v>0</v>
      </c>
      <c r="I51" s="166">
        <f t="shared" si="2"/>
        <v>0</v>
      </c>
      <c r="J51" s="167">
        <f t="shared" si="3"/>
        <v>0</v>
      </c>
      <c r="K51" s="145" t="s">
        <v>346</v>
      </c>
    </row>
    <row r="52" spans="2:11" ht="18" customHeight="1" thickBot="1" x14ac:dyDescent="0.2">
      <c r="B52" s="174" t="s">
        <v>337</v>
      </c>
      <c r="C52" s="163" t="str">
        <f>IF(表1!C52="","",表1!C52)</f>
        <v/>
      </c>
      <c r="D52" s="172"/>
      <c r="E52" s="172"/>
      <c r="F52" s="173" t="str">
        <f>IF(C52="","",C52-D52-E52)</f>
        <v/>
      </c>
      <c r="G52" s="166">
        <f>IF(表1!K52="","",表1!K52)</f>
        <v>0</v>
      </c>
      <c r="H52" s="166">
        <f t="shared" si="1"/>
        <v>0</v>
      </c>
      <c r="I52" s="166">
        <f t="shared" si="2"/>
        <v>0</v>
      </c>
      <c r="J52" s="167">
        <f t="shared" si="3"/>
        <v>0</v>
      </c>
      <c r="K52" s="145" t="s">
        <v>347</v>
      </c>
    </row>
    <row r="53" spans="2:11" ht="18" customHeight="1" thickTop="1" thickBot="1" x14ac:dyDescent="0.2">
      <c r="B53" s="175" t="s">
        <v>9</v>
      </c>
      <c r="C53" s="176" t="s">
        <v>50</v>
      </c>
      <c r="D53" s="176" t="s">
        <v>50</v>
      </c>
      <c r="E53" s="176" t="s">
        <v>50</v>
      </c>
      <c r="F53" s="176" t="s">
        <v>50</v>
      </c>
      <c r="G53" s="177">
        <f>SUM(G25:G52)</f>
        <v>0</v>
      </c>
      <c r="H53" s="177">
        <f>SUM(H25:H52)</f>
        <v>0</v>
      </c>
      <c r="I53" s="177">
        <f>SUM(I25:I52)</f>
        <v>0</v>
      </c>
      <c r="J53" s="178">
        <f>SUM(J25:J52)</f>
        <v>0</v>
      </c>
    </row>
    <row r="54" spans="2:11" ht="18" customHeight="1" x14ac:dyDescent="0.15">
      <c r="B54" s="179"/>
      <c r="C54" s="180"/>
      <c r="D54" s="180"/>
      <c r="E54" s="180"/>
      <c r="F54" s="180"/>
      <c r="G54" s="180"/>
      <c r="H54" s="180"/>
      <c r="I54" s="180"/>
      <c r="J54" s="180"/>
    </row>
    <row r="55" spans="2:11" ht="23.25" customHeight="1" thickBot="1" x14ac:dyDescent="0.2">
      <c r="B55" s="181" t="s">
        <v>356</v>
      </c>
      <c r="C55" s="182"/>
      <c r="D55" s="182"/>
      <c r="E55" s="182"/>
      <c r="F55" s="182"/>
      <c r="G55" s="182"/>
      <c r="H55" s="182"/>
      <c r="I55" s="183"/>
      <c r="J55" s="184"/>
    </row>
    <row r="56" spans="2:11" ht="45" customHeight="1" x14ac:dyDescent="0.15">
      <c r="B56" s="185" t="s">
        <v>357</v>
      </c>
      <c r="C56" s="733" t="s">
        <v>366</v>
      </c>
      <c r="D56" s="734"/>
      <c r="E56" s="734"/>
      <c r="F56" s="735"/>
      <c r="G56" s="736" t="s">
        <v>367</v>
      </c>
      <c r="H56" s="737"/>
      <c r="I56" s="737"/>
      <c r="J56" s="738"/>
    </row>
    <row r="57" spans="2:11" ht="18" customHeight="1" thickBot="1" x14ac:dyDescent="0.2">
      <c r="B57" s="186"/>
      <c r="C57" s="187"/>
      <c r="D57" s="188" t="s">
        <v>113</v>
      </c>
      <c r="E57" s="188" t="s">
        <v>114</v>
      </c>
      <c r="F57" s="189" t="s">
        <v>115</v>
      </c>
      <c r="G57" s="190"/>
      <c r="H57" s="188" t="s">
        <v>113</v>
      </c>
      <c r="I57" s="188" t="s">
        <v>114</v>
      </c>
      <c r="J57" s="191" t="s">
        <v>115</v>
      </c>
    </row>
    <row r="58" spans="2:11" ht="18" customHeight="1" thickTop="1" x14ac:dyDescent="0.15">
      <c r="B58" s="192" t="str">
        <f>IF(表1!B58="","",表1!B58)</f>
        <v/>
      </c>
      <c r="C58" s="416" t="str">
        <f>IF(表1!C58="","",表1!C58)</f>
        <v/>
      </c>
      <c r="D58" s="417"/>
      <c r="E58" s="418"/>
      <c r="F58" s="416" t="str">
        <f>IF(C58="","",C58-D58-E58)</f>
        <v/>
      </c>
      <c r="G58" s="425">
        <f>IF(表1!K58="","",表1!K58)</f>
        <v>0</v>
      </c>
      <c r="H58" s="166">
        <f>IF($C58="",0,G58*(D58/$C58))</f>
        <v>0</v>
      </c>
      <c r="I58" s="166">
        <f>IF($C58="",0,G58*(E58/$C58))</f>
        <v>0</v>
      </c>
      <c r="J58" s="167">
        <f>IF(G58=0,0,G58-H58-I58)</f>
        <v>0</v>
      </c>
    </row>
    <row r="59" spans="2:11" ht="18" customHeight="1" x14ac:dyDescent="0.15">
      <c r="B59" s="193" t="str">
        <f>IF(表1!B59="","",表1!B59)</f>
        <v/>
      </c>
      <c r="C59" s="419" t="str">
        <f>IF(表1!C59="","",表1!C59)</f>
        <v/>
      </c>
      <c r="D59" s="420"/>
      <c r="E59" s="421"/>
      <c r="F59" s="422" t="str">
        <f t="shared" ref="F59:F60" si="4">IF(C59="","",C59-D59-E59)</f>
        <v/>
      </c>
      <c r="G59" s="425">
        <f>IF(表1!K59="","",表1!K59)</f>
        <v>0</v>
      </c>
      <c r="H59" s="166">
        <f t="shared" ref="H59:H60" si="5">IF($C59="",0,G59*(D59/$C59))</f>
        <v>0</v>
      </c>
      <c r="I59" s="166">
        <f t="shared" ref="I59:I60" si="6">IF($C59="",0,G59*(E59/$C59))</f>
        <v>0</v>
      </c>
      <c r="J59" s="167">
        <f t="shared" ref="J59:J60" si="7">IF(G59=0,0,G59-H59-I59)</f>
        <v>0</v>
      </c>
    </row>
    <row r="60" spans="2:11" ht="18" customHeight="1" thickBot="1" x14ac:dyDescent="0.2">
      <c r="B60" s="194" t="str">
        <f>IF(表1!B60="","",表1!B60)</f>
        <v/>
      </c>
      <c r="C60" s="422" t="str">
        <f>IF(表1!C60="","",表1!C60)</f>
        <v/>
      </c>
      <c r="D60" s="423"/>
      <c r="E60" s="423"/>
      <c r="F60" s="424" t="str">
        <f t="shared" si="4"/>
        <v/>
      </c>
      <c r="G60" s="425">
        <f>IF(表1!K60="","",表1!K60)</f>
        <v>0</v>
      </c>
      <c r="H60" s="166">
        <f t="shared" si="5"/>
        <v>0</v>
      </c>
      <c r="I60" s="166">
        <f t="shared" si="6"/>
        <v>0</v>
      </c>
      <c r="J60" s="167">
        <f t="shared" si="7"/>
        <v>0</v>
      </c>
    </row>
    <row r="61" spans="2:11" ht="18" customHeight="1" thickTop="1" thickBot="1" x14ac:dyDescent="0.2">
      <c r="B61" s="195" t="s">
        <v>353</v>
      </c>
      <c r="C61" s="196" t="s">
        <v>50</v>
      </c>
      <c r="D61" s="197" t="s">
        <v>354</v>
      </c>
      <c r="E61" s="198" t="s">
        <v>354</v>
      </c>
      <c r="F61" s="199" t="s">
        <v>354</v>
      </c>
      <c r="G61" s="177">
        <f>SUM(G58:G60)</f>
        <v>0</v>
      </c>
      <c r="H61" s="177">
        <f t="shared" ref="H61:J61" si="8">SUM(H58:H60)</f>
        <v>0</v>
      </c>
      <c r="I61" s="177">
        <f t="shared" si="8"/>
        <v>0</v>
      </c>
      <c r="J61" s="178">
        <f t="shared" si="8"/>
        <v>0</v>
      </c>
    </row>
    <row r="62" spans="2:11" ht="23.25" customHeight="1" x14ac:dyDescent="0.15">
      <c r="B62" s="200"/>
      <c r="C62" s="201"/>
      <c r="D62" s="201"/>
      <c r="E62" s="201"/>
      <c r="F62" s="201"/>
      <c r="G62" s="201"/>
      <c r="H62" s="201"/>
      <c r="I62" s="201"/>
      <c r="J62" s="201"/>
    </row>
    <row r="63" spans="2:11" ht="15" customHeight="1" thickBot="1" x14ac:dyDescent="0.2">
      <c r="B63" s="202"/>
      <c r="C63" s="202"/>
      <c r="D63" s="202"/>
      <c r="E63" s="202"/>
      <c r="F63" s="202"/>
    </row>
    <row r="64" spans="2:11" ht="45" customHeight="1" x14ac:dyDescent="0.15">
      <c r="B64" s="156" t="s">
        <v>73</v>
      </c>
      <c r="C64" s="643" t="s">
        <v>368</v>
      </c>
      <c r="D64" s="730"/>
      <c r="E64" s="730"/>
      <c r="F64" s="731"/>
    </row>
    <row r="65" spans="2:7" ht="18" customHeight="1" thickBot="1" x14ac:dyDescent="0.2">
      <c r="B65" s="157"/>
      <c r="C65" s="158"/>
      <c r="D65" s="159" t="s">
        <v>113</v>
      </c>
      <c r="E65" s="159" t="s">
        <v>114</v>
      </c>
      <c r="F65" s="161" t="s">
        <v>115</v>
      </c>
    </row>
    <row r="66" spans="2:7" ht="18" customHeight="1" thickTop="1" thickBot="1" x14ac:dyDescent="0.2">
      <c r="B66" s="175" t="s">
        <v>9</v>
      </c>
      <c r="C66" s="203"/>
      <c r="D66" s="203"/>
      <c r="E66" s="203"/>
      <c r="F66" s="204" t="str">
        <f>IF(C66="","",C66-D66-E66)</f>
        <v/>
      </c>
      <c r="G66" s="145"/>
    </row>
    <row r="67" spans="2:7" s="205" customFormat="1" x14ac:dyDescent="0.15"/>
    <row r="68" spans="2:7" s="205" customFormat="1" x14ac:dyDescent="0.15"/>
    <row r="69" spans="2:7" s="205" customFormat="1" x14ac:dyDescent="0.15"/>
    <row r="70" spans="2:7" s="205" customFormat="1" x14ac:dyDescent="0.15"/>
    <row r="71" spans="2:7" s="205" customFormat="1" x14ac:dyDescent="0.15"/>
    <row r="72" spans="2:7" s="205" customFormat="1" x14ac:dyDescent="0.15"/>
    <row r="73" spans="2:7" s="205" customFormat="1" x14ac:dyDescent="0.15"/>
    <row r="74" spans="2:7" s="205" customFormat="1" x14ac:dyDescent="0.15"/>
    <row r="75" spans="2:7" s="205" customFormat="1" x14ac:dyDescent="0.15"/>
    <row r="76" spans="2:7" s="205" customFormat="1" x14ac:dyDescent="0.15"/>
    <row r="77" spans="2:7" s="205" customFormat="1" x14ac:dyDescent="0.15"/>
    <row r="78" spans="2:7" s="205" customFormat="1" x14ac:dyDescent="0.15"/>
    <row r="79" spans="2:7" s="205" customFormat="1" x14ac:dyDescent="0.15"/>
    <row r="80" spans="2:7" s="205" customFormat="1" x14ac:dyDescent="0.15"/>
    <row r="81" s="205" customFormat="1" x14ac:dyDescent="0.15"/>
    <row r="82" s="205" customFormat="1" x14ac:dyDescent="0.15"/>
    <row r="83" s="205" customFormat="1" x14ac:dyDescent="0.15"/>
    <row r="84" s="205" customFormat="1" x14ac:dyDescent="0.15"/>
    <row r="85" s="205" customFormat="1" x14ac:dyDescent="0.15"/>
    <row r="86" s="205" customFormat="1" x14ac:dyDescent="0.15"/>
    <row r="87" s="205" customFormat="1" x14ac:dyDescent="0.15"/>
    <row r="88" s="205" customFormat="1" x14ac:dyDescent="0.15"/>
    <row r="89" s="205" customFormat="1" x14ac:dyDescent="0.15"/>
    <row r="90" s="205" customFormat="1" x14ac:dyDescent="0.15"/>
    <row r="91" s="205" customFormat="1" x14ac:dyDescent="0.15"/>
    <row r="92" s="205" customFormat="1" x14ac:dyDescent="0.15"/>
    <row r="93" s="205" customFormat="1" x14ac:dyDescent="0.15"/>
    <row r="94" s="205" customFormat="1" x14ac:dyDescent="0.15"/>
    <row r="95" s="205" customFormat="1" x14ac:dyDescent="0.15"/>
    <row r="96" s="205" customFormat="1" x14ac:dyDescent="0.15"/>
    <row r="97" s="205" customFormat="1" x14ac:dyDescent="0.15"/>
    <row r="98" s="205" customFormat="1" x14ac:dyDescent="0.15"/>
    <row r="99" s="205" customFormat="1" x14ac:dyDescent="0.15"/>
    <row r="100" s="205" customFormat="1" x14ac:dyDescent="0.15"/>
    <row r="101" s="205" customFormat="1" x14ac:dyDescent="0.15"/>
  </sheetData>
  <mergeCells count="10">
    <mergeCell ref="C64:F64"/>
    <mergeCell ref="G23:J23"/>
    <mergeCell ref="C23:F23"/>
    <mergeCell ref="B3:J4"/>
    <mergeCell ref="B10:J10"/>
    <mergeCell ref="B14:J14"/>
    <mergeCell ref="B15:F15"/>
    <mergeCell ref="C56:F56"/>
    <mergeCell ref="G56:J56"/>
    <mergeCell ref="B19:J19"/>
  </mergeCells>
  <phoneticPr fontId="1"/>
  <pageMargins left="0.78740157480314965" right="0.78740157480314965" top="0.39370078740157483" bottom="0.39370078740157483" header="0.51181102362204722" footer="0.51181102362204722"/>
  <pageSetup paperSize="9" scale="47" fitToHeight="0" orientation="portrait" cellComments="asDisplayed"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B1:K80"/>
  <sheetViews>
    <sheetView view="pageBreakPreview" topLeftCell="A9" zoomScale="85" zoomScaleNormal="100" zoomScaleSheetLayoutView="85" workbookViewId="0">
      <selection activeCell="H35" sqref="H35"/>
    </sheetView>
  </sheetViews>
  <sheetFormatPr defaultColWidth="9" defaultRowHeight="13.5" x14ac:dyDescent="0.15"/>
  <cols>
    <col min="1" max="1" width="13.375" style="129" customWidth="1"/>
    <col min="2" max="2" width="63.25" style="129" bestFit="1" customWidth="1"/>
    <col min="3" max="10" width="13.875" style="129" customWidth="1"/>
    <col min="11" max="16384" width="9" style="129"/>
  </cols>
  <sheetData>
    <row r="1" spans="2:11" ht="26.25" customHeight="1" x14ac:dyDescent="0.15">
      <c r="J1" s="107" t="s">
        <v>84</v>
      </c>
    </row>
    <row r="2" spans="2:11" ht="18.75" customHeight="1" x14ac:dyDescent="0.15"/>
    <row r="3" spans="2:11" ht="18.75" customHeight="1" x14ac:dyDescent="0.15">
      <c r="B3" s="549" t="s">
        <v>216</v>
      </c>
      <c r="C3" s="549"/>
      <c r="D3" s="549"/>
      <c r="E3" s="549"/>
      <c r="F3" s="549"/>
      <c r="G3" s="549"/>
      <c r="H3" s="549"/>
      <c r="I3" s="549"/>
      <c r="J3" s="549"/>
    </row>
    <row r="4" spans="2:11" ht="18.75" customHeight="1" x14ac:dyDescent="0.15">
      <c r="B4" s="549"/>
      <c r="C4" s="549"/>
      <c r="D4" s="549"/>
      <c r="E4" s="549"/>
      <c r="F4" s="549"/>
      <c r="G4" s="549"/>
      <c r="H4" s="549"/>
      <c r="I4" s="549"/>
      <c r="J4" s="549"/>
    </row>
    <row r="5" spans="2:11" ht="21" customHeight="1" x14ac:dyDescent="0.15">
      <c r="C5" s="244"/>
      <c r="D5" s="244"/>
      <c r="E5" s="244"/>
      <c r="F5" s="244"/>
      <c r="G5" s="244"/>
      <c r="H5" s="244"/>
      <c r="I5" s="244"/>
      <c r="J5" s="146" t="str">
        <f>IF(表紙!$G$8="","会社名",表紙!$G$8)</f>
        <v>会社名</v>
      </c>
    </row>
    <row r="6" spans="2:11" ht="18" customHeight="1" x14ac:dyDescent="0.15">
      <c r="B6" s="128" t="s">
        <v>36</v>
      </c>
    </row>
    <row r="7" spans="2:11" ht="18" customHeight="1" x14ac:dyDescent="0.15">
      <c r="B7" s="128" t="s">
        <v>37</v>
      </c>
    </row>
    <row r="8" spans="2:11" ht="9" customHeight="1" thickBot="1" x14ac:dyDescent="0.2"/>
    <row r="9" spans="2:11" ht="37.5" customHeight="1" thickTop="1" thickBot="1" x14ac:dyDescent="0.2">
      <c r="B9" s="551" t="s">
        <v>438</v>
      </c>
      <c r="C9" s="552"/>
      <c r="D9" s="552"/>
      <c r="E9" s="552"/>
      <c r="F9" s="552"/>
      <c r="G9" s="552"/>
      <c r="H9" s="552"/>
      <c r="I9" s="552"/>
      <c r="J9" s="553"/>
    </row>
    <row r="10" spans="2:11" ht="19.5" customHeight="1" thickTop="1" x14ac:dyDescent="0.15">
      <c r="B10" s="554" t="s">
        <v>440</v>
      </c>
      <c r="C10" s="554"/>
      <c r="D10" s="554"/>
      <c r="E10" s="554"/>
      <c r="F10" s="554"/>
      <c r="G10" s="554"/>
      <c r="H10" s="554"/>
      <c r="I10" s="554"/>
    </row>
    <row r="11" spans="2:11" ht="18" thickBot="1" x14ac:dyDescent="0.2">
      <c r="B11" s="128" t="s">
        <v>29</v>
      </c>
    </row>
    <row r="12" spans="2:11" ht="45" customHeight="1" x14ac:dyDescent="0.15">
      <c r="B12" s="741" t="s">
        <v>11</v>
      </c>
      <c r="C12" s="574" t="s">
        <v>2</v>
      </c>
      <c r="D12" s="547"/>
      <c r="E12" s="547"/>
      <c r="F12" s="744"/>
      <c r="G12" s="574" t="s">
        <v>365</v>
      </c>
      <c r="H12" s="547"/>
      <c r="I12" s="547"/>
      <c r="J12" s="743"/>
    </row>
    <row r="13" spans="2:11" ht="18" customHeight="1" thickBot="1" x14ac:dyDescent="0.2">
      <c r="B13" s="742"/>
      <c r="C13" s="160"/>
      <c r="D13" s="159" t="s">
        <v>113</v>
      </c>
      <c r="E13" s="159" t="s">
        <v>114</v>
      </c>
      <c r="F13" s="159" t="s">
        <v>115</v>
      </c>
      <c r="G13" s="160"/>
      <c r="H13" s="159" t="s">
        <v>113</v>
      </c>
      <c r="I13" s="159" t="s">
        <v>114</v>
      </c>
      <c r="J13" s="161" t="s">
        <v>115</v>
      </c>
      <c r="K13" s="364"/>
    </row>
    <row r="14" spans="2:11" ht="18" customHeight="1" thickTop="1" x14ac:dyDescent="0.15">
      <c r="B14" s="306" t="s">
        <v>311</v>
      </c>
      <c r="C14" s="166" t="str">
        <f>IF(表2!C14="","",表2!C14)</f>
        <v/>
      </c>
      <c r="D14" s="294"/>
      <c r="E14" s="294"/>
      <c r="F14" s="166" t="str">
        <f>IF(C14="","",C14-D14-E14)</f>
        <v/>
      </c>
      <c r="G14" s="166">
        <f>IF(表2!E14="","",表2!E14)</f>
        <v>0</v>
      </c>
      <c r="H14" s="166">
        <f>IF($C14="",0,G14*(D14/$C14))</f>
        <v>0</v>
      </c>
      <c r="I14" s="166">
        <f>IF($C14="",0,G14*(E14/$C14))</f>
        <v>0</v>
      </c>
      <c r="J14" s="167">
        <f>IF(G14=0,0,G14-H14-I14)</f>
        <v>0</v>
      </c>
      <c r="K14" s="145" t="s">
        <v>89</v>
      </c>
    </row>
    <row r="15" spans="2:11" ht="18" customHeight="1" x14ac:dyDescent="0.15">
      <c r="B15" s="306" t="s">
        <v>312</v>
      </c>
      <c r="C15" s="166" t="str">
        <f>IF(表2!C15="","",表2!C15)</f>
        <v/>
      </c>
      <c r="D15" s="294"/>
      <c r="E15" s="294"/>
      <c r="F15" s="166" t="str">
        <f t="shared" ref="F15:F39" si="0">IF(C15="","",C15-D15-E15)</f>
        <v/>
      </c>
      <c r="G15" s="166">
        <f>IF(表2!E15="","",表2!E15)</f>
        <v>0</v>
      </c>
      <c r="H15" s="166">
        <f t="shared" ref="H15:H39" si="1">IF($C15="",0,G15*(D15/$C15))</f>
        <v>0</v>
      </c>
      <c r="I15" s="166">
        <f t="shared" ref="I15:I39" si="2">IF($C15="",0,G15*(E15/$C15))</f>
        <v>0</v>
      </c>
      <c r="J15" s="167">
        <f t="shared" ref="J15:J39" si="3">IF(G15=0,0,G15-H15-I15)</f>
        <v>0</v>
      </c>
      <c r="K15" s="145" t="s">
        <v>90</v>
      </c>
    </row>
    <row r="16" spans="2:11" ht="18" customHeight="1" x14ac:dyDescent="0.15">
      <c r="B16" s="306" t="s">
        <v>313</v>
      </c>
      <c r="C16" s="166" t="str">
        <f>IF(表2!C16="","",表2!C16)</f>
        <v/>
      </c>
      <c r="D16" s="294"/>
      <c r="E16" s="294"/>
      <c r="F16" s="166" t="str">
        <f t="shared" si="0"/>
        <v/>
      </c>
      <c r="G16" s="166">
        <f>IF(表2!E16="","",表2!E16)</f>
        <v>0</v>
      </c>
      <c r="H16" s="166">
        <f t="shared" si="1"/>
        <v>0</v>
      </c>
      <c r="I16" s="166">
        <f t="shared" si="2"/>
        <v>0</v>
      </c>
      <c r="J16" s="167">
        <f t="shared" si="3"/>
        <v>0</v>
      </c>
      <c r="K16" s="145" t="s">
        <v>91</v>
      </c>
    </row>
    <row r="17" spans="2:11" ht="18" customHeight="1" x14ac:dyDescent="0.15">
      <c r="B17" s="306" t="s">
        <v>315</v>
      </c>
      <c r="C17" s="166" t="str">
        <f>IF(表2!C17="","",表2!C17)</f>
        <v/>
      </c>
      <c r="D17" s="294"/>
      <c r="E17" s="294"/>
      <c r="F17" s="166" t="str">
        <f t="shared" si="0"/>
        <v/>
      </c>
      <c r="G17" s="166">
        <f>IF(表2!E17="","",表2!E17)</f>
        <v>0</v>
      </c>
      <c r="H17" s="166">
        <f t="shared" si="1"/>
        <v>0</v>
      </c>
      <c r="I17" s="166">
        <f t="shared" si="2"/>
        <v>0</v>
      </c>
      <c r="J17" s="167">
        <f t="shared" si="3"/>
        <v>0</v>
      </c>
      <c r="K17" s="145" t="s">
        <v>92</v>
      </c>
    </row>
    <row r="18" spans="2:11" ht="18" customHeight="1" x14ac:dyDescent="0.15">
      <c r="B18" s="306" t="s">
        <v>316</v>
      </c>
      <c r="C18" s="166" t="str">
        <f>IF(表2!C18="","",表2!C18)</f>
        <v/>
      </c>
      <c r="D18" s="294"/>
      <c r="E18" s="294"/>
      <c r="F18" s="166" t="str">
        <f t="shared" si="0"/>
        <v/>
      </c>
      <c r="G18" s="166">
        <f>IF(表2!E18="","",表2!E18)</f>
        <v>0</v>
      </c>
      <c r="H18" s="166">
        <f t="shared" si="1"/>
        <v>0</v>
      </c>
      <c r="I18" s="166">
        <f t="shared" si="2"/>
        <v>0</v>
      </c>
      <c r="J18" s="167">
        <f t="shared" si="3"/>
        <v>0</v>
      </c>
      <c r="K18" s="145" t="s">
        <v>93</v>
      </c>
    </row>
    <row r="19" spans="2:11" ht="18" customHeight="1" x14ac:dyDescent="0.15">
      <c r="B19" s="306" t="s">
        <v>317</v>
      </c>
      <c r="C19" s="166" t="str">
        <f>IF(表2!C19="","",表2!C19)</f>
        <v/>
      </c>
      <c r="D19" s="294"/>
      <c r="E19" s="294"/>
      <c r="F19" s="166" t="str">
        <f t="shared" si="0"/>
        <v/>
      </c>
      <c r="G19" s="166">
        <f>IF(表2!E19="","",表2!E19)</f>
        <v>0</v>
      </c>
      <c r="H19" s="166">
        <f t="shared" si="1"/>
        <v>0</v>
      </c>
      <c r="I19" s="166">
        <f t="shared" si="2"/>
        <v>0</v>
      </c>
      <c r="J19" s="167">
        <f t="shared" si="3"/>
        <v>0</v>
      </c>
      <c r="K19" s="145" t="s">
        <v>94</v>
      </c>
    </row>
    <row r="20" spans="2:11" ht="18" customHeight="1" x14ac:dyDescent="0.15">
      <c r="B20" s="306" t="s">
        <v>318</v>
      </c>
      <c r="C20" s="166" t="str">
        <f>IF(表2!C20="","",表2!C20)</f>
        <v/>
      </c>
      <c r="D20" s="294"/>
      <c r="E20" s="294"/>
      <c r="F20" s="166" t="str">
        <f t="shared" si="0"/>
        <v/>
      </c>
      <c r="G20" s="166">
        <f>IF(表2!E20="","",表2!E20)</f>
        <v>0</v>
      </c>
      <c r="H20" s="166">
        <f t="shared" si="1"/>
        <v>0</v>
      </c>
      <c r="I20" s="166">
        <f t="shared" si="2"/>
        <v>0</v>
      </c>
      <c r="J20" s="167">
        <f t="shared" si="3"/>
        <v>0</v>
      </c>
      <c r="K20" s="145" t="s">
        <v>95</v>
      </c>
    </row>
    <row r="21" spans="2:11" ht="18" customHeight="1" x14ac:dyDescent="0.15">
      <c r="B21" s="403" t="s">
        <v>319</v>
      </c>
      <c r="C21" s="166" t="str">
        <f>IF(表2!C21="","",表2!C21)</f>
        <v/>
      </c>
      <c r="D21" s="294"/>
      <c r="E21" s="294"/>
      <c r="F21" s="166" t="str">
        <f t="shared" si="0"/>
        <v/>
      </c>
      <c r="G21" s="166">
        <f>IF(表2!E21="","",表2!E21)</f>
        <v>0</v>
      </c>
      <c r="H21" s="166">
        <f t="shared" si="1"/>
        <v>0</v>
      </c>
      <c r="I21" s="166">
        <f t="shared" si="2"/>
        <v>0</v>
      </c>
      <c r="J21" s="167">
        <f t="shared" si="3"/>
        <v>0</v>
      </c>
      <c r="K21" s="145" t="s">
        <v>96</v>
      </c>
    </row>
    <row r="22" spans="2:11" ht="18" customHeight="1" x14ac:dyDescent="0.15">
      <c r="B22" s="403" t="s">
        <v>320</v>
      </c>
      <c r="C22" s="166" t="str">
        <f>IF(表2!C22="","",表2!C22)</f>
        <v/>
      </c>
      <c r="D22" s="294"/>
      <c r="E22" s="294"/>
      <c r="F22" s="166" t="str">
        <f t="shared" si="0"/>
        <v/>
      </c>
      <c r="G22" s="166">
        <f>IF(表2!E22="","",表2!E22)</f>
        <v>0</v>
      </c>
      <c r="H22" s="166">
        <f t="shared" si="1"/>
        <v>0</v>
      </c>
      <c r="I22" s="166">
        <f t="shared" si="2"/>
        <v>0</v>
      </c>
      <c r="J22" s="167">
        <f t="shared" si="3"/>
        <v>0</v>
      </c>
      <c r="K22" s="145" t="s">
        <v>97</v>
      </c>
    </row>
    <row r="23" spans="2:11" ht="18" customHeight="1" x14ac:dyDescent="0.15">
      <c r="B23" s="403" t="s">
        <v>321</v>
      </c>
      <c r="C23" s="166" t="str">
        <f>IF(表2!C23="","",表2!C23)</f>
        <v/>
      </c>
      <c r="D23" s="294"/>
      <c r="E23" s="294"/>
      <c r="F23" s="166" t="str">
        <f t="shared" si="0"/>
        <v/>
      </c>
      <c r="G23" s="166">
        <f>IF(表2!E23="","",表2!E23)</f>
        <v>0</v>
      </c>
      <c r="H23" s="166">
        <f t="shared" si="1"/>
        <v>0</v>
      </c>
      <c r="I23" s="166">
        <f t="shared" si="2"/>
        <v>0</v>
      </c>
      <c r="J23" s="167">
        <f t="shared" si="3"/>
        <v>0</v>
      </c>
      <c r="K23" s="145" t="s">
        <v>98</v>
      </c>
    </row>
    <row r="24" spans="2:11" ht="18" customHeight="1" x14ac:dyDescent="0.15">
      <c r="B24" s="403" t="s">
        <v>322</v>
      </c>
      <c r="C24" s="166" t="str">
        <f>IF(表2!C24="","",表2!C24)</f>
        <v/>
      </c>
      <c r="D24" s="294"/>
      <c r="E24" s="294"/>
      <c r="F24" s="166" t="str">
        <f t="shared" si="0"/>
        <v/>
      </c>
      <c r="G24" s="166">
        <f>IF(表2!E24="","",表2!E24)</f>
        <v>0</v>
      </c>
      <c r="H24" s="166">
        <f t="shared" si="1"/>
        <v>0</v>
      </c>
      <c r="I24" s="166">
        <f t="shared" si="2"/>
        <v>0</v>
      </c>
      <c r="J24" s="167">
        <f t="shared" si="3"/>
        <v>0</v>
      </c>
      <c r="K24" s="145" t="s">
        <v>99</v>
      </c>
    </row>
    <row r="25" spans="2:11" ht="18" customHeight="1" x14ac:dyDescent="0.15">
      <c r="B25" s="403" t="s">
        <v>323</v>
      </c>
      <c r="C25" s="166" t="str">
        <f>IF(表2!C25="","",表2!C25)</f>
        <v/>
      </c>
      <c r="D25" s="294"/>
      <c r="E25" s="294"/>
      <c r="F25" s="166" t="str">
        <f t="shared" si="0"/>
        <v/>
      </c>
      <c r="G25" s="166">
        <f>IF(表2!E25="","",表2!E25)</f>
        <v>0</v>
      </c>
      <c r="H25" s="166">
        <f t="shared" si="1"/>
        <v>0</v>
      </c>
      <c r="I25" s="166">
        <f t="shared" si="2"/>
        <v>0</v>
      </c>
      <c r="J25" s="167">
        <f t="shared" si="3"/>
        <v>0</v>
      </c>
      <c r="K25" s="145" t="s">
        <v>100</v>
      </c>
    </row>
    <row r="26" spans="2:11" ht="18" customHeight="1" x14ac:dyDescent="0.15">
      <c r="B26" s="403" t="s">
        <v>314</v>
      </c>
      <c r="C26" s="166" t="str">
        <f>IF(表2!C26="","",表2!C26)</f>
        <v/>
      </c>
      <c r="D26" s="294"/>
      <c r="E26" s="294"/>
      <c r="F26" s="166" t="str">
        <f t="shared" si="0"/>
        <v/>
      </c>
      <c r="G26" s="166">
        <f>IF(表2!E26="","",表2!E26)</f>
        <v>0</v>
      </c>
      <c r="H26" s="166">
        <f t="shared" si="1"/>
        <v>0</v>
      </c>
      <c r="I26" s="166">
        <f t="shared" si="2"/>
        <v>0</v>
      </c>
      <c r="J26" s="167">
        <f t="shared" si="3"/>
        <v>0</v>
      </c>
      <c r="K26" s="145" t="s">
        <v>101</v>
      </c>
    </row>
    <row r="27" spans="2:11" ht="18" customHeight="1" x14ac:dyDescent="0.15">
      <c r="B27" s="403" t="s">
        <v>324</v>
      </c>
      <c r="C27" s="166" t="str">
        <f>IF(表2!C27="","",表2!C27)</f>
        <v/>
      </c>
      <c r="D27" s="294"/>
      <c r="E27" s="294"/>
      <c r="F27" s="166" t="str">
        <f t="shared" si="0"/>
        <v/>
      </c>
      <c r="G27" s="166">
        <f>IF(表2!E27="","",表2!E27)</f>
        <v>0</v>
      </c>
      <c r="H27" s="166">
        <f t="shared" si="1"/>
        <v>0</v>
      </c>
      <c r="I27" s="166">
        <f t="shared" si="2"/>
        <v>0</v>
      </c>
      <c r="J27" s="167">
        <f t="shared" si="3"/>
        <v>0</v>
      </c>
      <c r="K27" s="145" t="s">
        <v>102</v>
      </c>
    </row>
    <row r="28" spans="2:11" ht="18" customHeight="1" x14ac:dyDescent="0.15">
      <c r="B28" s="403" t="s">
        <v>325</v>
      </c>
      <c r="C28" s="166" t="str">
        <f>IF(表2!C28="","",表2!C28)</f>
        <v/>
      </c>
      <c r="D28" s="294"/>
      <c r="E28" s="294"/>
      <c r="F28" s="166" t="str">
        <f t="shared" si="0"/>
        <v/>
      </c>
      <c r="G28" s="166">
        <f>IF(表2!E28="","",表2!E28)</f>
        <v>0</v>
      </c>
      <c r="H28" s="166">
        <f t="shared" si="1"/>
        <v>0</v>
      </c>
      <c r="I28" s="166">
        <f t="shared" si="2"/>
        <v>0</v>
      </c>
      <c r="J28" s="167">
        <f t="shared" si="3"/>
        <v>0</v>
      </c>
      <c r="K28" s="145" t="s">
        <v>103</v>
      </c>
    </row>
    <row r="29" spans="2:11" ht="18" customHeight="1" x14ac:dyDescent="0.15">
      <c r="B29" s="403" t="s">
        <v>326</v>
      </c>
      <c r="C29" s="166" t="str">
        <f>IF(表2!C29="","",表2!C29)</f>
        <v/>
      </c>
      <c r="D29" s="294"/>
      <c r="E29" s="294"/>
      <c r="F29" s="166" t="str">
        <f t="shared" si="0"/>
        <v/>
      </c>
      <c r="G29" s="166">
        <f>IF(表2!E29="","",表2!E29)</f>
        <v>0</v>
      </c>
      <c r="H29" s="166">
        <f t="shared" si="1"/>
        <v>0</v>
      </c>
      <c r="I29" s="166">
        <f t="shared" si="2"/>
        <v>0</v>
      </c>
      <c r="J29" s="167">
        <f t="shared" si="3"/>
        <v>0</v>
      </c>
      <c r="K29" s="145" t="s">
        <v>104</v>
      </c>
    </row>
    <row r="30" spans="2:11" ht="18" customHeight="1" x14ac:dyDescent="0.15">
      <c r="B30" s="403" t="s">
        <v>327</v>
      </c>
      <c r="C30" s="166" t="str">
        <f>IF(表2!C30="","",表2!C30)</f>
        <v/>
      </c>
      <c r="D30" s="294"/>
      <c r="E30" s="294"/>
      <c r="F30" s="166" t="str">
        <f t="shared" si="0"/>
        <v/>
      </c>
      <c r="G30" s="166">
        <f>IF(表2!E30="","",表2!E30)</f>
        <v>0</v>
      </c>
      <c r="H30" s="166">
        <f t="shared" si="1"/>
        <v>0</v>
      </c>
      <c r="I30" s="166">
        <f t="shared" si="2"/>
        <v>0</v>
      </c>
      <c r="J30" s="167">
        <f t="shared" si="3"/>
        <v>0</v>
      </c>
      <c r="K30" s="145" t="s">
        <v>105</v>
      </c>
    </row>
    <row r="31" spans="2:11" ht="18" customHeight="1" x14ac:dyDescent="0.15">
      <c r="B31" s="403" t="s">
        <v>328</v>
      </c>
      <c r="C31" s="166" t="str">
        <f>IF(表2!C31="","",表2!C31)</f>
        <v/>
      </c>
      <c r="D31" s="294"/>
      <c r="E31" s="294"/>
      <c r="F31" s="166" t="str">
        <f t="shared" si="0"/>
        <v/>
      </c>
      <c r="G31" s="166">
        <f>IF(表2!E31="","",表2!E31)</f>
        <v>0</v>
      </c>
      <c r="H31" s="166">
        <f t="shared" si="1"/>
        <v>0</v>
      </c>
      <c r="I31" s="166">
        <f t="shared" si="2"/>
        <v>0</v>
      </c>
      <c r="J31" s="167">
        <f t="shared" si="3"/>
        <v>0</v>
      </c>
      <c r="K31" s="145" t="s">
        <v>106</v>
      </c>
    </row>
    <row r="32" spans="2:11" ht="18" customHeight="1" x14ac:dyDescent="0.15">
      <c r="B32" s="403" t="s">
        <v>329</v>
      </c>
      <c r="C32" s="166" t="str">
        <f>IF(表2!C32="","",表2!C32)</f>
        <v/>
      </c>
      <c r="D32" s="294"/>
      <c r="E32" s="294"/>
      <c r="F32" s="166" t="str">
        <f t="shared" si="0"/>
        <v/>
      </c>
      <c r="G32" s="166">
        <f>IF(表2!E32="","",表2!E32)</f>
        <v>0</v>
      </c>
      <c r="H32" s="166">
        <f t="shared" si="1"/>
        <v>0</v>
      </c>
      <c r="I32" s="166">
        <f t="shared" si="2"/>
        <v>0</v>
      </c>
      <c r="J32" s="167">
        <f t="shared" si="3"/>
        <v>0</v>
      </c>
      <c r="K32" s="145" t="s">
        <v>107</v>
      </c>
    </row>
    <row r="33" spans="2:11" ht="18" customHeight="1" x14ac:dyDescent="0.15">
      <c r="B33" s="403" t="s">
        <v>339</v>
      </c>
      <c r="C33" s="404" t="str">
        <f>IF(表2!C33="","",表2!C33)</f>
        <v/>
      </c>
      <c r="D33" s="295"/>
      <c r="E33" s="295"/>
      <c r="F33" s="404" t="str">
        <f t="shared" si="0"/>
        <v/>
      </c>
      <c r="G33" s="166">
        <f>IF(表2!E33="","",表2!E33)</f>
        <v>0</v>
      </c>
      <c r="H33" s="166">
        <f t="shared" si="1"/>
        <v>0</v>
      </c>
      <c r="I33" s="166">
        <f t="shared" si="2"/>
        <v>0</v>
      </c>
      <c r="J33" s="167">
        <f t="shared" si="3"/>
        <v>0</v>
      </c>
      <c r="K33" s="145" t="s">
        <v>108</v>
      </c>
    </row>
    <row r="34" spans="2:11" ht="18" customHeight="1" x14ac:dyDescent="0.15">
      <c r="B34" s="403" t="s">
        <v>330</v>
      </c>
      <c r="C34" s="166" t="str">
        <f>IF(表2!C34="","",表2!C34)</f>
        <v/>
      </c>
      <c r="D34" s="294"/>
      <c r="E34" s="294"/>
      <c r="F34" s="166" t="str">
        <f t="shared" si="0"/>
        <v/>
      </c>
      <c r="G34" s="166">
        <f>IF(表2!E34="","",表2!E34)</f>
        <v>0</v>
      </c>
      <c r="H34" s="166">
        <f t="shared" si="1"/>
        <v>0</v>
      </c>
      <c r="I34" s="166">
        <f t="shared" si="2"/>
        <v>0</v>
      </c>
      <c r="J34" s="167">
        <f t="shared" si="3"/>
        <v>0</v>
      </c>
      <c r="K34" s="145" t="s">
        <v>109</v>
      </c>
    </row>
    <row r="35" spans="2:11" ht="18" customHeight="1" x14ac:dyDescent="0.15">
      <c r="B35" s="403" t="s">
        <v>331</v>
      </c>
      <c r="C35" s="166" t="str">
        <f>IF(表2!C35="","",表2!C35)</f>
        <v/>
      </c>
      <c r="D35" s="294"/>
      <c r="E35" s="294"/>
      <c r="F35" s="166" t="str">
        <f t="shared" si="0"/>
        <v/>
      </c>
      <c r="G35" s="166">
        <f>IF(表2!E35="","",表2!E35)</f>
        <v>0</v>
      </c>
      <c r="H35" s="166">
        <f t="shared" si="1"/>
        <v>0</v>
      </c>
      <c r="I35" s="166">
        <f t="shared" si="2"/>
        <v>0</v>
      </c>
      <c r="J35" s="167">
        <f t="shared" si="3"/>
        <v>0</v>
      </c>
      <c r="K35" s="145" t="s">
        <v>110</v>
      </c>
    </row>
    <row r="36" spans="2:11" ht="18" customHeight="1" x14ac:dyDescent="0.15">
      <c r="B36" s="403" t="s">
        <v>332</v>
      </c>
      <c r="C36" s="166" t="str">
        <f>IF(表2!C36="","",表2!C36)</f>
        <v/>
      </c>
      <c r="D36" s="294"/>
      <c r="E36" s="294"/>
      <c r="F36" s="166" t="str">
        <f t="shared" si="0"/>
        <v/>
      </c>
      <c r="G36" s="166">
        <f>IF(表2!E36="","",表2!E36)</f>
        <v>0</v>
      </c>
      <c r="H36" s="166">
        <f t="shared" si="1"/>
        <v>0</v>
      </c>
      <c r="I36" s="166">
        <f t="shared" si="2"/>
        <v>0</v>
      </c>
      <c r="J36" s="167">
        <f t="shared" si="3"/>
        <v>0</v>
      </c>
      <c r="K36" s="145" t="s">
        <v>111</v>
      </c>
    </row>
    <row r="37" spans="2:11" ht="18" customHeight="1" x14ac:dyDescent="0.15">
      <c r="B37" s="403" t="s">
        <v>333</v>
      </c>
      <c r="C37" s="166" t="str">
        <f>IF(表2!C37="","",表2!C37)</f>
        <v/>
      </c>
      <c r="D37" s="294"/>
      <c r="E37" s="294"/>
      <c r="F37" s="166" t="str">
        <f t="shared" si="0"/>
        <v/>
      </c>
      <c r="G37" s="166">
        <f>IF(表2!E37="","",表2!E37)</f>
        <v>0</v>
      </c>
      <c r="H37" s="166">
        <f t="shared" si="1"/>
        <v>0</v>
      </c>
      <c r="I37" s="166">
        <f t="shared" si="2"/>
        <v>0</v>
      </c>
      <c r="J37" s="167">
        <f t="shared" si="3"/>
        <v>0</v>
      </c>
      <c r="K37" s="145" t="s">
        <v>112</v>
      </c>
    </row>
    <row r="38" spans="2:11" ht="18" customHeight="1" x14ac:dyDescent="0.15">
      <c r="B38" s="403" t="s">
        <v>334</v>
      </c>
      <c r="C38" s="166" t="str">
        <f>IF(表2!C38="","",表2!C38)</f>
        <v/>
      </c>
      <c r="D38" s="294"/>
      <c r="E38" s="294"/>
      <c r="F38" s="166" t="str">
        <f t="shared" si="0"/>
        <v/>
      </c>
      <c r="G38" s="166">
        <f>IF(表2!E38="","",表2!E38)</f>
        <v>0</v>
      </c>
      <c r="H38" s="166">
        <f t="shared" si="1"/>
        <v>0</v>
      </c>
      <c r="I38" s="166">
        <f t="shared" si="2"/>
        <v>0</v>
      </c>
      <c r="J38" s="167">
        <f t="shared" si="3"/>
        <v>0</v>
      </c>
      <c r="K38" s="145" t="s">
        <v>344</v>
      </c>
    </row>
    <row r="39" spans="2:11" ht="18" customHeight="1" x14ac:dyDescent="0.15">
      <c r="B39" s="403" t="s">
        <v>335</v>
      </c>
      <c r="C39" s="166" t="str">
        <f>IF(表2!C39="","",表2!C39)</f>
        <v/>
      </c>
      <c r="D39" s="294"/>
      <c r="E39" s="294"/>
      <c r="F39" s="166" t="str">
        <f t="shared" si="0"/>
        <v/>
      </c>
      <c r="G39" s="166">
        <f>IF(表2!E39="","",表2!E39)</f>
        <v>0</v>
      </c>
      <c r="H39" s="166">
        <f t="shared" si="1"/>
        <v>0</v>
      </c>
      <c r="I39" s="166">
        <f t="shared" si="2"/>
        <v>0</v>
      </c>
      <c r="J39" s="167">
        <f t="shared" si="3"/>
        <v>0</v>
      </c>
      <c r="K39" s="145" t="s">
        <v>345</v>
      </c>
    </row>
    <row r="40" spans="2:11" ht="18" customHeight="1" x14ac:dyDescent="0.15">
      <c r="B40" s="403" t="s">
        <v>336</v>
      </c>
      <c r="C40" s="166" t="str">
        <f>IF(表2!C40="","",表2!C40)</f>
        <v/>
      </c>
      <c r="D40" s="294"/>
      <c r="E40" s="294"/>
      <c r="F40" s="166" t="str">
        <f t="shared" ref="F40:F42" si="4">IF(C40="","",C40-D40-E40)</f>
        <v/>
      </c>
      <c r="G40" s="166">
        <f>IF(表2!E40="","",表2!E40)</f>
        <v>0</v>
      </c>
      <c r="H40" s="166">
        <f t="shared" ref="H40:H42" si="5">IF($C40="",0,G40*(D40/$C40))</f>
        <v>0</v>
      </c>
      <c r="I40" s="166">
        <f t="shared" ref="I40:I42" si="6">IF($C40="",0,G40*(E40/$C40))</f>
        <v>0</v>
      </c>
      <c r="J40" s="167">
        <f t="shared" ref="J40:J42" si="7">IF(G40=0,0,G40-H40-I40)</f>
        <v>0</v>
      </c>
      <c r="K40" s="145" t="s">
        <v>346</v>
      </c>
    </row>
    <row r="41" spans="2:11" ht="18" customHeight="1" x14ac:dyDescent="0.15">
      <c r="B41" s="405" t="s">
        <v>337</v>
      </c>
      <c r="C41" s="406" t="str">
        <f>IF(表2!C41="","",表2!C41)</f>
        <v/>
      </c>
      <c r="D41" s="296"/>
      <c r="E41" s="296"/>
      <c r="F41" s="404" t="str">
        <f t="shared" si="4"/>
        <v/>
      </c>
      <c r="G41" s="166">
        <f>IF(表2!E41="","",表2!E41)</f>
        <v>0</v>
      </c>
      <c r="H41" s="166">
        <f t="shared" si="5"/>
        <v>0</v>
      </c>
      <c r="I41" s="166">
        <f t="shared" si="6"/>
        <v>0</v>
      </c>
      <c r="J41" s="167">
        <f t="shared" si="7"/>
        <v>0</v>
      </c>
      <c r="K41" s="145" t="s">
        <v>347</v>
      </c>
    </row>
    <row r="42" spans="2:11" ht="18" customHeight="1" thickBot="1" x14ac:dyDescent="0.2">
      <c r="B42" s="405" t="s">
        <v>352</v>
      </c>
      <c r="C42" s="407" t="str">
        <f>IF(表2!C42="","",表2!C42)</f>
        <v/>
      </c>
      <c r="D42" s="297"/>
      <c r="E42" s="297"/>
      <c r="F42" s="406" t="str">
        <f t="shared" si="4"/>
        <v/>
      </c>
      <c r="G42" s="166">
        <f>IF(表2!E42="","",表2!E42)</f>
        <v>0</v>
      </c>
      <c r="H42" s="166">
        <f t="shared" si="5"/>
        <v>0</v>
      </c>
      <c r="I42" s="166">
        <f t="shared" si="6"/>
        <v>0</v>
      </c>
      <c r="J42" s="167">
        <f t="shared" si="7"/>
        <v>0</v>
      </c>
      <c r="K42" s="145" t="s">
        <v>355</v>
      </c>
    </row>
    <row r="43" spans="2:11" ht="18" customHeight="1" thickTop="1" thickBot="1" x14ac:dyDescent="0.2">
      <c r="B43" s="408" t="s">
        <v>3</v>
      </c>
      <c r="C43" s="409">
        <f>SUM(C14:C42)</f>
        <v>0</v>
      </c>
      <c r="D43" s="409"/>
      <c r="E43" s="409"/>
      <c r="F43" s="409"/>
      <c r="G43" s="177">
        <f>SUM(G14:G42)</f>
        <v>0</v>
      </c>
      <c r="H43" s="177">
        <f>SUM(H14:H42)</f>
        <v>0</v>
      </c>
      <c r="I43" s="177">
        <f>SUM(I14:I42)</f>
        <v>0</v>
      </c>
      <c r="J43" s="178">
        <f>SUM(J14:J42)</f>
        <v>0</v>
      </c>
    </row>
    <row r="44" spans="2:11" ht="18" customHeight="1" x14ac:dyDescent="0.15">
      <c r="B44" s="201"/>
      <c r="C44" s="298"/>
      <c r="D44" s="298"/>
      <c r="E44" s="298"/>
      <c r="F44" s="298"/>
      <c r="G44" s="298"/>
      <c r="H44" s="298"/>
      <c r="I44" s="298"/>
      <c r="J44" s="300"/>
    </row>
    <row r="45" spans="2:11" ht="18" customHeight="1" thickBot="1" x14ac:dyDescent="0.2">
      <c r="B45" s="105"/>
      <c r="C45" s="298"/>
      <c r="D45" s="298"/>
      <c r="E45" s="298"/>
      <c r="F45" s="298"/>
      <c r="G45" s="298"/>
      <c r="H45" s="298"/>
      <c r="I45" s="298"/>
      <c r="J45" s="300"/>
    </row>
    <row r="46" spans="2:11" ht="45" customHeight="1" x14ac:dyDescent="0.15">
      <c r="B46" s="156" t="s">
        <v>137</v>
      </c>
      <c r="C46" s="643" t="s">
        <v>439</v>
      </c>
      <c r="D46" s="730"/>
      <c r="E46" s="730"/>
      <c r="F46" s="731"/>
    </row>
    <row r="47" spans="2:11" ht="18" customHeight="1" thickBot="1" x14ac:dyDescent="0.2">
      <c r="B47" s="157"/>
      <c r="C47" s="158"/>
      <c r="D47" s="159" t="s">
        <v>113</v>
      </c>
      <c r="E47" s="159" t="s">
        <v>114</v>
      </c>
      <c r="F47" s="161" t="s">
        <v>115</v>
      </c>
    </row>
    <row r="48" spans="2:11" ht="18" customHeight="1" thickTop="1" thickBot="1" x14ac:dyDescent="0.2">
      <c r="B48" s="175" t="s">
        <v>9</v>
      </c>
      <c r="C48" s="203"/>
      <c r="D48" s="203"/>
      <c r="E48" s="203"/>
      <c r="F48" s="204" t="str">
        <f>IF(C48="","",C48-D48-E48)</f>
        <v/>
      </c>
      <c r="G48" s="145"/>
    </row>
    <row r="49" s="205" customFormat="1" x14ac:dyDescent="0.15"/>
    <row r="50" s="205" customFormat="1" x14ac:dyDescent="0.15"/>
    <row r="51" s="205" customFormat="1" x14ac:dyDescent="0.15"/>
    <row r="52" s="205" customFormat="1" x14ac:dyDescent="0.15"/>
    <row r="53" s="205" customFormat="1" x14ac:dyDescent="0.15"/>
    <row r="54" s="205" customFormat="1" x14ac:dyDescent="0.15"/>
    <row r="55" s="205" customFormat="1" x14ac:dyDescent="0.15"/>
    <row r="56" s="205" customFormat="1" x14ac:dyDescent="0.15"/>
    <row r="57" s="205" customFormat="1" x14ac:dyDescent="0.15"/>
    <row r="58" s="205" customFormat="1" x14ac:dyDescent="0.15"/>
    <row r="59" s="205" customFormat="1" x14ac:dyDescent="0.15"/>
    <row r="60" s="205" customFormat="1" x14ac:dyDescent="0.15"/>
    <row r="61" s="205" customFormat="1" x14ac:dyDescent="0.15"/>
    <row r="62" s="205" customFormat="1" x14ac:dyDescent="0.15"/>
    <row r="63" s="205" customFormat="1" x14ac:dyDescent="0.15"/>
    <row r="64" s="205" customFormat="1" x14ac:dyDescent="0.15"/>
    <row r="65" spans="4:7" s="205" customFormat="1" x14ac:dyDescent="0.15"/>
    <row r="66" spans="4:7" s="205" customFormat="1" x14ac:dyDescent="0.15"/>
    <row r="67" spans="4:7" s="205" customFormat="1" x14ac:dyDescent="0.15"/>
    <row r="68" spans="4:7" s="205" customFormat="1" x14ac:dyDescent="0.15"/>
    <row r="69" spans="4:7" s="205" customFormat="1" x14ac:dyDescent="0.15"/>
    <row r="70" spans="4:7" s="205" customFormat="1" x14ac:dyDescent="0.15"/>
    <row r="71" spans="4:7" s="205" customFormat="1" x14ac:dyDescent="0.15"/>
    <row r="72" spans="4:7" s="205" customFormat="1" x14ac:dyDescent="0.15"/>
    <row r="80" spans="4:7" x14ac:dyDescent="0.15">
      <c r="D80" s="205"/>
      <c r="E80" s="205"/>
      <c r="F80" s="205"/>
      <c r="G80" s="205"/>
    </row>
  </sheetData>
  <mergeCells count="7">
    <mergeCell ref="C46:F46"/>
    <mergeCell ref="B3:J4"/>
    <mergeCell ref="B9:J9"/>
    <mergeCell ref="B10:I10"/>
    <mergeCell ref="B12:B13"/>
    <mergeCell ref="G12:J12"/>
    <mergeCell ref="C12:F12"/>
  </mergeCells>
  <phoneticPr fontId="1"/>
  <pageMargins left="0.78740157480314965" right="0.78740157480314965" top="0.39370078740157483" bottom="0.39370078740157483" header="0.51181102362204722" footer="0.51181102362204722"/>
  <pageSetup paperSize="9" scale="46" fitToHeight="0" orientation="portrait"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B1:K52"/>
  <sheetViews>
    <sheetView view="pageBreakPreview" topLeftCell="A23" zoomScale="85" zoomScaleNormal="100" zoomScaleSheetLayoutView="85" workbookViewId="0">
      <selection activeCell="O9" sqref="O9"/>
    </sheetView>
  </sheetViews>
  <sheetFormatPr defaultColWidth="9" defaultRowHeight="13.5" x14ac:dyDescent="0.15"/>
  <cols>
    <col min="1" max="1" width="2" style="129" customWidth="1"/>
    <col min="2" max="2" width="63.25" style="129" bestFit="1" customWidth="1"/>
    <col min="3" max="10" width="13.875" style="129" customWidth="1"/>
    <col min="11" max="11" width="9.625" style="129" bestFit="1" customWidth="1"/>
    <col min="12" max="16384" width="9" style="129"/>
  </cols>
  <sheetData>
    <row r="1" spans="2:11" ht="26.25" customHeight="1" x14ac:dyDescent="0.15">
      <c r="J1" s="107" t="s">
        <v>85</v>
      </c>
    </row>
    <row r="2" spans="2:11" ht="18.75" customHeight="1" x14ac:dyDescent="0.15"/>
    <row r="3" spans="2:11" ht="21" customHeight="1" x14ac:dyDescent="0.15">
      <c r="B3" s="549" t="s">
        <v>217</v>
      </c>
      <c r="C3" s="549"/>
      <c r="D3" s="549"/>
      <c r="E3" s="549"/>
      <c r="F3" s="549"/>
      <c r="G3" s="549"/>
      <c r="H3" s="549"/>
      <c r="I3" s="549"/>
      <c r="J3" s="549"/>
    </row>
    <row r="4" spans="2:11" ht="21" customHeight="1" x14ac:dyDescent="0.15">
      <c r="B4" s="549"/>
      <c r="C4" s="549"/>
      <c r="D4" s="549"/>
      <c r="E4" s="549"/>
      <c r="F4" s="549"/>
      <c r="G4" s="549"/>
      <c r="H4" s="549"/>
      <c r="I4" s="549"/>
      <c r="J4" s="549"/>
    </row>
    <row r="5" spans="2:11" ht="21" customHeight="1" x14ac:dyDescent="0.15">
      <c r="B5" s="128"/>
      <c r="J5" s="146" t="str">
        <f>IF(表紙!$G$8="","会社名",表紙!$G$8)</f>
        <v>会社名</v>
      </c>
    </row>
    <row r="6" spans="2:11" ht="18" customHeight="1" x14ac:dyDescent="0.15">
      <c r="B6" s="128" t="s">
        <v>36</v>
      </c>
    </row>
    <row r="7" spans="2:11" ht="18" customHeight="1" x14ac:dyDescent="0.15">
      <c r="B7" s="128" t="s">
        <v>38</v>
      </c>
    </row>
    <row r="8" spans="2:11" ht="9" customHeight="1" thickBot="1" x14ac:dyDescent="0.2"/>
    <row r="9" spans="2:11" ht="37.5" customHeight="1" thickTop="1" thickBot="1" x14ac:dyDescent="0.2">
      <c r="B9" s="551" t="s">
        <v>444</v>
      </c>
      <c r="C9" s="552"/>
      <c r="D9" s="552"/>
      <c r="E9" s="552"/>
      <c r="F9" s="552"/>
      <c r="G9" s="552"/>
      <c r="H9" s="552"/>
      <c r="I9" s="552"/>
      <c r="J9" s="553"/>
    </row>
    <row r="10" spans="2:11" ht="30" customHeight="1" thickTop="1" x14ac:dyDescent="0.15">
      <c r="B10" s="554" t="s">
        <v>442</v>
      </c>
      <c r="C10" s="554"/>
      <c r="D10" s="554"/>
      <c r="E10" s="554"/>
      <c r="F10" s="554"/>
      <c r="G10" s="554"/>
      <c r="H10" s="147"/>
      <c r="I10" s="147"/>
    </row>
    <row r="11" spans="2:11" ht="18" thickBot="1" x14ac:dyDescent="0.2">
      <c r="B11" s="128" t="s">
        <v>29</v>
      </c>
    </row>
    <row r="12" spans="2:11" ht="45" customHeight="1" x14ac:dyDescent="0.15">
      <c r="B12" s="741" t="s">
        <v>11</v>
      </c>
      <c r="C12" s="574" t="s">
        <v>393</v>
      </c>
      <c r="D12" s="640"/>
      <c r="E12" s="640"/>
      <c r="F12" s="597"/>
      <c r="G12" s="574" t="s">
        <v>365</v>
      </c>
      <c r="H12" s="640"/>
      <c r="I12" s="640"/>
      <c r="J12" s="575"/>
    </row>
    <row r="13" spans="2:11" ht="18" customHeight="1" thickBot="1" x14ac:dyDescent="0.2">
      <c r="B13" s="742"/>
      <c r="C13" s="160"/>
      <c r="D13" s="159" t="s">
        <v>113</v>
      </c>
      <c r="E13" s="159" t="s">
        <v>114</v>
      </c>
      <c r="F13" s="159" t="s">
        <v>115</v>
      </c>
      <c r="G13" s="160"/>
      <c r="H13" s="159" t="s">
        <v>113</v>
      </c>
      <c r="I13" s="159" t="s">
        <v>114</v>
      </c>
      <c r="J13" s="161" t="s">
        <v>115</v>
      </c>
      <c r="K13" s="364"/>
    </row>
    <row r="14" spans="2:11" ht="18" customHeight="1" thickTop="1" x14ac:dyDescent="0.15">
      <c r="B14" s="303" t="s">
        <v>311</v>
      </c>
      <c r="C14" s="166" t="str">
        <f>IF(表3!C14="","",表3!C14)</f>
        <v/>
      </c>
      <c r="D14" s="411"/>
      <c r="E14" s="411"/>
      <c r="F14" s="163" t="str">
        <f>IF(C14="","",C14-D14-E14)</f>
        <v/>
      </c>
      <c r="G14" s="166">
        <f>IF(表3!I14="","",表3!I14)</f>
        <v>0</v>
      </c>
      <c r="H14" s="166">
        <f t="shared" ref="H14" si="0">IF($C14="",0,G14*(D14/$C14))</f>
        <v>0</v>
      </c>
      <c r="I14" s="166">
        <f>IF($C14="",0,G14*(E14/$C14))</f>
        <v>0</v>
      </c>
      <c r="J14" s="167">
        <f>IF(G14=0,0,G14-H14-I14)</f>
        <v>0</v>
      </c>
      <c r="K14" s="145" t="s">
        <v>89</v>
      </c>
    </row>
    <row r="15" spans="2:11" ht="18" customHeight="1" x14ac:dyDescent="0.15">
      <c r="B15" s="306" t="s">
        <v>312</v>
      </c>
      <c r="C15" s="166" t="str">
        <f>IF(表3!C15="","",表3!C15)</f>
        <v/>
      </c>
      <c r="D15" s="170"/>
      <c r="E15" s="170"/>
      <c r="F15" s="163" t="str">
        <f t="shared" ref="F15:F42" si="1">IF(C15="","",C15-D15-E15)</f>
        <v/>
      </c>
      <c r="G15" s="166">
        <f>IF(表3!I15="","",表3!I15)</f>
        <v>0</v>
      </c>
      <c r="H15" s="166">
        <f t="shared" ref="H15:H42" si="2">IF($C15="",0,G15*(D15/$C15))</f>
        <v>0</v>
      </c>
      <c r="I15" s="166">
        <f t="shared" ref="I15:I42" si="3">IF($C15="",0,G15*(E15/$C15))</f>
        <v>0</v>
      </c>
      <c r="J15" s="167">
        <f t="shared" ref="J15:J42" si="4">IF(G15=0,0,G15-H15-I15)</f>
        <v>0</v>
      </c>
      <c r="K15" s="145" t="s">
        <v>90</v>
      </c>
    </row>
    <row r="16" spans="2:11" ht="18" customHeight="1" x14ac:dyDescent="0.15">
      <c r="B16" s="306" t="s">
        <v>313</v>
      </c>
      <c r="C16" s="166" t="str">
        <f>IF(表3!C16="","",表3!C16)</f>
        <v/>
      </c>
      <c r="D16" s="170"/>
      <c r="E16" s="170"/>
      <c r="F16" s="163" t="str">
        <f t="shared" si="1"/>
        <v/>
      </c>
      <c r="G16" s="166">
        <f>IF(表3!I16="","",表3!I16)</f>
        <v>0</v>
      </c>
      <c r="H16" s="166">
        <f t="shared" si="2"/>
        <v>0</v>
      </c>
      <c r="I16" s="166">
        <f t="shared" si="3"/>
        <v>0</v>
      </c>
      <c r="J16" s="167">
        <f t="shared" si="4"/>
        <v>0</v>
      </c>
      <c r="K16" s="145" t="s">
        <v>91</v>
      </c>
    </row>
    <row r="17" spans="2:11" ht="18" customHeight="1" x14ac:dyDescent="0.15">
      <c r="B17" s="306" t="s">
        <v>315</v>
      </c>
      <c r="C17" s="166" t="str">
        <f>IF(表3!C17="","",表3!C17)</f>
        <v/>
      </c>
      <c r="D17" s="170"/>
      <c r="E17" s="170"/>
      <c r="F17" s="163" t="str">
        <f t="shared" si="1"/>
        <v/>
      </c>
      <c r="G17" s="166">
        <f>IF(表3!I17="","",表3!I17)</f>
        <v>0</v>
      </c>
      <c r="H17" s="166">
        <f t="shared" si="2"/>
        <v>0</v>
      </c>
      <c r="I17" s="166">
        <f t="shared" si="3"/>
        <v>0</v>
      </c>
      <c r="J17" s="167">
        <f t="shared" si="4"/>
        <v>0</v>
      </c>
      <c r="K17" s="145" t="s">
        <v>92</v>
      </c>
    </row>
    <row r="18" spans="2:11" ht="18" customHeight="1" x14ac:dyDescent="0.15">
      <c r="B18" s="306" t="s">
        <v>316</v>
      </c>
      <c r="C18" s="166" t="str">
        <f>IF(表3!C18="","",表3!C18)</f>
        <v/>
      </c>
      <c r="D18" s="170"/>
      <c r="E18" s="170"/>
      <c r="F18" s="163" t="str">
        <f t="shared" si="1"/>
        <v/>
      </c>
      <c r="G18" s="166">
        <f>IF(表3!I18="","",表3!I18)</f>
        <v>0</v>
      </c>
      <c r="H18" s="166">
        <f t="shared" si="2"/>
        <v>0</v>
      </c>
      <c r="I18" s="166">
        <f t="shared" si="3"/>
        <v>0</v>
      </c>
      <c r="J18" s="167">
        <f t="shared" si="4"/>
        <v>0</v>
      </c>
      <c r="K18" s="145" t="s">
        <v>93</v>
      </c>
    </row>
    <row r="19" spans="2:11" ht="18" customHeight="1" x14ac:dyDescent="0.15">
      <c r="B19" s="306" t="s">
        <v>317</v>
      </c>
      <c r="C19" s="166" t="str">
        <f>IF(表3!C19="","",表3!C19)</f>
        <v/>
      </c>
      <c r="D19" s="170"/>
      <c r="E19" s="170"/>
      <c r="F19" s="163" t="str">
        <f t="shared" si="1"/>
        <v/>
      </c>
      <c r="G19" s="166">
        <f>IF(表3!I19="","",表3!I19)</f>
        <v>0</v>
      </c>
      <c r="H19" s="166">
        <f t="shared" si="2"/>
        <v>0</v>
      </c>
      <c r="I19" s="166">
        <f t="shared" si="3"/>
        <v>0</v>
      </c>
      <c r="J19" s="167">
        <f t="shared" si="4"/>
        <v>0</v>
      </c>
      <c r="K19" s="145" t="s">
        <v>94</v>
      </c>
    </row>
    <row r="20" spans="2:11" ht="18" customHeight="1" x14ac:dyDescent="0.15">
      <c r="B20" s="306" t="s">
        <v>318</v>
      </c>
      <c r="C20" s="166" t="str">
        <f>IF(表3!C20="","",表3!C20)</f>
        <v/>
      </c>
      <c r="D20" s="170"/>
      <c r="E20" s="170"/>
      <c r="F20" s="163" t="str">
        <f t="shared" si="1"/>
        <v/>
      </c>
      <c r="G20" s="166">
        <f>IF(表3!I20="","",表3!I20)</f>
        <v>0</v>
      </c>
      <c r="H20" s="166">
        <f t="shared" si="2"/>
        <v>0</v>
      </c>
      <c r="I20" s="166">
        <f t="shared" si="3"/>
        <v>0</v>
      </c>
      <c r="J20" s="167">
        <f t="shared" si="4"/>
        <v>0</v>
      </c>
      <c r="K20" s="145" t="s">
        <v>95</v>
      </c>
    </row>
    <row r="21" spans="2:11" ht="18" customHeight="1" x14ac:dyDescent="0.15">
      <c r="B21" s="403" t="s">
        <v>319</v>
      </c>
      <c r="C21" s="166" t="str">
        <f>IF(表3!C21="","",表3!C21)</f>
        <v/>
      </c>
      <c r="D21" s="170"/>
      <c r="E21" s="170"/>
      <c r="F21" s="171" t="str">
        <f t="shared" si="1"/>
        <v/>
      </c>
      <c r="G21" s="166">
        <f>IF(表3!I21="","",表3!I21)</f>
        <v>0</v>
      </c>
      <c r="H21" s="166">
        <f t="shared" si="2"/>
        <v>0</v>
      </c>
      <c r="I21" s="166">
        <f t="shared" si="3"/>
        <v>0</v>
      </c>
      <c r="J21" s="167">
        <f t="shared" si="4"/>
        <v>0</v>
      </c>
      <c r="K21" s="145" t="s">
        <v>96</v>
      </c>
    </row>
    <row r="22" spans="2:11" ht="18" customHeight="1" x14ac:dyDescent="0.15">
      <c r="B22" s="403" t="s">
        <v>320</v>
      </c>
      <c r="C22" s="166" t="str">
        <f>IF(表3!C22="","",表3!C22)</f>
        <v/>
      </c>
      <c r="D22" s="170"/>
      <c r="E22" s="170"/>
      <c r="F22" s="171" t="str">
        <f t="shared" si="1"/>
        <v/>
      </c>
      <c r="G22" s="166">
        <f>IF(表3!I22="","",表3!I22)</f>
        <v>0</v>
      </c>
      <c r="H22" s="166">
        <f t="shared" si="2"/>
        <v>0</v>
      </c>
      <c r="I22" s="166">
        <f t="shared" si="3"/>
        <v>0</v>
      </c>
      <c r="J22" s="167">
        <f t="shared" si="4"/>
        <v>0</v>
      </c>
      <c r="K22" s="145" t="s">
        <v>97</v>
      </c>
    </row>
    <row r="23" spans="2:11" ht="18" customHeight="1" x14ac:dyDescent="0.15">
      <c r="B23" s="403" t="s">
        <v>321</v>
      </c>
      <c r="C23" s="166" t="str">
        <f>IF(表3!C23="","",表3!C23)</f>
        <v/>
      </c>
      <c r="D23" s="170"/>
      <c r="E23" s="170"/>
      <c r="F23" s="171" t="str">
        <f t="shared" si="1"/>
        <v/>
      </c>
      <c r="G23" s="166">
        <f>IF(表3!I23="","",表3!I23)</f>
        <v>0</v>
      </c>
      <c r="H23" s="166">
        <f t="shared" si="2"/>
        <v>0</v>
      </c>
      <c r="I23" s="166">
        <f t="shared" si="3"/>
        <v>0</v>
      </c>
      <c r="J23" s="167">
        <f t="shared" si="4"/>
        <v>0</v>
      </c>
      <c r="K23" s="145" t="s">
        <v>98</v>
      </c>
    </row>
    <row r="24" spans="2:11" ht="18" customHeight="1" x14ac:dyDescent="0.15">
      <c r="B24" s="403" t="s">
        <v>322</v>
      </c>
      <c r="C24" s="166" t="str">
        <f>IF(表3!C24="","",表3!C24)</f>
        <v/>
      </c>
      <c r="D24" s="170"/>
      <c r="E24" s="170"/>
      <c r="F24" s="171" t="str">
        <f t="shared" si="1"/>
        <v/>
      </c>
      <c r="G24" s="166">
        <f>IF(表3!I24="","",表3!I24)</f>
        <v>0</v>
      </c>
      <c r="H24" s="166">
        <f t="shared" si="2"/>
        <v>0</v>
      </c>
      <c r="I24" s="166">
        <f t="shared" si="3"/>
        <v>0</v>
      </c>
      <c r="J24" s="167">
        <f t="shared" si="4"/>
        <v>0</v>
      </c>
      <c r="K24" s="145" t="s">
        <v>99</v>
      </c>
    </row>
    <row r="25" spans="2:11" ht="18" customHeight="1" x14ac:dyDescent="0.15">
      <c r="B25" s="403" t="s">
        <v>323</v>
      </c>
      <c r="C25" s="166" t="str">
        <f>IF(表3!C25="","",表3!C25)</f>
        <v/>
      </c>
      <c r="D25" s="170"/>
      <c r="E25" s="170"/>
      <c r="F25" s="171" t="str">
        <f t="shared" si="1"/>
        <v/>
      </c>
      <c r="G25" s="166">
        <f>IF(表3!I25="","",表3!I25)</f>
        <v>0</v>
      </c>
      <c r="H25" s="166">
        <f t="shared" si="2"/>
        <v>0</v>
      </c>
      <c r="I25" s="166">
        <f t="shared" si="3"/>
        <v>0</v>
      </c>
      <c r="J25" s="167">
        <f t="shared" si="4"/>
        <v>0</v>
      </c>
      <c r="K25" s="145" t="s">
        <v>100</v>
      </c>
    </row>
    <row r="26" spans="2:11" ht="18" customHeight="1" x14ac:dyDescent="0.15">
      <c r="B26" s="403" t="s">
        <v>314</v>
      </c>
      <c r="C26" s="166" t="str">
        <f>IF(表3!C26="","",表3!C26)</f>
        <v/>
      </c>
      <c r="D26" s="170"/>
      <c r="E26" s="170"/>
      <c r="F26" s="171" t="str">
        <f t="shared" si="1"/>
        <v/>
      </c>
      <c r="G26" s="166">
        <f>IF(表3!I26="","",表3!I26)</f>
        <v>0</v>
      </c>
      <c r="H26" s="166">
        <f t="shared" si="2"/>
        <v>0</v>
      </c>
      <c r="I26" s="166">
        <f t="shared" si="3"/>
        <v>0</v>
      </c>
      <c r="J26" s="167">
        <f t="shared" si="4"/>
        <v>0</v>
      </c>
      <c r="K26" s="145" t="s">
        <v>101</v>
      </c>
    </row>
    <row r="27" spans="2:11" ht="18" customHeight="1" x14ac:dyDescent="0.15">
      <c r="B27" s="403" t="s">
        <v>324</v>
      </c>
      <c r="C27" s="166" t="str">
        <f>IF(表3!C27="","",表3!C27)</f>
        <v/>
      </c>
      <c r="D27" s="170"/>
      <c r="E27" s="170"/>
      <c r="F27" s="171" t="str">
        <f t="shared" si="1"/>
        <v/>
      </c>
      <c r="G27" s="166">
        <f>IF(表3!I27="","",表3!I27)</f>
        <v>0</v>
      </c>
      <c r="H27" s="166">
        <f t="shared" si="2"/>
        <v>0</v>
      </c>
      <c r="I27" s="166">
        <f t="shared" si="3"/>
        <v>0</v>
      </c>
      <c r="J27" s="167">
        <f t="shared" si="4"/>
        <v>0</v>
      </c>
      <c r="K27" s="145" t="s">
        <v>102</v>
      </c>
    </row>
    <row r="28" spans="2:11" ht="18" customHeight="1" x14ac:dyDescent="0.15">
      <c r="B28" s="403" t="s">
        <v>325</v>
      </c>
      <c r="C28" s="166" t="str">
        <f>IF(表3!C28="","",表3!C28)</f>
        <v/>
      </c>
      <c r="D28" s="170"/>
      <c r="E28" s="170"/>
      <c r="F28" s="171" t="str">
        <f t="shared" si="1"/>
        <v/>
      </c>
      <c r="G28" s="166">
        <f>IF(表3!I28="","",表3!I28)</f>
        <v>0</v>
      </c>
      <c r="H28" s="166">
        <f t="shared" si="2"/>
        <v>0</v>
      </c>
      <c r="I28" s="166">
        <f t="shared" si="3"/>
        <v>0</v>
      </c>
      <c r="J28" s="167">
        <f t="shared" si="4"/>
        <v>0</v>
      </c>
      <c r="K28" s="145" t="s">
        <v>103</v>
      </c>
    </row>
    <row r="29" spans="2:11" ht="18" customHeight="1" x14ac:dyDescent="0.15">
      <c r="B29" s="403" t="s">
        <v>326</v>
      </c>
      <c r="C29" s="166" t="str">
        <f>IF(表3!C29="","",表3!C29)</f>
        <v/>
      </c>
      <c r="D29" s="170"/>
      <c r="E29" s="170"/>
      <c r="F29" s="171" t="str">
        <f t="shared" si="1"/>
        <v/>
      </c>
      <c r="G29" s="166">
        <f>IF(表3!I29="","",表3!I29)</f>
        <v>0</v>
      </c>
      <c r="H29" s="166">
        <f t="shared" si="2"/>
        <v>0</v>
      </c>
      <c r="I29" s="166">
        <f t="shared" si="3"/>
        <v>0</v>
      </c>
      <c r="J29" s="167">
        <f t="shared" si="4"/>
        <v>0</v>
      </c>
      <c r="K29" s="145" t="s">
        <v>104</v>
      </c>
    </row>
    <row r="30" spans="2:11" ht="18" customHeight="1" x14ac:dyDescent="0.15">
      <c r="B30" s="403" t="s">
        <v>327</v>
      </c>
      <c r="C30" s="166" t="str">
        <f>IF(表3!C30="","",表3!C30)</f>
        <v/>
      </c>
      <c r="D30" s="170"/>
      <c r="E30" s="170"/>
      <c r="F30" s="171" t="str">
        <f t="shared" si="1"/>
        <v/>
      </c>
      <c r="G30" s="166">
        <f>IF(表3!I30="","",表3!I30)</f>
        <v>0</v>
      </c>
      <c r="H30" s="166">
        <f t="shared" si="2"/>
        <v>0</v>
      </c>
      <c r="I30" s="166">
        <f t="shared" si="3"/>
        <v>0</v>
      </c>
      <c r="J30" s="167">
        <f t="shared" si="4"/>
        <v>0</v>
      </c>
      <c r="K30" s="145" t="s">
        <v>105</v>
      </c>
    </row>
    <row r="31" spans="2:11" ht="18" customHeight="1" x14ac:dyDescent="0.15">
      <c r="B31" s="403" t="s">
        <v>328</v>
      </c>
      <c r="C31" s="166" t="str">
        <f>IF(表3!C31="","",表3!C31)</f>
        <v/>
      </c>
      <c r="D31" s="170"/>
      <c r="E31" s="170"/>
      <c r="F31" s="171" t="str">
        <f t="shared" si="1"/>
        <v/>
      </c>
      <c r="G31" s="166">
        <f>IF(表3!I31="","",表3!I31)</f>
        <v>0</v>
      </c>
      <c r="H31" s="166">
        <f t="shared" si="2"/>
        <v>0</v>
      </c>
      <c r="I31" s="166">
        <f t="shared" si="3"/>
        <v>0</v>
      </c>
      <c r="J31" s="167">
        <f t="shared" si="4"/>
        <v>0</v>
      </c>
      <c r="K31" s="145" t="s">
        <v>106</v>
      </c>
    </row>
    <row r="32" spans="2:11" ht="18" customHeight="1" x14ac:dyDescent="0.15">
      <c r="B32" s="403" t="s">
        <v>329</v>
      </c>
      <c r="C32" s="166" t="str">
        <f>IF(表3!C32="","",表3!C32)</f>
        <v/>
      </c>
      <c r="D32" s="170"/>
      <c r="E32" s="170"/>
      <c r="F32" s="171" t="str">
        <f t="shared" si="1"/>
        <v/>
      </c>
      <c r="G32" s="166">
        <f>IF(表3!I32="","",表3!I32)</f>
        <v>0</v>
      </c>
      <c r="H32" s="166">
        <f t="shared" si="2"/>
        <v>0</v>
      </c>
      <c r="I32" s="166">
        <f t="shared" si="3"/>
        <v>0</v>
      </c>
      <c r="J32" s="167">
        <f t="shared" si="4"/>
        <v>0</v>
      </c>
      <c r="K32" s="145" t="s">
        <v>107</v>
      </c>
    </row>
    <row r="33" spans="2:11" ht="18" customHeight="1" x14ac:dyDescent="0.15">
      <c r="B33" s="403" t="s">
        <v>339</v>
      </c>
      <c r="C33" s="404" t="str">
        <f>IF(表3!C33="","",表3!C33)</f>
        <v/>
      </c>
      <c r="D33" s="170"/>
      <c r="E33" s="170"/>
      <c r="F33" s="171" t="str">
        <f t="shared" si="1"/>
        <v/>
      </c>
      <c r="G33" s="166">
        <f>IF(表3!I33="","",表3!I33)</f>
        <v>0</v>
      </c>
      <c r="H33" s="166">
        <f t="shared" si="2"/>
        <v>0</v>
      </c>
      <c r="I33" s="166">
        <f t="shared" si="3"/>
        <v>0</v>
      </c>
      <c r="J33" s="167">
        <f t="shared" si="4"/>
        <v>0</v>
      </c>
      <c r="K33" s="145" t="s">
        <v>108</v>
      </c>
    </row>
    <row r="34" spans="2:11" ht="18" customHeight="1" x14ac:dyDescent="0.15">
      <c r="B34" s="403" t="s">
        <v>330</v>
      </c>
      <c r="C34" s="166" t="str">
        <f>IF(表3!C34="","",表3!C34)</f>
        <v/>
      </c>
      <c r="D34" s="170"/>
      <c r="E34" s="170"/>
      <c r="F34" s="173" t="str">
        <f t="shared" si="1"/>
        <v/>
      </c>
      <c r="G34" s="166">
        <f>IF(表3!I34="","",表3!I34)</f>
        <v>0</v>
      </c>
      <c r="H34" s="166">
        <f t="shared" si="2"/>
        <v>0</v>
      </c>
      <c r="I34" s="166">
        <f t="shared" si="3"/>
        <v>0</v>
      </c>
      <c r="J34" s="167">
        <f t="shared" si="4"/>
        <v>0</v>
      </c>
      <c r="K34" s="145" t="s">
        <v>109</v>
      </c>
    </row>
    <row r="35" spans="2:11" ht="18" customHeight="1" x14ac:dyDescent="0.15">
      <c r="B35" s="403" t="s">
        <v>331</v>
      </c>
      <c r="C35" s="166" t="str">
        <f>IF(表3!C35="","",表3!C35)</f>
        <v/>
      </c>
      <c r="D35" s="170"/>
      <c r="E35" s="170"/>
      <c r="F35" s="173" t="str">
        <f t="shared" si="1"/>
        <v/>
      </c>
      <c r="G35" s="166">
        <f>IF(表3!I35="","",表3!I35)</f>
        <v>0</v>
      </c>
      <c r="H35" s="166">
        <f t="shared" si="2"/>
        <v>0</v>
      </c>
      <c r="I35" s="166">
        <f t="shared" si="3"/>
        <v>0</v>
      </c>
      <c r="J35" s="167">
        <f t="shared" si="4"/>
        <v>0</v>
      </c>
      <c r="K35" s="145" t="s">
        <v>110</v>
      </c>
    </row>
    <row r="36" spans="2:11" ht="18" customHeight="1" x14ac:dyDescent="0.15">
      <c r="B36" s="403" t="s">
        <v>332</v>
      </c>
      <c r="C36" s="166" t="str">
        <f>IF(表3!C36="","",表3!C36)</f>
        <v/>
      </c>
      <c r="D36" s="170"/>
      <c r="E36" s="170"/>
      <c r="F36" s="173" t="str">
        <f t="shared" si="1"/>
        <v/>
      </c>
      <c r="G36" s="166">
        <f>IF(表3!I36="","",表3!I36)</f>
        <v>0</v>
      </c>
      <c r="H36" s="166">
        <f t="shared" si="2"/>
        <v>0</v>
      </c>
      <c r="I36" s="166">
        <f t="shared" si="3"/>
        <v>0</v>
      </c>
      <c r="J36" s="167">
        <f t="shared" si="4"/>
        <v>0</v>
      </c>
      <c r="K36" s="145" t="s">
        <v>111</v>
      </c>
    </row>
    <row r="37" spans="2:11" ht="18" customHeight="1" x14ac:dyDescent="0.15">
      <c r="B37" s="403" t="s">
        <v>333</v>
      </c>
      <c r="C37" s="166" t="str">
        <f>IF(表3!C37="","",表3!C37)</f>
        <v/>
      </c>
      <c r="D37" s="170"/>
      <c r="E37" s="170"/>
      <c r="F37" s="173" t="str">
        <f t="shared" si="1"/>
        <v/>
      </c>
      <c r="G37" s="166">
        <f>IF(表3!I37="","",表3!I37)</f>
        <v>0</v>
      </c>
      <c r="H37" s="166">
        <f t="shared" si="2"/>
        <v>0</v>
      </c>
      <c r="I37" s="166">
        <f t="shared" si="3"/>
        <v>0</v>
      </c>
      <c r="J37" s="167">
        <f t="shared" si="4"/>
        <v>0</v>
      </c>
      <c r="K37" s="145" t="s">
        <v>112</v>
      </c>
    </row>
    <row r="38" spans="2:11" ht="18" customHeight="1" x14ac:dyDescent="0.15">
      <c r="B38" s="403" t="s">
        <v>334</v>
      </c>
      <c r="C38" s="166" t="str">
        <f>IF(表3!C38="","",表3!C38)</f>
        <v/>
      </c>
      <c r="D38" s="170"/>
      <c r="E38" s="170"/>
      <c r="F38" s="173" t="str">
        <f t="shared" si="1"/>
        <v/>
      </c>
      <c r="G38" s="166">
        <f>IF(表3!I38="","",表3!I38)</f>
        <v>0</v>
      </c>
      <c r="H38" s="166">
        <f t="shared" si="2"/>
        <v>0</v>
      </c>
      <c r="I38" s="166">
        <f t="shared" si="3"/>
        <v>0</v>
      </c>
      <c r="J38" s="167">
        <f t="shared" si="4"/>
        <v>0</v>
      </c>
      <c r="K38" s="145" t="s">
        <v>344</v>
      </c>
    </row>
    <row r="39" spans="2:11" ht="18" customHeight="1" x14ac:dyDescent="0.15">
      <c r="B39" s="403" t="s">
        <v>335</v>
      </c>
      <c r="C39" s="166" t="str">
        <f>IF(表3!C39="","",表3!C39)</f>
        <v/>
      </c>
      <c r="D39" s="170"/>
      <c r="E39" s="170"/>
      <c r="F39" s="173" t="str">
        <f t="shared" si="1"/>
        <v/>
      </c>
      <c r="G39" s="166">
        <f>IF(表3!I39="","",表3!I39)</f>
        <v>0</v>
      </c>
      <c r="H39" s="166">
        <f t="shared" si="2"/>
        <v>0</v>
      </c>
      <c r="I39" s="166">
        <f t="shared" si="3"/>
        <v>0</v>
      </c>
      <c r="J39" s="167">
        <f t="shared" si="4"/>
        <v>0</v>
      </c>
      <c r="K39" s="145" t="s">
        <v>345</v>
      </c>
    </row>
    <row r="40" spans="2:11" ht="18" customHeight="1" x14ac:dyDescent="0.15">
      <c r="B40" s="403" t="s">
        <v>336</v>
      </c>
      <c r="C40" s="166" t="str">
        <f>IF(表3!C40="","",表3!C40)</f>
        <v/>
      </c>
      <c r="D40" s="170"/>
      <c r="E40" s="170"/>
      <c r="F40" s="173" t="str">
        <f t="shared" si="1"/>
        <v/>
      </c>
      <c r="G40" s="166">
        <f>IF(表3!I40="","",表3!I40)</f>
        <v>0</v>
      </c>
      <c r="H40" s="166">
        <f t="shared" si="2"/>
        <v>0</v>
      </c>
      <c r="I40" s="166">
        <f t="shared" si="3"/>
        <v>0</v>
      </c>
      <c r="J40" s="167">
        <f t="shared" si="4"/>
        <v>0</v>
      </c>
      <c r="K40" s="145" t="s">
        <v>346</v>
      </c>
    </row>
    <row r="41" spans="2:11" ht="18" customHeight="1" x14ac:dyDescent="0.15">
      <c r="B41" s="405" t="s">
        <v>337</v>
      </c>
      <c r="C41" s="404" t="str">
        <f>IF(表3!C41="","",表3!C41)</f>
        <v/>
      </c>
      <c r="D41" s="170"/>
      <c r="E41" s="170"/>
      <c r="F41" s="173" t="str">
        <f t="shared" si="1"/>
        <v/>
      </c>
      <c r="G41" s="166">
        <f>IF(表3!I41="","",表3!I41)</f>
        <v>0</v>
      </c>
      <c r="H41" s="166">
        <f t="shared" si="2"/>
        <v>0</v>
      </c>
      <c r="I41" s="166">
        <f t="shared" si="3"/>
        <v>0</v>
      </c>
      <c r="J41" s="167">
        <f t="shared" si="4"/>
        <v>0</v>
      </c>
      <c r="K41" s="145" t="s">
        <v>347</v>
      </c>
    </row>
    <row r="42" spans="2:11" ht="18" customHeight="1" thickBot="1" x14ac:dyDescent="0.2">
      <c r="B42" s="405" t="s">
        <v>352</v>
      </c>
      <c r="C42" s="412" t="str">
        <f>IF(表3!C42="","",表3!C42)</f>
        <v/>
      </c>
      <c r="D42" s="413"/>
      <c r="E42" s="413"/>
      <c r="F42" s="173" t="str">
        <f t="shared" si="1"/>
        <v/>
      </c>
      <c r="G42" s="166">
        <f>IF(表3!I42="","",表3!I42)</f>
        <v>0</v>
      </c>
      <c r="H42" s="166">
        <f t="shared" si="2"/>
        <v>0</v>
      </c>
      <c r="I42" s="166">
        <f t="shared" si="3"/>
        <v>0</v>
      </c>
      <c r="J42" s="167">
        <f t="shared" si="4"/>
        <v>0</v>
      </c>
      <c r="K42" s="145" t="s">
        <v>355</v>
      </c>
    </row>
    <row r="43" spans="2:11" ht="18" customHeight="1" thickTop="1" thickBot="1" x14ac:dyDescent="0.2">
      <c r="B43" s="408" t="s">
        <v>3</v>
      </c>
      <c r="C43" s="414">
        <f t="shared" ref="C43:I43" si="5">SUM(C14:C42)</f>
        <v>0</v>
      </c>
      <c r="D43" s="414">
        <f t="shared" si="5"/>
        <v>0</v>
      </c>
      <c r="E43" s="414">
        <f t="shared" si="5"/>
        <v>0</v>
      </c>
      <c r="F43" s="414">
        <f t="shared" si="5"/>
        <v>0</v>
      </c>
      <c r="G43" s="177">
        <f t="shared" si="5"/>
        <v>0</v>
      </c>
      <c r="H43" s="177">
        <f t="shared" si="5"/>
        <v>0</v>
      </c>
      <c r="I43" s="177">
        <f t="shared" si="5"/>
        <v>0</v>
      </c>
      <c r="J43" s="178">
        <f>SUM(J14:J42)</f>
        <v>0</v>
      </c>
    </row>
    <row r="44" spans="2:11" ht="18" customHeight="1" x14ac:dyDescent="0.15">
      <c r="B44" s="201"/>
      <c r="C44" s="301"/>
      <c r="D44" s="301"/>
      <c r="E44" s="301"/>
      <c r="F44" s="301"/>
      <c r="G44" s="301"/>
      <c r="H44" s="301"/>
      <c r="I44" s="301"/>
      <c r="J44" s="300"/>
    </row>
    <row r="45" spans="2:11" ht="18" customHeight="1" thickBot="1" x14ac:dyDescent="0.2">
      <c r="B45" s="201"/>
      <c r="C45" s="301"/>
      <c r="D45" s="301"/>
      <c r="E45" s="301"/>
      <c r="F45" s="301"/>
      <c r="G45" s="301"/>
      <c r="H45" s="301"/>
      <c r="I45" s="301"/>
      <c r="J45" s="300"/>
    </row>
    <row r="46" spans="2:11" ht="45" customHeight="1" x14ac:dyDescent="0.15">
      <c r="B46" s="156" t="s">
        <v>138</v>
      </c>
      <c r="C46" s="643" t="s">
        <v>439</v>
      </c>
      <c r="D46" s="730"/>
      <c r="E46" s="730"/>
      <c r="F46" s="731"/>
    </row>
    <row r="47" spans="2:11" ht="18" customHeight="1" thickBot="1" x14ac:dyDescent="0.2">
      <c r="B47" s="157"/>
      <c r="C47" s="158"/>
      <c r="D47" s="159" t="s">
        <v>113</v>
      </c>
      <c r="E47" s="159" t="s">
        <v>114</v>
      </c>
      <c r="F47" s="161" t="s">
        <v>115</v>
      </c>
    </row>
    <row r="48" spans="2:11" ht="18" customHeight="1" thickTop="1" thickBot="1" x14ac:dyDescent="0.2">
      <c r="B48" s="175" t="s">
        <v>9</v>
      </c>
      <c r="C48" s="203"/>
      <c r="D48" s="203"/>
      <c r="E48" s="203"/>
      <c r="F48" s="204" t="str">
        <f>IF(C48="","",C48-D48-E48)</f>
        <v/>
      </c>
      <c r="G48" s="145"/>
    </row>
    <row r="49" s="205" customFormat="1" x14ac:dyDescent="0.15"/>
    <row r="50" s="205" customFormat="1" x14ac:dyDescent="0.15"/>
    <row r="51" s="205" customFormat="1" x14ac:dyDescent="0.15"/>
    <row r="52" s="205" customFormat="1" x14ac:dyDescent="0.15"/>
  </sheetData>
  <mergeCells count="7">
    <mergeCell ref="C46:F46"/>
    <mergeCell ref="B12:B13"/>
    <mergeCell ref="G12:J12"/>
    <mergeCell ref="C12:F12"/>
    <mergeCell ref="B3:J4"/>
    <mergeCell ref="B9:J9"/>
    <mergeCell ref="B10:G10"/>
  </mergeCells>
  <phoneticPr fontId="1"/>
  <pageMargins left="0.78740157480314965" right="0.78740157480314965" top="0.39370078740157483" bottom="0.39370078740157483" header="0.51181102362204722" footer="0.51181102362204722"/>
  <pageSetup paperSize="9" scale="49" fitToHeight="0" orientation="portrait" cellComments="asDisplayed"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B1:K46"/>
  <sheetViews>
    <sheetView showWhiteSpace="0" view="pageBreakPreview" zoomScaleNormal="100" zoomScaleSheetLayoutView="100" workbookViewId="0">
      <selection activeCell="N21" sqref="N21"/>
    </sheetView>
  </sheetViews>
  <sheetFormatPr defaultColWidth="9" defaultRowHeight="13.5" x14ac:dyDescent="0.15"/>
  <cols>
    <col min="1" max="1" width="7.125" style="3" customWidth="1"/>
    <col min="2" max="2" width="19.875" style="3" customWidth="1"/>
    <col min="3" max="10" width="13.875" style="3" customWidth="1"/>
    <col min="11" max="11" width="9.625" style="3" bestFit="1" customWidth="1"/>
    <col min="12" max="16384" width="9" style="3"/>
  </cols>
  <sheetData>
    <row r="1" spans="2:11" s="39" customFormat="1" ht="26.25" customHeight="1" x14ac:dyDescent="0.15">
      <c r="B1" s="3"/>
      <c r="C1" s="3"/>
      <c r="D1" s="3"/>
      <c r="E1" s="3"/>
      <c r="F1" s="3"/>
      <c r="G1" s="3"/>
      <c r="H1" s="3"/>
      <c r="J1" s="107" t="s">
        <v>86</v>
      </c>
    </row>
    <row r="2" spans="2:11" s="39" customFormat="1" ht="18.75" customHeight="1" x14ac:dyDescent="0.15">
      <c r="B2" s="3"/>
      <c r="C2" s="3"/>
      <c r="D2" s="3"/>
      <c r="E2" s="3"/>
      <c r="F2" s="3"/>
      <c r="G2" s="3"/>
      <c r="H2" s="3"/>
      <c r="I2" s="3"/>
      <c r="J2" s="3"/>
    </row>
    <row r="3" spans="2:11" s="39" customFormat="1" ht="21" customHeight="1" x14ac:dyDescent="0.15">
      <c r="B3" s="745" t="s">
        <v>217</v>
      </c>
      <c r="C3" s="746"/>
      <c r="D3" s="746"/>
      <c r="E3" s="746"/>
      <c r="F3" s="746"/>
      <c r="G3" s="746"/>
      <c r="H3" s="746"/>
      <c r="I3" s="746"/>
      <c r="J3" s="746"/>
    </row>
    <row r="4" spans="2:11" s="39" customFormat="1" ht="21" customHeight="1" x14ac:dyDescent="0.15">
      <c r="B4" s="746"/>
      <c r="C4" s="746"/>
      <c r="D4" s="746"/>
      <c r="E4" s="746"/>
      <c r="F4" s="746"/>
      <c r="G4" s="746"/>
      <c r="H4" s="746"/>
      <c r="I4" s="746"/>
      <c r="J4" s="746"/>
    </row>
    <row r="5" spans="2:11" ht="21" customHeight="1" x14ac:dyDescent="0.15">
      <c r="B5" s="12"/>
      <c r="C5" s="7"/>
      <c r="D5" s="7"/>
      <c r="E5" s="7"/>
      <c r="F5" s="7"/>
      <c r="G5" s="7"/>
      <c r="H5" s="7"/>
      <c r="I5" s="7"/>
      <c r="J5" s="77" t="str">
        <f>IF(表紙!$G$8="","会社名",表紙!$G$8)</f>
        <v>会社名</v>
      </c>
    </row>
    <row r="6" spans="2:11" ht="21" customHeight="1" x14ac:dyDescent="0.15">
      <c r="B6" s="12"/>
      <c r="C6" s="7"/>
      <c r="D6" s="7"/>
      <c r="E6" s="7"/>
      <c r="F6" s="7"/>
      <c r="G6" s="7"/>
      <c r="H6" s="7"/>
      <c r="I6" s="7"/>
      <c r="K6" s="14"/>
    </row>
    <row r="7" spans="2:11" ht="18" customHeight="1" x14ac:dyDescent="0.15">
      <c r="B7" s="12" t="s">
        <v>35</v>
      </c>
    </row>
    <row r="8" spans="2:11" ht="18" customHeight="1" x14ac:dyDescent="0.15">
      <c r="B8" s="12" t="s">
        <v>17</v>
      </c>
    </row>
    <row r="9" spans="2:11" ht="9" customHeight="1" thickBot="1" x14ac:dyDescent="0.2"/>
    <row r="10" spans="2:11" s="39" customFormat="1" ht="37.5" customHeight="1" thickTop="1" thickBot="1" x14ac:dyDescent="0.2">
      <c r="B10" s="551" t="s">
        <v>176</v>
      </c>
      <c r="C10" s="552"/>
      <c r="D10" s="552"/>
      <c r="E10" s="552"/>
      <c r="F10" s="552"/>
      <c r="G10" s="552"/>
      <c r="H10" s="552"/>
      <c r="I10" s="552"/>
      <c r="J10" s="553"/>
    </row>
    <row r="11" spans="2:11" ht="21.75" customHeight="1" thickTop="1" x14ac:dyDescent="0.2">
      <c r="B11" s="747" t="s">
        <v>55</v>
      </c>
      <c r="C11" s="747"/>
      <c r="D11" s="747"/>
      <c r="E11" s="747"/>
      <c r="F11" s="747"/>
      <c r="G11" s="747"/>
      <c r="H11" s="747"/>
      <c r="I11" s="747"/>
      <c r="J11" s="747"/>
    </row>
    <row r="12" spans="2:11" ht="18" thickBot="1" x14ac:dyDescent="0.2">
      <c r="B12" s="12" t="s">
        <v>29</v>
      </c>
    </row>
    <row r="13" spans="2:11" ht="45" customHeight="1" x14ac:dyDescent="0.15">
      <c r="B13" s="752" t="s">
        <v>20</v>
      </c>
      <c r="C13" s="748" t="s">
        <v>18</v>
      </c>
      <c r="D13" s="749"/>
      <c r="E13" s="749"/>
      <c r="F13" s="751"/>
      <c r="G13" s="748" t="s">
        <v>48</v>
      </c>
      <c r="H13" s="749"/>
      <c r="I13" s="749"/>
      <c r="J13" s="750"/>
    </row>
    <row r="14" spans="2:11" ht="18" customHeight="1" thickBot="1" x14ac:dyDescent="0.2">
      <c r="B14" s="753"/>
      <c r="C14" s="10"/>
      <c r="D14" s="43" t="s">
        <v>113</v>
      </c>
      <c r="E14" s="43" t="s">
        <v>114</v>
      </c>
      <c r="F14" s="43" t="s">
        <v>115</v>
      </c>
      <c r="G14" s="10"/>
      <c r="H14" s="43" t="s">
        <v>113</v>
      </c>
      <c r="I14" s="43" t="s">
        <v>114</v>
      </c>
      <c r="J14" s="44" t="s">
        <v>115</v>
      </c>
      <c r="K14" s="100"/>
    </row>
    <row r="15" spans="2:11" ht="18" customHeight="1" thickTop="1" x14ac:dyDescent="0.15">
      <c r="B15" s="29" t="s">
        <v>34</v>
      </c>
      <c r="C15" s="45" t="str">
        <f>IF(表4!C15="","",表4!C15)</f>
        <v/>
      </c>
      <c r="D15" s="52"/>
      <c r="E15" s="52"/>
      <c r="F15" s="47" t="str">
        <f>IF(C15="","",C15-D15-E15)</f>
        <v/>
      </c>
      <c r="G15" s="45">
        <f>IF(表4!E15="","",表4!E15)</f>
        <v>0</v>
      </c>
      <c r="H15" s="45">
        <f>IF($C15="",0,G15*(D15/$C15))</f>
        <v>0</v>
      </c>
      <c r="I15" s="45">
        <f>IF($C15="",0,G15*(E15/$C15))</f>
        <v>0</v>
      </c>
      <c r="J15" s="35">
        <f>IF(G15=0,0,G15-H15-I15)</f>
        <v>0</v>
      </c>
      <c r="K15" s="14" t="s">
        <v>89</v>
      </c>
    </row>
    <row r="16" spans="2:11" ht="18" customHeight="1" x14ac:dyDescent="0.15">
      <c r="B16" s="30" t="s">
        <v>0</v>
      </c>
      <c r="C16" s="45" t="str">
        <f>IF(表4!C16="","",表4!C16)</f>
        <v/>
      </c>
      <c r="D16" s="34"/>
      <c r="E16" s="34"/>
      <c r="F16" s="45" t="str">
        <f>IF(C16="","",C16-D16-E16)</f>
        <v/>
      </c>
      <c r="G16" s="45">
        <f>IF(表4!E16="","",表4!E16)</f>
        <v>0</v>
      </c>
      <c r="H16" s="45">
        <f>IF($C16="",0,G16*(D16/$C16))</f>
        <v>0</v>
      </c>
      <c r="I16" s="45">
        <f>IF($C16="",0,G16*(E16/$C16))</f>
        <v>0</v>
      </c>
      <c r="J16" s="35">
        <f>IF(G16=0,0,G16-H16-I16)</f>
        <v>0</v>
      </c>
      <c r="K16" s="14" t="s">
        <v>90</v>
      </c>
    </row>
    <row r="17" spans="2:11" ht="18" customHeight="1" thickBot="1" x14ac:dyDescent="0.2">
      <c r="B17" s="30" t="s">
        <v>51</v>
      </c>
      <c r="C17" s="45" t="str">
        <f>IF(表4!C17="","",表4!C17)</f>
        <v/>
      </c>
      <c r="D17" s="34"/>
      <c r="E17" s="34"/>
      <c r="F17" s="45" t="str">
        <f>IF(C17="","",C17-D17-E17)</f>
        <v/>
      </c>
      <c r="G17" s="45">
        <f>IF(表4!E17="","",表4!E17)</f>
        <v>0</v>
      </c>
      <c r="H17" s="45">
        <f>IF($C17="",0,G17*(D17/$C17))</f>
        <v>0</v>
      </c>
      <c r="I17" s="45">
        <f>IF($C17="",0,G17*(E17/$C17))</f>
        <v>0</v>
      </c>
      <c r="J17" s="35">
        <f>IF(G17=0,0,G17-H17-I17)</f>
        <v>0</v>
      </c>
      <c r="K17" s="14" t="s">
        <v>91</v>
      </c>
    </row>
    <row r="18" spans="2:11" ht="18" customHeight="1" thickTop="1" thickBot="1" x14ac:dyDescent="0.2">
      <c r="B18" s="50" t="s">
        <v>3</v>
      </c>
      <c r="C18" s="49">
        <f t="shared" ref="C18:J18" si="0">SUM(C15:C17)</f>
        <v>0</v>
      </c>
      <c r="D18" s="49">
        <f t="shared" si="0"/>
        <v>0</v>
      </c>
      <c r="E18" s="49">
        <f t="shared" si="0"/>
        <v>0</v>
      </c>
      <c r="F18" s="49">
        <f t="shared" si="0"/>
        <v>0</v>
      </c>
      <c r="G18" s="46">
        <f t="shared" si="0"/>
        <v>0</v>
      </c>
      <c r="H18" s="46">
        <f t="shared" si="0"/>
        <v>0</v>
      </c>
      <c r="I18" s="46">
        <f t="shared" si="0"/>
        <v>0</v>
      </c>
      <c r="J18" s="33">
        <f t="shared" si="0"/>
        <v>0</v>
      </c>
    </row>
    <row r="19" spans="2:11" ht="18" customHeight="1" x14ac:dyDescent="0.15">
      <c r="B19" s="21"/>
      <c r="C19" s="22"/>
      <c r="D19" s="22"/>
      <c r="E19" s="22"/>
      <c r="F19" s="22"/>
      <c r="G19" s="22"/>
      <c r="H19" s="22"/>
      <c r="I19" s="22"/>
      <c r="J19" s="5"/>
    </row>
    <row r="20" spans="2:11" ht="18" customHeight="1" thickBot="1" x14ac:dyDescent="0.2">
      <c r="B20" s="21"/>
      <c r="C20" s="26"/>
      <c r="D20" s="26"/>
      <c r="E20" s="26"/>
      <c r="F20" s="26"/>
      <c r="G20" s="26"/>
      <c r="H20" s="26"/>
      <c r="I20" s="26"/>
      <c r="J20" s="5"/>
    </row>
    <row r="21" spans="2:11" ht="45" customHeight="1" x14ac:dyDescent="0.15">
      <c r="B21" s="31" t="s">
        <v>139</v>
      </c>
      <c r="C21" s="643" t="s">
        <v>175</v>
      </c>
      <c r="D21" s="730"/>
      <c r="E21" s="730"/>
      <c r="F21" s="731"/>
    </row>
    <row r="22" spans="2:11" ht="18" customHeight="1" thickBot="1" x14ac:dyDescent="0.2">
      <c r="B22" s="32"/>
      <c r="C22" s="42"/>
      <c r="D22" s="43" t="s">
        <v>113</v>
      </c>
      <c r="E22" s="43" t="s">
        <v>114</v>
      </c>
      <c r="F22" s="44" t="s">
        <v>115</v>
      </c>
    </row>
    <row r="23" spans="2:11" ht="18" customHeight="1" thickTop="1" thickBot="1" x14ac:dyDescent="0.2">
      <c r="B23" s="24" t="s">
        <v>9</v>
      </c>
      <c r="C23" s="80"/>
      <c r="D23" s="80"/>
      <c r="E23" s="80"/>
      <c r="F23" s="81" t="str">
        <f>IF(C23="","",C23-D23-E23)</f>
        <v/>
      </c>
      <c r="G23" s="14"/>
    </row>
    <row r="24" spans="2:11" customFormat="1" x14ac:dyDescent="0.15"/>
    <row r="25" spans="2:11" customFormat="1" x14ac:dyDescent="0.15"/>
    <row r="26" spans="2:11" customFormat="1" x14ac:dyDescent="0.15"/>
    <row r="27" spans="2:11" customFormat="1" x14ac:dyDescent="0.15"/>
    <row r="28" spans="2:11" customFormat="1" x14ac:dyDescent="0.15"/>
    <row r="29" spans="2:11" customFormat="1" x14ac:dyDescent="0.15"/>
    <row r="30" spans="2:11" customFormat="1" x14ac:dyDescent="0.15"/>
    <row r="31" spans="2:11" customFormat="1" x14ac:dyDescent="0.15"/>
    <row r="32" spans="2:11"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sheetData>
  <mergeCells count="7">
    <mergeCell ref="C21:F21"/>
    <mergeCell ref="B3:J4"/>
    <mergeCell ref="B10:J10"/>
    <mergeCell ref="B11:J11"/>
    <mergeCell ref="G13:J13"/>
    <mergeCell ref="C13:F13"/>
    <mergeCell ref="B13:B14"/>
  </mergeCells>
  <phoneticPr fontId="1"/>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B1:K46"/>
  <sheetViews>
    <sheetView view="pageBreakPreview" zoomScale="85" zoomScaleNormal="100" zoomScaleSheetLayoutView="85" workbookViewId="0">
      <selection activeCell="X39" sqref="X39"/>
    </sheetView>
  </sheetViews>
  <sheetFormatPr defaultColWidth="9" defaultRowHeight="13.5" x14ac:dyDescent="0.15"/>
  <cols>
    <col min="1" max="1" width="1.625" style="3" customWidth="1"/>
    <col min="2" max="2" width="19.875" style="3" customWidth="1"/>
    <col min="3" max="10" width="13.875" style="3" customWidth="1"/>
    <col min="11" max="11" width="9.625" style="3" bestFit="1" customWidth="1"/>
    <col min="12" max="16384" width="9" style="3"/>
  </cols>
  <sheetData>
    <row r="1" spans="2:11" s="39" customFormat="1" ht="26.25" customHeight="1" x14ac:dyDescent="0.15">
      <c r="B1" s="3"/>
      <c r="C1" s="3"/>
      <c r="D1" s="3"/>
      <c r="E1" s="3"/>
      <c r="F1" s="3"/>
      <c r="G1" s="3"/>
      <c r="H1" s="3"/>
      <c r="I1" s="3"/>
      <c r="J1" s="107" t="s">
        <v>87</v>
      </c>
    </row>
    <row r="2" spans="2:11" s="39" customFormat="1" ht="18.75" customHeight="1" x14ac:dyDescent="0.15">
      <c r="B2" s="3"/>
      <c r="C2" s="3"/>
      <c r="D2" s="3"/>
      <c r="E2" s="3"/>
      <c r="F2" s="3"/>
      <c r="G2" s="3"/>
      <c r="H2" s="3"/>
      <c r="I2" s="3"/>
      <c r="J2" s="3"/>
    </row>
    <row r="3" spans="2:11" s="39" customFormat="1" ht="21" customHeight="1" x14ac:dyDescent="0.15">
      <c r="B3" s="745" t="s">
        <v>217</v>
      </c>
      <c r="C3" s="745"/>
      <c r="D3" s="745"/>
      <c r="E3" s="745"/>
      <c r="F3" s="745"/>
      <c r="G3" s="745"/>
      <c r="H3" s="745"/>
      <c r="I3" s="745"/>
      <c r="J3" s="745"/>
    </row>
    <row r="4" spans="2:11" s="39" customFormat="1" ht="21" customHeight="1" x14ac:dyDescent="0.15">
      <c r="B4" s="745"/>
      <c r="C4" s="745"/>
      <c r="D4" s="745"/>
      <c r="E4" s="745"/>
      <c r="F4" s="745"/>
      <c r="G4" s="745"/>
      <c r="H4" s="745"/>
      <c r="I4" s="745"/>
      <c r="J4" s="745"/>
    </row>
    <row r="5" spans="2:11" ht="21" customHeight="1" x14ac:dyDescent="0.15">
      <c r="B5" s="12"/>
      <c r="G5" s="7"/>
      <c r="H5" s="7"/>
      <c r="I5" s="7"/>
      <c r="J5" s="77" t="str">
        <f>IF(表紙!$G$8="","会社名",表紙!$G$8)</f>
        <v>会社名</v>
      </c>
    </row>
    <row r="6" spans="2:11" ht="18" customHeight="1" x14ac:dyDescent="0.15">
      <c r="B6" s="12" t="s">
        <v>35</v>
      </c>
    </row>
    <row r="7" spans="2:11" ht="18" customHeight="1" x14ac:dyDescent="0.15">
      <c r="B7" s="12" t="s">
        <v>19</v>
      </c>
    </row>
    <row r="8" spans="2:11" ht="9" customHeight="1" thickBot="1" x14ac:dyDescent="0.2"/>
    <row r="9" spans="2:11" s="39" customFormat="1" ht="37.5" customHeight="1" thickTop="1" thickBot="1" x14ac:dyDescent="0.2">
      <c r="B9" s="551" t="s">
        <v>177</v>
      </c>
      <c r="C9" s="552"/>
      <c r="D9" s="552"/>
      <c r="E9" s="552"/>
      <c r="F9" s="552"/>
      <c r="G9" s="552"/>
      <c r="H9" s="552"/>
      <c r="I9" s="552"/>
      <c r="J9" s="553"/>
    </row>
    <row r="10" spans="2:11" ht="30" customHeight="1" thickTop="1" x14ac:dyDescent="0.2">
      <c r="B10" s="747" t="s">
        <v>57</v>
      </c>
      <c r="C10" s="747"/>
      <c r="D10" s="747"/>
      <c r="E10" s="747"/>
      <c r="F10" s="747"/>
      <c r="G10" s="747"/>
      <c r="H10" s="6"/>
    </row>
    <row r="11" spans="2:11" ht="18" thickBot="1" x14ac:dyDescent="0.2">
      <c r="B11" s="12" t="s">
        <v>29</v>
      </c>
    </row>
    <row r="12" spans="2:11" ht="45" customHeight="1" x14ac:dyDescent="0.15">
      <c r="B12" s="752" t="s">
        <v>20</v>
      </c>
      <c r="C12" s="754" t="s">
        <v>28</v>
      </c>
      <c r="D12" s="754"/>
      <c r="E12" s="754"/>
      <c r="F12" s="754"/>
      <c r="G12" s="748" t="s">
        <v>48</v>
      </c>
      <c r="H12" s="749"/>
      <c r="I12" s="749"/>
      <c r="J12" s="750"/>
    </row>
    <row r="13" spans="2:11" ht="18" customHeight="1" thickBot="1" x14ac:dyDescent="0.2">
      <c r="B13" s="753"/>
      <c r="C13" s="10"/>
      <c r="D13" s="43" t="s">
        <v>113</v>
      </c>
      <c r="E13" s="43" t="s">
        <v>114</v>
      </c>
      <c r="F13" s="43" t="s">
        <v>115</v>
      </c>
      <c r="G13" s="10"/>
      <c r="H13" s="43" t="s">
        <v>113</v>
      </c>
      <c r="I13" s="43" t="s">
        <v>114</v>
      </c>
      <c r="J13" s="44" t="s">
        <v>115</v>
      </c>
      <c r="K13" s="100"/>
    </row>
    <row r="14" spans="2:11" ht="18" customHeight="1" thickTop="1" x14ac:dyDescent="0.15">
      <c r="B14" s="29" t="s">
        <v>34</v>
      </c>
      <c r="C14" s="45" t="str">
        <f>IF(表5!C14="","",表5!C14)</f>
        <v/>
      </c>
      <c r="D14" s="52"/>
      <c r="E14" s="52"/>
      <c r="F14" s="47" t="str">
        <f>IF(C14="","",C14-D14-E14)</f>
        <v/>
      </c>
      <c r="G14" s="45">
        <f>IF(表5!I14="","",表5!I14)</f>
        <v>0</v>
      </c>
      <c r="H14" s="45">
        <f>IF($C14="",0,G14*(D14/$C14))</f>
        <v>0</v>
      </c>
      <c r="I14" s="45">
        <f>IF($C14="",0,G14*(E14/$C14))</f>
        <v>0</v>
      </c>
      <c r="J14" s="35">
        <f>IF(G14=0,0,G14-H14-I14)</f>
        <v>0</v>
      </c>
      <c r="K14" s="14" t="s">
        <v>89</v>
      </c>
    </row>
    <row r="15" spans="2:11" ht="18" customHeight="1" x14ac:dyDescent="0.15">
      <c r="B15" s="30" t="s">
        <v>0</v>
      </c>
      <c r="C15" s="45" t="str">
        <f>IF(表5!C15="","",表5!C15)</f>
        <v/>
      </c>
      <c r="D15" s="34"/>
      <c r="E15" s="34"/>
      <c r="F15" s="45" t="str">
        <f>IF(C15="","",C15-D15-E15)</f>
        <v/>
      </c>
      <c r="G15" s="45">
        <f>IF(表5!I15="","",表5!I15)</f>
        <v>0</v>
      </c>
      <c r="H15" s="45">
        <f>IF($C15="",0,G15*(D15/$C15))</f>
        <v>0</v>
      </c>
      <c r="I15" s="45">
        <f>IF($C15="",0,G15*(E15/$C15))</f>
        <v>0</v>
      </c>
      <c r="J15" s="35">
        <f>IF(G15=0,0,G15-H15-I15)</f>
        <v>0</v>
      </c>
      <c r="K15" s="14" t="s">
        <v>90</v>
      </c>
    </row>
    <row r="16" spans="2:11" ht="18" customHeight="1" thickBot="1" x14ac:dyDescent="0.2">
      <c r="B16" s="30" t="s">
        <v>51</v>
      </c>
      <c r="C16" s="45" t="str">
        <f>IF(表5!C16="","",表5!C16)</f>
        <v/>
      </c>
      <c r="D16" s="34"/>
      <c r="E16" s="34"/>
      <c r="F16" s="45" t="str">
        <f>IF(C16="","",C16-D16-E16)</f>
        <v/>
      </c>
      <c r="G16" s="45">
        <f>IF(表5!I16="","",表5!I16)</f>
        <v>0</v>
      </c>
      <c r="H16" s="45">
        <f>IF($C16="",0,G16*(D16/$C16))</f>
        <v>0</v>
      </c>
      <c r="I16" s="45">
        <f>IF($C16="",0,G16*(E16/$C16))</f>
        <v>0</v>
      </c>
      <c r="J16" s="35">
        <f>IF(G16=0,0,G16-H16-I16)</f>
        <v>0</v>
      </c>
      <c r="K16" s="14" t="s">
        <v>91</v>
      </c>
    </row>
    <row r="17" spans="2:10" ht="18" customHeight="1" thickTop="1" thickBot="1" x14ac:dyDescent="0.2">
      <c r="B17" s="50" t="s">
        <v>3</v>
      </c>
      <c r="C17" s="49">
        <f t="shared" ref="C17:J17" si="0">SUM(C14:C16)</f>
        <v>0</v>
      </c>
      <c r="D17" s="49">
        <f t="shared" si="0"/>
        <v>0</v>
      </c>
      <c r="E17" s="49">
        <f t="shared" si="0"/>
        <v>0</v>
      </c>
      <c r="F17" s="49">
        <f t="shared" si="0"/>
        <v>0</v>
      </c>
      <c r="G17" s="46">
        <f t="shared" si="0"/>
        <v>0</v>
      </c>
      <c r="H17" s="46">
        <f t="shared" si="0"/>
        <v>0</v>
      </c>
      <c r="I17" s="46">
        <f t="shared" si="0"/>
        <v>0</v>
      </c>
      <c r="J17" s="33">
        <f t="shared" si="0"/>
        <v>0</v>
      </c>
    </row>
    <row r="18" spans="2:10" ht="18" customHeight="1" x14ac:dyDescent="0.15">
      <c r="B18" s="21"/>
      <c r="C18" s="26"/>
      <c r="D18" s="1"/>
      <c r="E18" s="26"/>
      <c r="F18" s="1"/>
      <c r="G18" s="22"/>
      <c r="H18" s="22"/>
      <c r="I18" s="8"/>
      <c r="J18" s="5"/>
    </row>
    <row r="19" spans="2:10" ht="18" customHeight="1" x14ac:dyDescent="0.15">
      <c r="B19" s="4"/>
      <c r="C19" s="26"/>
      <c r="D19" s="1"/>
      <c r="E19" s="26"/>
      <c r="F19" s="1"/>
      <c r="G19" s="22"/>
      <c r="H19" s="22"/>
      <c r="I19" s="8"/>
      <c r="J19" s="5"/>
    </row>
    <row r="20" spans="2:10" customFormat="1" x14ac:dyDescent="0.15"/>
    <row r="21" spans="2:10" customFormat="1" x14ac:dyDescent="0.15"/>
    <row r="22" spans="2:10" customFormat="1" x14ac:dyDescent="0.15"/>
    <row r="23" spans="2:10" customFormat="1" x14ac:dyDescent="0.15"/>
    <row r="24" spans="2:10" customFormat="1" x14ac:dyDescent="0.15"/>
    <row r="25" spans="2:10" customFormat="1" x14ac:dyDescent="0.15"/>
    <row r="26" spans="2:10" customFormat="1" x14ac:dyDescent="0.15"/>
    <row r="27" spans="2:10" customFormat="1" x14ac:dyDescent="0.15"/>
    <row r="28" spans="2:10" customFormat="1" x14ac:dyDescent="0.15"/>
    <row r="29" spans="2:10" customFormat="1" x14ac:dyDescent="0.15"/>
    <row r="30" spans="2:10" customFormat="1" x14ac:dyDescent="0.15"/>
    <row r="31" spans="2:10" customFormat="1" x14ac:dyDescent="0.15"/>
    <row r="32" spans="2:10"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sheetData>
  <mergeCells count="6">
    <mergeCell ref="B3:J4"/>
    <mergeCell ref="B9:J9"/>
    <mergeCell ref="B10:G10"/>
    <mergeCell ref="C12:F12"/>
    <mergeCell ref="G12:J12"/>
    <mergeCell ref="B12:B13"/>
  </mergeCells>
  <phoneticPr fontId="1"/>
  <pageMargins left="0.78740157480314965" right="0.78740157480314965" top="0.39370078740157483" bottom="0.39370078740157483" header="0.51181102362204722" footer="0.51181102362204722"/>
  <pageSetup paperSize="9" scale="65" fitToHeight="0" orientation="portrait" cellComments="asDisplayed"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A1:N114"/>
  <sheetViews>
    <sheetView view="pageBreakPreview" topLeftCell="A11" zoomScale="70" zoomScaleNormal="100" zoomScaleSheetLayoutView="70" workbookViewId="0">
      <selection activeCell="P45" sqref="P45"/>
    </sheetView>
  </sheetViews>
  <sheetFormatPr defaultColWidth="9" defaultRowHeight="13.5" outlineLevelRow="1" x14ac:dyDescent="0.15"/>
  <cols>
    <col min="1" max="2" width="2.625" style="3" customWidth="1"/>
    <col min="3" max="3" width="19.875" style="3" customWidth="1"/>
    <col min="4" max="12" width="13.875" style="3" customWidth="1"/>
    <col min="13" max="13" width="4.625" style="3" customWidth="1"/>
    <col min="14" max="16384" width="9" style="3"/>
  </cols>
  <sheetData>
    <row r="1" spans="1:13" ht="26.25" customHeight="1" x14ac:dyDescent="0.15">
      <c r="M1" s="11" t="s">
        <v>88</v>
      </c>
    </row>
    <row r="2" spans="1:13" ht="18.75" customHeight="1" x14ac:dyDescent="0.15"/>
    <row r="3" spans="1:13" ht="21" customHeight="1" x14ac:dyDescent="0.15">
      <c r="A3" s="745" t="s">
        <v>217</v>
      </c>
      <c r="B3" s="745"/>
      <c r="C3" s="745"/>
      <c r="D3" s="745"/>
      <c r="E3" s="745"/>
      <c r="F3" s="745"/>
      <c r="G3" s="745"/>
      <c r="H3" s="745"/>
      <c r="I3" s="745"/>
      <c r="J3" s="745"/>
      <c r="K3" s="745"/>
      <c r="L3" s="745"/>
      <c r="M3" s="745"/>
    </row>
    <row r="4" spans="1:13" ht="21" customHeight="1" x14ac:dyDescent="0.15">
      <c r="A4" s="745"/>
      <c r="B4" s="745"/>
      <c r="C4" s="745"/>
      <c r="D4" s="745"/>
      <c r="E4" s="745"/>
      <c r="F4" s="745"/>
      <c r="G4" s="745"/>
      <c r="H4" s="745"/>
      <c r="I4" s="745"/>
      <c r="J4" s="745"/>
      <c r="K4" s="745"/>
      <c r="L4" s="745"/>
      <c r="M4" s="745"/>
    </row>
    <row r="5" spans="1:13" ht="21" customHeight="1" x14ac:dyDescent="0.15">
      <c r="C5" s="12"/>
      <c r="E5" s="7"/>
      <c r="F5" s="7"/>
      <c r="G5" s="7"/>
      <c r="H5" s="7"/>
      <c r="L5" s="77" t="str">
        <f>IF(表紙!$G$8="","会社名",表紙!$G$8)</f>
        <v>会社名</v>
      </c>
    </row>
    <row r="6" spans="1:13" ht="21" customHeight="1" x14ac:dyDescent="0.15">
      <c r="C6" s="12"/>
      <c r="E6" s="7"/>
      <c r="F6" s="7"/>
      <c r="G6" s="7"/>
      <c r="H6" s="7"/>
      <c r="L6" s="14"/>
    </row>
    <row r="7" spans="1:13" ht="22.5" customHeight="1" x14ac:dyDescent="0.15">
      <c r="C7" s="12" t="s">
        <v>264</v>
      </c>
    </row>
    <row r="8" spans="1:13" ht="19.5" customHeight="1" thickBot="1" x14ac:dyDescent="0.2"/>
    <row r="9" spans="1:13" ht="37.5" customHeight="1" thickTop="1" thickBot="1" x14ac:dyDescent="0.2">
      <c r="C9" s="755" t="s">
        <v>199</v>
      </c>
      <c r="D9" s="756"/>
      <c r="E9" s="756"/>
      <c r="F9" s="756"/>
      <c r="G9" s="756"/>
      <c r="H9" s="756"/>
      <c r="I9" s="756"/>
      <c r="J9" s="756"/>
      <c r="K9" s="756"/>
      <c r="L9" s="757"/>
    </row>
    <row r="10" spans="1:13" ht="18.75" customHeight="1" thickTop="1" thickBot="1" x14ac:dyDescent="0.2">
      <c r="C10" s="747" t="s">
        <v>178</v>
      </c>
      <c r="D10" s="747"/>
      <c r="E10" s="747"/>
      <c r="F10" s="747"/>
      <c r="G10" s="747"/>
      <c r="H10" s="747"/>
      <c r="I10" s="747"/>
      <c r="J10" s="747"/>
      <c r="K10" s="747"/>
      <c r="L10" s="747"/>
    </row>
    <row r="11" spans="1:13" ht="55.5" customHeight="1" x14ac:dyDescent="0.15">
      <c r="C11" s="758" t="s">
        <v>151</v>
      </c>
      <c r="D11" s="754" t="s">
        <v>28</v>
      </c>
      <c r="E11" s="754"/>
      <c r="F11" s="754"/>
      <c r="G11" s="754"/>
      <c r="H11" s="754" t="s">
        <v>197</v>
      </c>
      <c r="I11" s="748" t="s">
        <v>48</v>
      </c>
      <c r="J11" s="749"/>
      <c r="K11" s="749"/>
      <c r="L11" s="750"/>
    </row>
    <row r="12" spans="1:13" ht="18" customHeight="1" thickBot="1" x14ac:dyDescent="0.2">
      <c r="C12" s="759"/>
      <c r="D12" s="10"/>
      <c r="E12" s="43" t="s">
        <v>113</v>
      </c>
      <c r="F12" s="43" t="s">
        <v>114</v>
      </c>
      <c r="G12" s="43" t="s">
        <v>115</v>
      </c>
      <c r="H12" s="760"/>
      <c r="I12" s="10"/>
      <c r="J12" s="43" t="s">
        <v>113</v>
      </c>
      <c r="K12" s="43" t="s">
        <v>114</v>
      </c>
      <c r="L12" s="99" t="s">
        <v>115</v>
      </c>
      <c r="M12" s="100"/>
    </row>
    <row r="13" spans="1:13" ht="18" customHeight="1" thickTop="1" x14ac:dyDescent="0.15">
      <c r="C13" s="53" t="str">
        <f>IF(表6!$C13="","",表6!$C13)</f>
        <v/>
      </c>
      <c r="D13" s="57" t="str">
        <f>IF(表6!$D13="","",表6!$D13)</f>
        <v/>
      </c>
      <c r="E13" s="103"/>
      <c r="F13" s="103"/>
      <c r="G13" s="57" t="str">
        <f>IF(D13="","",D13-E13-F13)</f>
        <v/>
      </c>
      <c r="H13" s="36" t="str">
        <f>IF(表6!$F13="","",表6!$F13)</f>
        <v/>
      </c>
      <c r="I13" s="59" t="str">
        <f>IF(H13="","",表6!G13)</f>
        <v/>
      </c>
      <c r="J13" s="59" t="str">
        <f>IF($D13="","",ROUND(E13*$H13,6))</f>
        <v/>
      </c>
      <c r="K13" s="59" t="str">
        <f>IF($D13="","",ROUND(F13*$H13,6))</f>
        <v/>
      </c>
      <c r="L13" s="41" t="str">
        <f>IF(I13="","",I13-J13-K13)</f>
        <v/>
      </c>
    </row>
    <row r="14" spans="1:13" ht="18" customHeight="1" x14ac:dyDescent="0.15">
      <c r="C14" s="54" t="str">
        <f>IF(表6!$C14="","",表6!$C14)</f>
        <v/>
      </c>
      <c r="D14" s="58" t="str">
        <f>IF(表6!$D14="","",表6!$D14)</f>
        <v/>
      </c>
      <c r="E14" s="102"/>
      <c r="F14" s="102"/>
      <c r="G14" s="58" t="str">
        <f t="shared" ref="G14:G97" si="0">IF(D14="","",D14-E14-F14)</f>
        <v/>
      </c>
      <c r="H14" s="37" t="str">
        <f>IF(表6!$F14="","",表6!$F14)</f>
        <v/>
      </c>
      <c r="I14" s="60" t="str">
        <f>IF(H14="","",表6!G14)</f>
        <v/>
      </c>
      <c r="J14" s="60" t="str">
        <f t="shared" ref="J14:K74" si="1">IF($D14="","",ROUND(E14*$H14,6))</f>
        <v/>
      </c>
      <c r="K14" s="60" t="str">
        <f t="shared" si="1"/>
        <v/>
      </c>
      <c r="L14" s="78" t="str">
        <f t="shared" ref="L14:L97" si="2">IF(I14="","",I14-J14-K14)</f>
        <v/>
      </c>
    </row>
    <row r="15" spans="1:13" ht="18" customHeight="1" x14ac:dyDescent="0.15">
      <c r="C15" s="54" t="str">
        <f>IF(表6!$C15="","",表6!$C15)</f>
        <v/>
      </c>
      <c r="D15" s="58" t="str">
        <f>IF(表6!$D15="","",表6!$D15)</f>
        <v/>
      </c>
      <c r="E15" s="102"/>
      <c r="F15" s="102"/>
      <c r="G15" s="58" t="str">
        <f t="shared" si="0"/>
        <v/>
      </c>
      <c r="H15" s="37" t="str">
        <f>IF(表6!$F15="","",表6!$F15)</f>
        <v/>
      </c>
      <c r="I15" s="60" t="str">
        <f>IF(H15="","",表6!G15)</f>
        <v/>
      </c>
      <c r="J15" s="60" t="str">
        <f t="shared" si="1"/>
        <v/>
      </c>
      <c r="K15" s="60" t="str">
        <f t="shared" si="1"/>
        <v/>
      </c>
      <c r="L15" s="78" t="str">
        <f t="shared" si="2"/>
        <v/>
      </c>
    </row>
    <row r="16" spans="1:13" ht="18" customHeight="1" x14ac:dyDescent="0.15">
      <c r="C16" s="54" t="str">
        <f>IF(表6!$C16="","",表6!$C16)</f>
        <v/>
      </c>
      <c r="D16" s="58" t="str">
        <f>IF(表6!$D16="","",表6!$D16)</f>
        <v/>
      </c>
      <c r="E16" s="102"/>
      <c r="F16" s="102"/>
      <c r="G16" s="58" t="str">
        <f t="shared" si="0"/>
        <v/>
      </c>
      <c r="H16" s="37" t="str">
        <f>IF(表6!$F16="","",表6!$F16)</f>
        <v/>
      </c>
      <c r="I16" s="60" t="str">
        <f>IF(H16="","",表6!G16)</f>
        <v/>
      </c>
      <c r="J16" s="60" t="str">
        <f t="shared" si="1"/>
        <v/>
      </c>
      <c r="K16" s="60" t="str">
        <f t="shared" si="1"/>
        <v/>
      </c>
      <c r="L16" s="78" t="str">
        <f t="shared" si="2"/>
        <v/>
      </c>
    </row>
    <row r="17" spans="3:12" ht="18" customHeight="1" x14ac:dyDescent="0.15">
      <c r="C17" s="54" t="str">
        <f>IF(表6!$C17="","",表6!$C17)</f>
        <v/>
      </c>
      <c r="D17" s="58" t="str">
        <f>IF(表6!$D17="","",表6!$D17)</f>
        <v/>
      </c>
      <c r="E17" s="102"/>
      <c r="F17" s="102"/>
      <c r="G17" s="58" t="str">
        <f t="shared" si="0"/>
        <v/>
      </c>
      <c r="H17" s="37" t="str">
        <f>IF(表6!$F17="","",表6!$F17)</f>
        <v/>
      </c>
      <c r="I17" s="60" t="str">
        <f>IF(H17="","",表6!G17)</f>
        <v/>
      </c>
      <c r="J17" s="60" t="str">
        <f t="shared" si="1"/>
        <v/>
      </c>
      <c r="K17" s="60" t="str">
        <f t="shared" si="1"/>
        <v/>
      </c>
      <c r="L17" s="78" t="str">
        <f t="shared" si="2"/>
        <v/>
      </c>
    </row>
    <row r="18" spans="3:12" ht="18" customHeight="1" x14ac:dyDescent="0.15">
      <c r="C18" s="54" t="str">
        <f>IF(表6!$C18="","",表6!$C18)</f>
        <v/>
      </c>
      <c r="D18" s="58" t="str">
        <f>IF(表6!$D18="","",表6!$D18)</f>
        <v/>
      </c>
      <c r="E18" s="102"/>
      <c r="F18" s="102"/>
      <c r="G18" s="58" t="str">
        <f t="shared" si="0"/>
        <v/>
      </c>
      <c r="H18" s="37" t="str">
        <f>IF(表6!$F18="","",表6!$F18)</f>
        <v/>
      </c>
      <c r="I18" s="60" t="str">
        <f>IF(H18="","",表6!G18)</f>
        <v/>
      </c>
      <c r="J18" s="60" t="str">
        <f t="shared" si="1"/>
        <v/>
      </c>
      <c r="K18" s="60" t="str">
        <f t="shared" si="1"/>
        <v/>
      </c>
      <c r="L18" s="78" t="str">
        <f t="shared" si="2"/>
        <v/>
      </c>
    </row>
    <row r="19" spans="3:12" ht="18" customHeight="1" x14ac:dyDescent="0.15">
      <c r="C19" s="54" t="str">
        <f>IF(表6!$C19="","",表6!$C19)</f>
        <v/>
      </c>
      <c r="D19" s="58" t="str">
        <f>IF(表6!$D19="","",表6!$D19)</f>
        <v/>
      </c>
      <c r="E19" s="102"/>
      <c r="F19" s="102"/>
      <c r="G19" s="58" t="str">
        <f t="shared" si="0"/>
        <v/>
      </c>
      <c r="H19" s="37" t="str">
        <f>IF(表6!$F19="","",表6!$F19)</f>
        <v/>
      </c>
      <c r="I19" s="60" t="str">
        <f>IF(H19="","",表6!G19)</f>
        <v/>
      </c>
      <c r="J19" s="60" t="str">
        <f t="shared" si="1"/>
        <v/>
      </c>
      <c r="K19" s="60" t="str">
        <f t="shared" si="1"/>
        <v/>
      </c>
      <c r="L19" s="78" t="str">
        <f t="shared" si="2"/>
        <v/>
      </c>
    </row>
    <row r="20" spans="3:12" ht="18" customHeight="1" x14ac:dyDescent="0.15">
      <c r="C20" s="54" t="str">
        <f>IF(表6!$C20="","",表6!$C20)</f>
        <v/>
      </c>
      <c r="D20" s="58" t="str">
        <f>IF(表6!$D20="","",表6!$D20)</f>
        <v/>
      </c>
      <c r="E20" s="102"/>
      <c r="F20" s="102"/>
      <c r="G20" s="58" t="str">
        <f t="shared" si="0"/>
        <v/>
      </c>
      <c r="H20" s="37" t="str">
        <f>IF(表6!$F20="","",表6!$F20)</f>
        <v/>
      </c>
      <c r="I20" s="60" t="str">
        <f>IF(H20="","",表6!G20)</f>
        <v/>
      </c>
      <c r="J20" s="60" t="str">
        <f t="shared" si="1"/>
        <v/>
      </c>
      <c r="K20" s="60" t="str">
        <f t="shared" si="1"/>
        <v/>
      </c>
      <c r="L20" s="78" t="str">
        <f t="shared" si="2"/>
        <v/>
      </c>
    </row>
    <row r="21" spans="3:12" ht="18" customHeight="1" x14ac:dyDescent="0.15">
      <c r="C21" s="54" t="str">
        <f>IF(表6!$C21="","",表6!$C21)</f>
        <v/>
      </c>
      <c r="D21" s="58" t="str">
        <f>IF(表6!$D21="","",表6!$D21)</f>
        <v/>
      </c>
      <c r="E21" s="102"/>
      <c r="F21" s="102"/>
      <c r="G21" s="58" t="str">
        <f t="shared" si="0"/>
        <v/>
      </c>
      <c r="H21" s="37" t="str">
        <f>IF(表6!$F21="","",表6!$F21)</f>
        <v/>
      </c>
      <c r="I21" s="60" t="str">
        <f>IF(H21="","",表6!G21)</f>
        <v/>
      </c>
      <c r="J21" s="60" t="str">
        <f t="shared" si="1"/>
        <v/>
      </c>
      <c r="K21" s="60" t="str">
        <f t="shared" si="1"/>
        <v/>
      </c>
      <c r="L21" s="78" t="str">
        <f t="shared" si="2"/>
        <v/>
      </c>
    </row>
    <row r="22" spans="3:12" ht="18" customHeight="1" x14ac:dyDescent="0.15">
      <c r="C22" s="54" t="str">
        <f>IF(表6!$C22="","",表6!$C22)</f>
        <v/>
      </c>
      <c r="D22" s="58" t="str">
        <f>IF(表6!$D22="","",表6!$D22)</f>
        <v/>
      </c>
      <c r="E22" s="102"/>
      <c r="F22" s="102"/>
      <c r="G22" s="58" t="str">
        <f t="shared" si="0"/>
        <v/>
      </c>
      <c r="H22" s="37" t="str">
        <f>IF(表6!$F22="","",表6!$F22)</f>
        <v/>
      </c>
      <c r="I22" s="60" t="str">
        <f>IF(H22="","",表6!G22)</f>
        <v/>
      </c>
      <c r="J22" s="60" t="str">
        <f t="shared" si="1"/>
        <v/>
      </c>
      <c r="K22" s="60" t="str">
        <f t="shared" si="1"/>
        <v/>
      </c>
      <c r="L22" s="78" t="str">
        <f t="shared" si="2"/>
        <v/>
      </c>
    </row>
    <row r="23" spans="3:12" ht="18" hidden="1" customHeight="1" outlineLevel="1" x14ac:dyDescent="0.15">
      <c r="C23" s="54" t="str">
        <f>IF(表6!$C23="","",表6!$C23)</f>
        <v/>
      </c>
      <c r="D23" s="58" t="str">
        <f>IF(表6!$D23="","",表6!$D23)</f>
        <v/>
      </c>
      <c r="E23" s="102"/>
      <c r="F23" s="102"/>
      <c r="G23" s="58" t="str">
        <f t="shared" si="0"/>
        <v/>
      </c>
      <c r="H23" s="37" t="str">
        <f>IF(表6!$F23="","",表6!$F23)</f>
        <v/>
      </c>
      <c r="I23" s="60" t="str">
        <f>IF(H23="","",表6!G23)</f>
        <v/>
      </c>
      <c r="J23" s="60" t="str">
        <f t="shared" si="1"/>
        <v/>
      </c>
      <c r="K23" s="60" t="str">
        <f t="shared" si="1"/>
        <v/>
      </c>
      <c r="L23" s="78" t="str">
        <f t="shared" si="2"/>
        <v/>
      </c>
    </row>
    <row r="24" spans="3:12" ht="18" hidden="1" customHeight="1" outlineLevel="1" x14ac:dyDescent="0.15">
      <c r="C24" s="54" t="str">
        <f>IF(表6!$C24="","",表6!$C24)</f>
        <v/>
      </c>
      <c r="D24" s="58" t="str">
        <f>IF(表6!$D24="","",表6!$D24)</f>
        <v/>
      </c>
      <c r="E24" s="102"/>
      <c r="F24" s="102"/>
      <c r="G24" s="58" t="str">
        <f t="shared" si="0"/>
        <v/>
      </c>
      <c r="H24" s="37" t="str">
        <f>IF(表6!$F24="","",表6!$F24)</f>
        <v/>
      </c>
      <c r="I24" s="60" t="str">
        <f>IF(H24="","",表6!G24)</f>
        <v/>
      </c>
      <c r="J24" s="60" t="str">
        <f t="shared" si="1"/>
        <v/>
      </c>
      <c r="K24" s="60" t="str">
        <f t="shared" si="1"/>
        <v/>
      </c>
      <c r="L24" s="78" t="str">
        <f t="shared" si="2"/>
        <v/>
      </c>
    </row>
    <row r="25" spans="3:12" ht="18" hidden="1" customHeight="1" outlineLevel="1" x14ac:dyDescent="0.15">
      <c r="C25" s="54" t="str">
        <f>IF(表6!$C25="","",表6!$C25)</f>
        <v/>
      </c>
      <c r="D25" s="55" t="str">
        <f>IF(表6!$D25="","",表6!$D25)</f>
        <v/>
      </c>
      <c r="E25" s="122"/>
      <c r="F25" s="122"/>
      <c r="G25" s="55" t="str">
        <f t="shared" si="0"/>
        <v/>
      </c>
      <c r="H25" s="37" t="str">
        <f>IF(表6!$F25="","",表6!$F25)</f>
        <v/>
      </c>
      <c r="I25" s="60" t="str">
        <f>IF(H25="","",表6!G25)</f>
        <v/>
      </c>
      <c r="J25" s="60" t="str">
        <f t="shared" si="1"/>
        <v/>
      </c>
      <c r="K25" s="60" t="str">
        <f t="shared" si="1"/>
        <v/>
      </c>
      <c r="L25" s="78" t="str">
        <f t="shared" si="2"/>
        <v/>
      </c>
    </row>
    <row r="26" spans="3:12" ht="18" hidden="1" customHeight="1" outlineLevel="1" x14ac:dyDescent="0.15">
      <c r="C26" s="54" t="str">
        <f>IF(表6!$C26="","",表6!$C26)</f>
        <v/>
      </c>
      <c r="D26" s="55" t="str">
        <f>IF(表6!$D26="","",表6!$D26)</f>
        <v/>
      </c>
      <c r="E26" s="122"/>
      <c r="F26" s="122"/>
      <c r="G26" s="55" t="str">
        <f t="shared" si="0"/>
        <v/>
      </c>
      <c r="H26" s="37" t="str">
        <f>IF(表6!$F26="","",表6!$F26)</f>
        <v/>
      </c>
      <c r="I26" s="60" t="str">
        <f>IF(H26="","",表6!G26)</f>
        <v/>
      </c>
      <c r="J26" s="60" t="str">
        <f t="shared" si="1"/>
        <v/>
      </c>
      <c r="K26" s="60" t="str">
        <f t="shared" si="1"/>
        <v/>
      </c>
      <c r="L26" s="78" t="str">
        <f t="shared" si="2"/>
        <v/>
      </c>
    </row>
    <row r="27" spans="3:12" ht="18" hidden="1" customHeight="1" outlineLevel="1" x14ac:dyDescent="0.15">
      <c r="C27" s="54" t="str">
        <f>IF(表6!$C27="","",表6!$C27)</f>
        <v/>
      </c>
      <c r="D27" s="55" t="str">
        <f>IF(表6!$D27="","",表6!$D27)</f>
        <v/>
      </c>
      <c r="E27" s="122"/>
      <c r="F27" s="122"/>
      <c r="G27" s="55" t="str">
        <f t="shared" si="0"/>
        <v/>
      </c>
      <c r="H27" s="37" t="str">
        <f>IF(表6!$F27="","",表6!$F27)</f>
        <v/>
      </c>
      <c r="I27" s="60" t="str">
        <f>IF(H27="","",表6!G27)</f>
        <v/>
      </c>
      <c r="J27" s="60" t="str">
        <f t="shared" si="1"/>
        <v/>
      </c>
      <c r="K27" s="60" t="str">
        <f t="shared" si="1"/>
        <v/>
      </c>
      <c r="L27" s="78" t="str">
        <f t="shared" si="2"/>
        <v/>
      </c>
    </row>
    <row r="28" spans="3:12" ht="18" hidden="1" customHeight="1" outlineLevel="1" x14ac:dyDescent="0.15">
      <c r="C28" s="54" t="str">
        <f>IF(表6!$C28="","",表6!$C28)</f>
        <v/>
      </c>
      <c r="D28" s="55" t="str">
        <f>IF(表6!$D28="","",表6!$D28)</f>
        <v/>
      </c>
      <c r="E28" s="122"/>
      <c r="F28" s="122"/>
      <c r="G28" s="55" t="str">
        <f t="shared" si="0"/>
        <v/>
      </c>
      <c r="H28" s="37" t="str">
        <f>IF(表6!$F28="","",表6!$F28)</f>
        <v/>
      </c>
      <c r="I28" s="60" t="str">
        <f>IF(H28="","",表6!G28)</f>
        <v/>
      </c>
      <c r="J28" s="60" t="str">
        <f t="shared" si="1"/>
        <v/>
      </c>
      <c r="K28" s="60" t="str">
        <f t="shared" si="1"/>
        <v/>
      </c>
      <c r="L28" s="78" t="str">
        <f t="shared" si="2"/>
        <v/>
      </c>
    </row>
    <row r="29" spans="3:12" ht="18" hidden="1" customHeight="1" outlineLevel="1" x14ac:dyDescent="0.15">
      <c r="C29" s="54" t="str">
        <f>IF(表6!$C29="","",表6!$C29)</f>
        <v/>
      </c>
      <c r="D29" s="55" t="str">
        <f>IF(表6!$D29="","",表6!$D29)</f>
        <v/>
      </c>
      <c r="E29" s="122"/>
      <c r="F29" s="122"/>
      <c r="G29" s="55" t="str">
        <f t="shared" si="0"/>
        <v/>
      </c>
      <c r="H29" s="37" t="str">
        <f>IF(表6!$F29="","",表6!$F29)</f>
        <v/>
      </c>
      <c r="I29" s="60" t="str">
        <f>IF(H29="","",表6!G29)</f>
        <v/>
      </c>
      <c r="J29" s="60" t="str">
        <f t="shared" si="1"/>
        <v/>
      </c>
      <c r="K29" s="60" t="str">
        <f t="shared" si="1"/>
        <v/>
      </c>
      <c r="L29" s="78" t="str">
        <f t="shared" si="2"/>
        <v/>
      </c>
    </row>
    <row r="30" spans="3:12" ht="18" hidden="1" customHeight="1" outlineLevel="1" x14ac:dyDescent="0.15">
      <c r="C30" s="54" t="str">
        <f>IF(表6!$C30="","",表6!$C30)</f>
        <v/>
      </c>
      <c r="D30" s="55" t="str">
        <f>IF(表6!$D30="","",表6!$D30)</f>
        <v/>
      </c>
      <c r="E30" s="122"/>
      <c r="F30" s="122"/>
      <c r="G30" s="55" t="str">
        <f t="shared" si="0"/>
        <v/>
      </c>
      <c r="H30" s="37" t="str">
        <f>IF(表6!$F30="","",表6!$F30)</f>
        <v/>
      </c>
      <c r="I30" s="60" t="str">
        <f>IF(H30="","",表6!G30)</f>
        <v/>
      </c>
      <c r="J30" s="60" t="str">
        <f t="shared" si="1"/>
        <v/>
      </c>
      <c r="K30" s="60" t="str">
        <f t="shared" si="1"/>
        <v/>
      </c>
      <c r="L30" s="78" t="str">
        <f t="shared" si="2"/>
        <v/>
      </c>
    </row>
    <row r="31" spans="3:12" ht="18" hidden="1" customHeight="1" outlineLevel="1" x14ac:dyDescent="0.15">
      <c r="C31" s="54" t="str">
        <f>IF(表6!$C31="","",表6!$C31)</f>
        <v/>
      </c>
      <c r="D31" s="55" t="str">
        <f>IF(表6!$D31="","",表6!$D31)</f>
        <v/>
      </c>
      <c r="E31" s="122"/>
      <c r="F31" s="122"/>
      <c r="G31" s="55" t="str">
        <f t="shared" si="0"/>
        <v/>
      </c>
      <c r="H31" s="37" t="str">
        <f>IF(表6!$F31="","",表6!$F31)</f>
        <v/>
      </c>
      <c r="I31" s="60" t="str">
        <f>IF(H31="","",表6!G31)</f>
        <v/>
      </c>
      <c r="J31" s="60" t="str">
        <f t="shared" si="1"/>
        <v/>
      </c>
      <c r="K31" s="60" t="str">
        <f t="shared" si="1"/>
        <v/>
      </c>
      <c r="L31" s="78" t="str">
        <f t="shared" si="2"/>
        <v/>
      </c>
    </row>
    <row r="32" spans="3:12" ht="18" hidden="1" customHeight="1" outlineLevel="1" x14ac:dyDescent="0.15">
      <c r="C32" s="54" t="str">
        <f>IF(表6!$C32="","",表6!$C32)</f>
        <v/>
      </c>
      <c r="D32" s="55" t="str">
        <f>IF(表6!$D32="","",表6!$D32)</f>
        <v/>
      </c>
      <c r="E32" s="122"/>
      <c r="F32" s="122"/>
      <c r="G32" s="55" t="str">
        <f t="shared" si="0"/>
        <v/>
      </c>
      <c r="H32" s="37" t="str">
        <f>IF(表6!$F32="","",表6!$F32)</f>
        <v/>
      </c>
      <c r="I32" s="60" t="str">
        <f>IF(H32="","",表6!G32)</f>
        <v/>
      </c>
      <c r="J32" s="60" t="str">
        <f t="shared" si="1"/>
        <v/>
      </c>
      <c r="K32" s="60" t="str">
        <f t="shared" si="1"/>
        <v/>
      </c>
      <c r="L32" s="78" t="str">
        <f t="shared" si="2"/>
        <v/>
      </c>
    </row>
    <row r="33" spans="3:12" ht="18" hidden="1" customHeight="1" outlineLevel="1" x14ac:dyDescent="0.15">
      <c r="C33" s="54" t="str">
        <f>IF(表6!$C33="","",表6!$C33)</f>
        <v/>
      </c>
      <c r="D33" s="55" t="str">
        <f>IF(表6!$D33="","",表6!$D33)</f>
        <v/>
      </c>
      <c r="E33" s="122"/>
      <c r="F33" s="122"/>
      <c r="G33" s="55" t="str">
        <f t="shared" si="0"/>
        <v/>
      </c>
      <c r="H33" s="37" t="str">
        <f>IF(表6!$F33="","",表6!$F33)</f>
        <v/>
      </c>
      <c r="I33" s="60" t="str">
        <f>IF(H33="","",表6!G33)</f>
        <v/>
      </c>
      <c r="J33" s="60" t="str">
        <f t="shared" si="1"/>
        <v/>
      </c>
      <c r="K33" s="60" t="str">
        <f t="shared" si="1"/>
        <v/>
      </c>
      <c r="L33" s="78" t="str">
        <f t="shared" si="2"/>
        <v/>
      </c>
    </row>
    <row r="34" spans="3:12" ht="18" hidden="1" customHeight="1" outlineLevel="1" x14ac:dyDescent="0.15">
      <c r="C34" s="54" t="str">
        <f>IF(表6!$C34="","",表6!$C34)</f>
        <v/>
      </c>
      <c r="D34" s="55" t="str">
        <f>IF(表6!$D34="","",表6!$D34)</f>
        <v/>
      </c>
      <c r="E34" s="122"/>
      <c r="F34" s="122"/>
      <c r="G34" s="55" t="str">
        <f t="shared" si="0"/>
        <v/>
      </c>
      <c r="H34" s="37" t="str">
        <f>IF(表6!$F34="","",表6!$F34)</f>
        <v/>
      </c>
      <c r="I34" s="60" t="str">
        <f>IF(H34="","",表6!G34)</f>
        <v/>
      </c>
      <c r="J34" s="60" t="str">
        <f t="shared" si="1"/>
        <v/>
      </c>
      <c r="K34" s="60" t="str">
        <f t="shared" si="1"/>
        <v/>
      </c>
      <c r="L34" s="78" t="str">
        <f t="shared" si="2"/>
        <v/>
      </c>
    </row>
    <row r="35" spans="3:12" ht="18" hidden="1" customHeight="1" outlineLevel="1" x14ac:dyDescent="0.15">
      <c r="C35" s="54" t="str">
        <f>IF(表6!$C35="","",表6!$C35)</f>
        <v/>
      </c>
      <c r="D35" s="55" t="str">
        <f>IF(表6!$D35="","",表6!$D35)</f>
        <v/>
      </c>
      <c r="E35" s="122"/>
      <c r="F35" s="122"/>
      <c r="G35" s="55" t="str">
        <f t="shared" si="0"/>
        <v/>
      </c>
      <c r="H35" s="37" t="str">
        <f>IF(表6!$F35="","",表6!$F35)</f>
        <v/>
      </c>
      <c r="I35" s="60" t="str">
        <f>IF(H35="","",表6!G35)</f>
        <v/>
      </c>
      <c r="J35" s="60" t="str">
        <f t="shared" si="1"/>
        <v/>
      </c>
      <c r="K35" s="60" t="str">
        <f t="shared" si="1"/>
        <v/>
      </c>
      <c r="L35" s="78" t="str">
        <f t="shared" si="2"/>
        <v/>
      </c>
    </row>
    <row r="36" spans="3:12" ht="18" hidden="1" customHeight="1" outlineLevel="1" x14ac:dyDescent="0.15">
      <c r="C36" s="54" t="str">
        <f>IF(表6!$C36="","",表6!$C36)</f>
        <v/>
      </c>
      <c r="D36" s="55" t="str">
        <f>IF(表6!$D36="","",表6!$D36)</f>
        <v/>
      </c>
      <c r="E36" s="122"/>
      <c r="F36" s="122"/>
      <c r="G36" s="55" t="str">
        <f t="shared" si="0"/>
        <v/>
      </c>
      <c r="H36" s="37" t="str">
        <f>IF(表6!$F36="","",表6!$F36)</f>
        <v/>
      </c>
      <c r="I36" s="60" t="str">
        <f>IF(H36="","",表6!G36)</f>
        <v/>
      </c>
      <c r="J36" s="60" t="str">
        <f t="shared" si="1"/>
        <v/>
      </c>
      <c r="K36" s="60" t="str">
        <f t="shared" si="1"/>
        <v/>
      </c>
      <c r="L36" s="78" t="str">
        <f t="shared" si="2"/>
        <v/>
      </c>
    </row>
    <row r="37" spans="3:12" ht="18" hidden="1" customHeight="1" outlineLevel="1" x14ac:dyDescent="0.15">
      <c r="C37" s="54" t="str">
        <f>IF(表6!$C37="","",表6!$C37)</f>
        <v/>
      </c>
      <c r="D37" s="55" t="str">
        <f>IF(表6!$D37="","",表6!$D37)</f>
        <v/>
      </c>
      <c r="E37" s="122"/>
      <c r="F37" s="122"/>
      <c r="G37" s="55" t="str">
        <f t="shared" si="0"/>
        <v/>
      </c>
      <c r="H37" s="37" t="str">
        <f>IF(表6!$F37="","",表6!$F37)</f>
        <v/>
      </c>
      <c r="I37" s="60" t="str">
        <f>IF(H37="","",表6!G37)</f>
        <v/>
      </c>
      <c r="J37" s="60" t="str">
        <f t="shared" si="1"/>
        <v/>
      </c>
      <c r="K37" s="60" t="str">
        <f t="shared" si="1"/>
        <v/>
      </c>
      <c r="L37" s="78" t="str">
        <f t="shared" si="2"/>
        <v/>
      </c>
    </row>
    <row r="38" spans="3:12" ht="18" hidden="1" customHeight="1" outlineLevel="1" x14ac:dyDescent="0.15">
      <c r="C38" s="54" t="str">
        <f>IF(表6!$C38="","",表6!$C38)</f>
        <v/>
      </c>
      <c r="D38" s="55" t="str">
        <f>IF(表6!$D38="","",表6!$D38)</f>
        <v/>
      </c>
      <c r="E38" s="122"/>
      <c r="F38" s="122"/>
      <c r="G38" s="55" t="str">
        <f t="shared" si="0"/>
        <v/>
      </c>
      <c r="H38" s="37" t="str">
        <f>IF(表6!$F38="","",表6!$F38)</f>
        <v/>
      </c>
      <c r="I38" s="60" t="str">
        <f>IF(H38="","",表6!G38)</f>
        <v/>
      </c>
      <c r="J38" s="60" t="str">
        <f t="shared" si="1"/>
        <v/>
      </c>
      <c r="K38" s="60" t="str">
        <f t="shared" si="1"/>
        <v/>
      </c>
      <c r="L38" s="78" t="str">
        <f t="shared" si="2"/>
        <v/>
      </c>
    </row>
    <row r="39" spans="3:12" ht="18" hidden="1" customHeight="1" outlineLevel="1" x14ac:dyDescent="0.15">
      <c r="C39" s="54" t="str">
        <f>IF(表6!$C39="","",表6!$C39)</f>
        <v/>
      </c>
      <c r="D39" s="55" t="str">
        <f>IF(表6!$D39="","",表6!$D39)</f>
        <v/>
      </c>
      <c r="E39" s="122"/>
      <c r="F39" s="122"/>
      <c r="G39" s="55" t="str">
        <f t="shared" si="0"/>
        <v/>
      </c>
      <c r="H39" s="37" t="str">
        <f>IF(表6!$F39="","",表6!$F39)</f>
        <v/>
      </c>
      <c r="I39" s="60" t="str">
        <f>IF(H39="","",表6!G39)</f>
        <v/>
      </c>
      <c r="J39" s="60" t="str">
        <f t="shared" si="1"/>
        <v/>
      </c>
      <c r="K39" s="60" t="str">
        <f t="shared" si="1"/>
        <v/>
      </c>
      <c r="L39" s="78" t="str">
        <f t="shared" si="2"/>
        <v/>
      </c>
    </row>
    <row r="40" spans="3:12" ht="18" hidden="1" customHeight="1" outlineLevel="1" x14ac:dyDescent="0.15">
      <c r="C40" s="54" t="str">
        <f>IF(表6!$C40="","",表6!$C40)</f>
        <v/>
      </c>
      <c r="D40" s="55" t="str">
        <f>IF(表6!$D40="","",表6!$D40)</f>
        <v/>
      </c>
      <c r="E40" s="122"/>
      <c r="F40" s="122"/>
      <c r="G40" s="55" t="str">
        <f t="shared" si="0"/>
        <v/>
      </c>
      <c r="H40" s="37" t="str">
        <f>IF(表6!$F40="","",表6!$F40)</f>
        <v/>
      </c>
      <c r="I40" s="60" t="str">
        <f>IF(H40="","",表6!G40)</f>
        <v/>
      </c>
      <c r="J40" s="60" t="str">
        <f t="shared" si="1"/>
        <v/>
      </c>
      <c r="K40" s="60" t="str">
        <f t="shared" si="1"/>
        <v/>
      </c>
      <c r="L40" s="78" t="str">
        <f t="shared" si="2"/>
        <v/>
      </c>
    </row>
    <row r="41" spans="3:12" ht="18" hidden="1" customHeight="1" outlineLevel="1" x14ac:dyDescent="0.15">
      <c r="C41" s="54" t="str">
        <f>IF(表6!$C41="","",表6!$C41)</f>
        <v/>
      </c>
      <c r="D41" s="55" t="str">
        <f>IF(表6!$D41="","",表6!$D41)</f>
        <v/>
      </c>
      <c r="E41" s="122"/>
      <c r="F41" s="122"/>
      <c r="G41" s="55" t="str">
        <f t="shared" si="0"/>
        <v/>
      </c>
      <c r="H41" s="37" t="str">
        <f>IF(表6!$F41="","",表6!$F41)</f>
        <v/>
      </c>
      <c r="I41" s="60" t="str">
        <f>IF(H41="","",表6!G41)</f>
        <v/>
      </c>
      <c r="J41" s="60" t="str">
        <f t="shared" si="1"/>
        <v/>
      </c>
      <c r="K41" s="60" t="str">
        <f t="shared" si="1"/>
        <v/>
      </c>
      <c r="L41" s="78" t="str">
        <f t="shared" si="2"/>
        <v/>
      </c>
    </row>
    <row r="42" spans="3:12" ht="18" hidden="1" customHeight="1" outlineLevel="1" x14ac:dyDescent="0.15">
      <c r="C42" s="54" t="str">
        <f>IF(表6!$C42="","",表6!$C42)</f>
        <v/>
      </c>
      <c r="D42" s="55" t="str">
        <f>IF(表6!$D42="","",表6!$D42)</f>
        <v/>
      </c>
      <c r="E42" s="122"/>
      <c r="F42" s="122"/>
      <c r="G42" s="55" t="str">
        <f t="shared" si="0"/>
        <v/>
      </c>
      <c r="H42" s="37" t="str">
        <f>IF(表6!$F42="","",表6!$F42)</f>
        <v/>
      </c>
      <c r="I42" s="60" t="str">
        <f>IF(H42="","",表6!G42)</f>
        <v/>
      </c>
      <c r="J42" s="60" t="str">
        <f t="shared" si="1"/>
        <v/>
      </c>
      <c r="K42" s="60" t="str">
        <f t="shared" si="1"/>
        <v/>
      </c>
      <c r="L42" s="78" t="str">
        <f t="shared" si="2"/>
        <v/>
      </c>
    </row>
    <row r="43" spans="3:12" ht="18" customHeight="1" collapsed="1" x14ac:dyDescent="0.15">
      <c r="C43" s="54" t="str">
        <f>IF(表6!$C43="","",表6!$C43)</f>
        <v/>
      </c>
      <c r="D43" s="55" t="str">
        <f>IF(表6!$D43="","",表6!$D43)</f>
        <v/>
      </c>
      <c r="E43" s="122"/>
      <c r="F43" s="122"/>
      <c r="G43" s="55" t="str">
        <f t="shared" si="0"/>
        <v/>
      </c>
      <c r="H43" s="37" t="str">
        <f>IF(表6!$F43="","",表6!$F43)</f>
        <v/>
      </c>
      <c r="I43" s="60" t="str">
        <f>IF(H43="","",表6!G43)</f>
        <v/>
      </c>
      <c r="J43" s="60" t="str">
        <f t="shared" si="1"/>
        <v/>
      </c>
      <c r="K43" s="60" t="str">
        <f t="shared" si="1"/>
        <v/>
      </c>
      <c r="L43" s="78" t="str">
        <f t="shared" si="2"/>
        <v/>
      </c>
    </row>
    <row r="44" spans="3:12" ht="18" customHeight="1" x14ac:dyDescent="0.15">
      <c r="C44" s="54" t="str">
        <f>IF(表6!$C44="","",表6!$C44)</f>
        <v/>
      </c>
      <c r="D44" s="55" t="str">
        <f>IF(表6!$D44="","",表6!$D44)</f>
        <v/>
      </c>
      <c r="E44" s="122"/>
      <c r="F44" s="122"/>
      <c r="G44" s="55" t="str">
        <f t="shared" si="0"/>
        <v/>
      </c>
      <c r="H44" s="37" t="str">
        <f>IF(表6!$F44="","",表6!$F44)</f>
        <v/>
      </c>
      <c r="I44" s="60" t="str">
        <f>IF(H44="","",表6!G44)</f>
        <v/>
      </c>
      <c r="J44" s="60" t="str">
        <f t="shared" si="1"/>
        <v/>
      </c>
      <c r="K44" s="60" t="str">
        <f t="shared" si="1"/>
        <v/>
      </c>
      <c r="L44" s="78" t="str">
        <f t="shared" si="2"/>
        <v/>
      </c>
    </row>
    <row r="45" spans="3:12" ht="18" customHeight="1" x14ac:dyDescent="0.15">
      <c r="C45" s="54" t="str">
        <f>IF(表6!$C45="","",表6!$C45)</f>
        <v/>
      </c>
      <c r="D45" s="55" t="str">
        <f>IF(表6!$D45="","",表6!$D45)</f>
        <v/>
      </c>
      <c r="E45" s="122"/>
      <c r="F45" s="122"/>
      <c r="G45" s="55" t="str">
        <f t="shared" si="0"/>
        <v/>
      </c>
      <c r="H45" s="37" t="str">
        <f>IF(表6!$F45="","",表6!$F45)</f>
        <v/>
      </c>
      <c r="I45" s="60" t="str">
        <f>IF(H45="","",表6!G45)</f>
        <v/>
      </c>
      <c r="J45" s="60" t="str">
        <f t="shared" si="1"/>
        <v/>
      </c>
      <c r="K45" s="60" t="str">
        <f t="shared" si="1"/>
        <v/>
      </c>
      <c r="L45" s="78" t="str">
        <f t="shared" si="2"/>
        <v/>
      </c>
    </row>
    <row r="46" spans="3:12" ht="18" customHeight="1" x14ac:dyDescent="0.15">
      <c r="C46" s="54" t="str">
        <f>IF(表6!$C46="","",表6!$C46)</f>
        <v/>
      </c>
      <c r="D46" s="55" t="str">
        <f>IF(表6!$D46="","",表6!$D46)</f>
        <v/>
      </c>
      <c r="E46" s="122"/>
      <c r="F46" s="122"/>
      <c r="G46" s="55" t="str">
        <f t="shared" si="0"/>
        <v/>
      </c>
      <c r="H46" s="37" t="str">
        <f>IF(表6!$F46="","",表6!$F46)</f>
        <v/>
      </c>
      <c r="I46" s="60" t="str">
        <f>IF(H46="","",表6!G46)</f>
        <v/>
      </c>
      <c r="J46" s="60" t="str">
        <f t="shared" si="1"/>
        <v/>
      </c>
      <c r="K46" s="60" t="str">
        <f t="shared" si="1"/>
        <v/>
      </c>
      <c r="L46" s="78" t="str">
        <f t="shared" si="2"/>
        <v/>
      </c>
    </row>
    <row r="47" spans="3:12" ht="18" customHeight="1" x14ac:dyDescent="0.15">
      <c r="C47" s="54" t="str">
        <f>IF(表6!$C47="","",表6!$C47)</f>
        <v/>
      </c>
      <c r="D47" s="55" t="str">
        <f>IF(表6!$D47="","",表6!$D47)</f>
        <v/>
      </c>
      <c r="E47" s="122"/>
      <c r="F47" s="122"/>
      <c r="G47" s="55" t="str">
        <f t="shared" si="0"/>
        <v/>
      </c>
      <c r="H47" s="37" t="str">
        <f>IF(表6!$F47="","",表6!$F47)</f>
        <v/>
      </c>
      <c r="I47" s="60" t="str">
        <f>IF(H47="","",表6!G47)</f>
        <v/>
      </c>
      <c r="J47" s="60" t="str">
        <f t="shared" si="1"/>
        <v/>
      </c>
      <c r="K47" s="60" t="str">
        <f t="shared" si="1"/>
        <v/>
      </c>
      <c r="L47" s="78" t="str">
        <f t="shared" si="2"/>
        <v/>
      </c>
    </row>
    <row r="48" spans="3:12" ht="18" customHeight="1" x14ac:dyDescent="0.15">
      <c r="C48" s="54" t="str">
        <f>IF(表6!$C48="","",表6!$C48)</f>
        <v/>
      </c>
      <c r="D48" s="55" t="str">
        <f>IF(表6!$D48="","",表6!$D48)</f>
        <v/>
      </c>
      <c r="E48" s="122"/>
      <c r="F48" s="122"/>
      <c r="G48" s="55" t="str">
        <f t="shared" si="0"/>
        <v/>
      </c>
      <c r="H48" s="37" t="str">
        <f>IF(表6!$F48="","",表6!$F48)</f>
        <v/>
      </c>
      <c r="I48" s="60" t="str">
        <f>IF(H48="","",表6!G48)</f>
        <v/>
      </c>
      <c r="J48" s="60" t="str">
        <f t="shared" si="1"/>
        <v/>
      </c>
      <c r="K48" s="60" t="str">
        <f t="shared" si="1"/>
        <v/>
      </c>
      <c r="L48" s="78" t="str">
        <f t="shared" si="2"/>
        <v/>
      </c>
    </row>
    <row r="49" spans="3:12" ht="18" customHeight="1" thickBot="1" x14ac:dyDescent="0.2">
      <c r="C49" s="54" t="str">
        <f>IF(表6!$C49="","",表6!$C49)</f>
        <v/>
      </c>
      <c r="D49" s="55" t="str">
        <f>IF(表6!$D49="","",表6!$D49)</f>
        <v/>
      </c>
      <c r="E49" s="122"/>
      <c r="F49" s="122"/>
      <c r="G49" s="55" t="str">
        <f t="shared" si="0"/>
        <v/>
      </c>
      <c r="H49" s="37" t="str">
        <f>IF(表6!$F49="","",表6!$F49)</f>
        <v/>
      </c>
      <c r="I49" s="60" t="str">
        <f>IF(H49="","",表6!G49)</f>
        <v/>
      </c>
      <c r="J49" s="60" t="str">
        <f t="shared" si="1"/>
        <v/>
      </c>
      <c r="K49" s="60" t="str">
        <f t="shared" si="1"/>
        <v/>
      </c>
      <c r="L49" s="78" t="str">
        <f t="shared" si="2"/>
        <v/>
      </c>
    </row>
    <row r="50" spans="3:12" ht="18" hidden="1" customHeight="1" outlineLevel="1" x14ac:dyDescent="0.15">
      <c r="C50" s="54" t="str">
        <f>IF(表6!$C50="","",表6!$C50)</f>
        <v/>
      </c>
      <c r="D50" s="55" t="str">
        <f>IF(表6!$D50="","",表6!$D50)</f>
        <v/>
      </c>
      <c r="E50" s="122"/>
      <c r="F50" s="122"/>
      <c r="G50" s="55" t="str">
        <f t="shared" si="0"/>
        <v/>
      </c>
      <c r="H50" s="37" t="str">
        <f>IF(表6!$F50="","",表6!$F50)</f>
        <v/>
      </c>
      <c r="I50" s="60" t="str">
        <f>IF(H50="","",表6!G50)</f>
        <v/>
      </c>
      <c r="J50" s="60" t="str">
        <f t="shared" si="1"/>
        <v/>
      </c>
      <c r="K50" s="60" t="str">
        <f t="shared" si="1"/>
        <v/>
      </c>
      <c r="L50" s="78" t="str">
        <f t="shared" si="2"/>
        <v/>
      </c>
    </row>
    <row r="51" spans="3:12" ht="18" hidden="1" customHeight="1" outlineLevel="1" x14ac:dyDescent="0.15">
      <c r="C51" s="54" t="str">
        <f>IF(表6!$C51="","",表6!$C51)</f>
        <v/>
      </c>
      <c r="D51" s="55" t="str">
        <f>IF(表6!$D51="","",表6!$D51)</f>
        <v/>
      </c>
      <c r="E51" s="102"/>
      <c r="F51" s="102"/>
      <c r="G51" s="55" t="str">
        <f t="shared" si="0"/>
        <v/>
      </c>
      <c r="H51" s="37" t="str">
        <f>IF(表6!$F51="","",表6!$F51)</f>
        <v/>
      </c>
      <c r="I51" s="60" t="str">
        <f>IF(H51="","",表6!G51)</f>
        <v/>
      </c>
      <c r="J51" s="60" t="str">
        <f t="shared" si="1"/>
        <v/>
      </c>
      <c r="K51" s="60" t="str">
        <f t="shared" si="1"/>
        <v/>
      </c>
      <c r="L51" s="78" t="str">
        <f t="shared" si="2"/>
        <v/>
      </c>
    </row>
    <row r="52" spans="3:12" ht="18" hidden="1" customHeight="1" outlineLevel="1" x14ac:dyDescent="0.15">
      <c r="C52" s="54" t="str">
        <f>IF(表6!$C52="","",表6!$C52)</f>
        <v/>
      </c>
      <c r="D52" s="55" t="str">
        <f>IF(表6!$D52="","",表6!$D52)</f>
        <v/>
      </c>
      <c r="E52" s="102"/>
      <c r="F52" s="102"/>
      <c r="G52" s="55" t="str">
        <f t="shared" si="0"/>
        <v/>
      </c>
      <c r="H52" s="37" t="str">
        <f>IF(表6!$F52="","",表6!$F52)</f>
        <v/>
      </c>
      <c r="I52" s="60" t="str">
        <f>IF(H52="","",表6!G52)</f>
        <v/>
      </c>
      <c r="J52" s="60" t="str">
        <f t="shared" si="1"/>
        <v/>
      </c>
      <c r="K52" s="60" t="str">
        <f t="shared" si="1"/>
        <v/>
      </c>
      <c r="L52" s="78" t="str">
        <f t="shared" si="2"/>
        <v/>
      </c>
    </row>
    <row r="53" spans="3:12" ht="18" hidden="1" customHeight="1" outlineLevel="1" x14ac:dyDescent="0.15">
      <c r="C53" s="54" t="str">
        <f>IF(表6!$C53="","",表6!$C53)</f>
        <v/>
      </c>
      <c r="D53" s="55" t="str">
        <f>IF(表6!$D53="","",表6!$D53)</f>
        <v/>
      </c>
      <c r="E53" s="122"/>
      <c r="F53" s="122"/>
      <c r="G53" s="55" t="str">
        <f t="shared" si="0"/>
        <v/>
      </c>
      <c r="H53" s="37" t="str">
        <f>IF(表6!$F53="","",表6!$F53)</f>
        <v/>
      </c>
      <c r="I53" s="60" t="str">
        <f>IF(H53="","",表6!G53)</f>
        <v/>
      </c>
      <c r="J53" s="60" t="str">
        <f t="shared" si="1"/>
        <v/>
      </c>
      <c r="K53" s="60" t="str">
        <f t="shared" si="1"/>
        <v/>
      </c>
      <c r="L53" s="78" t="str">
        <f t="shared" si="2"/>
        <v/>
      </c>
    </row>
    <row r="54" spans="3:12" ht="18" hidden="1" customHeight="1" outlineLevel="1" x14ac:dyDescent="0.15">
      <c r="C54" s="54" t="str">
        <f>IF(表6!$C54="","",表6!$C54)</f>
        <v/>
      </c>
      <c r="D54" s="55" t="str">
        <f>IF(表6!$D54="","",表6!$D54)</f>
        <v/>
      </c>
      <c r="E54" s="122"/>
      <c r="F54" s="122"/>
      <c r="G54" s="55" t="str">
        <f t="shared" si="0"/>
        <v/>
      </c>
      <c r="H54" s="37" t="str">
        <f>IF(表6!$F54="","",表6!$F54)</f>
        <v/>
      </c>
      <c r="I54" s="60" t="str">
        <f>IF(H54="","",表6!G54)</f>
        <v/>
      </c>
      <c r="J54" s="60" t="str">
        <f t="shared" si="1"/>
        <v/>
      </c>
      <c r="K54" s="60" t="str">
        <f t="shared" si="1"/>
        <v/>
      </c>
      <c r="L54" s="78" t="str">
        <f t="shared" si="2"/>
        <v/>
      </c>
    </row>
    <row r="55" spans="3:12" ht="18" hidden="1" customHeight="1" outlineLevel="1" x14ac:dyDescent="0.15">
      <c r="C55" s="54" t="str">
        <f>IF(表6!$C55="","",表6!$C55)</f>
        <v/>
      </c>
      <c r="D55" s="55" t="str">
        <f>IF(表6!$D55="","",表6!$D55)</f>
        <v/>
      </c>
      <c r="E55" s="122"/>
      <c r="F55" s="122"/>
      <c r="G55" s="55" t="str">
        <f t="shared" si="0"/>
        <v/>
      </c>
      <c r="H55" s="37" t="str">
        <f>IF(表6!$F55="","",表6!$F55)</f>
        <v/>
      </c>
      <c r="I55" s="60" t="str">
        <f>IF(H55="","",表6!G55)</f>
        <v/>
      </c>
      <c r="J55" s="60" t="str">
        <f t="shared" si="1"/>
        <v/>
      </c>
      <c r="K55" s="60" t="str">
        <f t="shared" si="1"/>
        <v/>
      </c>
      <c r="L55" s="78" t="str">
        <f t="shared" si="2"/>
        <v/>
      </c>
    </row>
    <row r="56" spans="3:12" ht="18" hidden="1" customHeight="1" outlineLevel="1" x14ac:dyDescent="0.15">
      <c r="C56" s="54" t="str">
        <f>IF(表6!$C56="","",表6!$C56)</f>
        <v/>
      </c>
      <c r="D56" s="55" t="str">
        <f>IF(表6!$D56="","",表6!$D56)</f>
        <v/>
      </c>
      <c r="E56" s="122"/>
      <c r="F56" s="122"/>
      <c r="G56" s="55" t="str">
        <f t="shared" si="0"/>
        <v/>
      </c>
      <c r="H56" s="37" t="str">
        <f>IF(表6!$F56="","",表6!$F56)</f>
        <v/>
      </c>
      <c r="I56" s="60" t="str">
        <f>IF(H56="","",表6!G56)</f>
        <v/>
      </c>
      <c r="J56" s="60" t="str">
        <f t="shared" si="1"/>
        <v/>
      </c>
      <c r="K56" s="60" t="str">
        <f t="shared" si="1"/>
        <v/>
      </c>
      <c r="L56" s="78" t="str">
        <f t="shared" si="2"/>
        <v/>
      </c>
    </row>
    <row r="57" spans="3:12" ht="18" hidden="1" customHeight="1" outlineLevel="1" x14ac:dyDescent="0.15">
      <c r="C57" s="54" t="str">
        <f>IF(表6!$C57="","",表6!$C57)</f>
        <v/>
      </c>
      <c r="D57" s="55" t="str">
        <f>IF(表6!$D57="","",表6!$D57)</f>
        <v/>
      </c>
      <c r="E57" s="122"/>
      <c r="F57" s="122"/>
      <c r="G57" s="55" t="str">
        <f t="shared" si="0"/>
        <v/>
      </c>
      <c r="H57" s="37" t="str">
        <f>IF(表6!$F57="","",表6!$F57)</f>
        <v/>
      </c>
      <c r="I57" s="60" t="str">
        <f>IF(H57="","",表6!G57)</f>
        <v/>
      </c>
      <c r="J57" s="60" t="str">
        <f t="shared" si="1"/>
        <v/>
      </c>
      <c r="K57" s="60" t="str">
        <f t="shared" si="1"/>
        <v/>
      </c>
      <c r="L57" s="78" t="str">
        <f t="shared" si="2"/>
        <v/>
      </c>
    </row>
    <row r="58" spans="3:12" ht="18" hidden="1" customHeight="1" outlineLevel="1" x14ac:dyDescent="0.15">
      <c r="C58" s="54" t="str">
        <f>IF(表6!$C58="","",表6!$C58)</f>
        <v/>
      </c>
      <c r="D58" s="55" t="str">
        <f>IF(表6!$D58="","",表6!$D58)</f>
        <v/>
      </c>
      <c r="E58" s="122"/>
      <c r="F58" s="122"/>
      <c r="G58" s="55" t="str">
        <f t="shared" si="0"/>
        <v/>
      </c>
      <c r="H58" s="37" t="str">
        <f>IF(表6!$F58="","",表6!$F58)</f>
        <v/>
      </c>
      <c r="I58" s="60" t="str">
        <f>IF(H58="","",表6!G58)</f>
        <v/>
      </c>
      <c r="J58" s="60" t="str">
        <f t="shared" si="1"/>
        <v/>
      </c>
      <c r="K58" s="60" t="str">
        <f t="shared" si="1"/>
        <v/>
      </c>
      <c r="L58" s="78" t="str">
        <f t="shared" si="2"/>
        <v/>
      </c>
    </row>
    <row r="59" spans="3:12" ht="18" hidden="1" customHeight="1" outlineLevel="1" x14ac:dyDescent="0.15">
      <c r="C59" s="54" t="str">
        <f>IF(表6!$C59="","",表6!$C59)</f>
        <v/>
      </c>
      <c r="D59" s="55" t="str">
        <f>IF(表6!$D59="","",表6!$D59)</f>
        <v/>
      </c>
      <c r="E59" s="122"/>
      <c r="F59" s="122"/>
      <c r="G59" s="55" t="str">
        <f t="shared" si="0"/>
        <v/>
      </c>
      <c r="H59" s="37" t="str">
        <f>IF(表6!$F59="","",表6!$F59)</f>
        <v/>
      </c>
      <c r="I59" s="60" t="str">
        <f>IF(H59="","",表6!G59)</f>
        <v/>
      </c>
      <c r="J59" s="60" t="str">
        <f t="shared" si="1"/>
        <v/>
      </c>
      <c r="K59" s="60" t="str">
        <f t="shared" si="1"/>
        <v/>
      </c>
      <c r="L59" s="78" t="str">
        <f t="shared" si="2"/>
        <v/>
      </c>
    </row>
    <row r="60" spans="3:12" ht="18" hidden="1" customHeight="1" outlineLevel="1" x14ac:dyDescent="0.15">
      <c r="C60" s="54" t="str">
        <f>IF(表6!$C60="","",表6!$C60)</f>
        <v/>
      </c>
      <c r="D60" s="55" t="str">
        <f>IF(表6!$D60="","",表6!$D60)</f>
        <v/>
      </c>
      <c r="E60" s="122"/>
      <c r="F60" s="122"/>
      <c r="G60" s="55" t="str">
        <f t="shared" si="0"/>
        <v/>
      </c>
      <c r="H60" s="37" t="str">
        <f>IF(表6!$F60="","",表6!$F60)</f>
        <v/>
      </c>
      <c r="I60" s="60" t="str">
        <f>IF(H60="","",表6!G60)</f>
        <v/>
      </c>
      <c r="J60" s="60" t="str">
        <f t="shared" si="1"/>
        <v/>
      </c>
      <c r="K60" s="60" t="str">
        <f t="shared" si="1"/>
        <v/>
      </c>
      <c r="L60" s="78" t="str">
        <f t="shared" si="2"/>
        <v/>
      </c>
    </row>
    <row r="61" spans="3:12" ht="18" hidden="1" customHeight="1" outlineLevel="1" x14ac:dyDescent="0.15">
      <c r="C61" s="54" t="str">
        <f>IF(表6!$C61="","",表6!$C61)</f>
        <v/>
      </c>
      <c r="D61" s="55" t="str">
        <f>IF(表6!$D61="","",表6!$D61)</f>
        <v/>
      </c>
      <c r="E61" s="122"/>
      <c r="F61" s="122"/>
      <c r="G61" s="55" t="str">
        <f t="shared" si="0"/>
        <v/>
      </c>
      <c r="H61" s="37" t="str">
        <f>IF(表6!$F61="","",表6!$F61)</f>
        <v/>
      </c>
      <c r="I61" s="60" t="str">
        <f>IF(H61="","",表6!G61)</f>
        <v/>
      </c>
      <c r="J61" s="60" t="str">
        <f t="shared" si="1"/>
        <v/>
      </c>
      <c r="K61" s="60" t="str">
        <f t="shared" si="1"/>
        <v/>
      </c>
      <c r="L61" s="78" t="str">
        <f t="shared" si="2"/>
        <v/>
      </c>
    </row>
    <row r="62" spans="3:12" ht="18" hidden="1" customHeight="1" outlineLevel="1" x14ac:dyDescent="0.15">
      <c r="C62" s="54" t="str">
        <f>IF(表6!$C62="","",表6!$C62)</f>
        <v/>
      </c>
      <c r="D62" s="55" t="str">
        <f>IF(表6!$D62="","",表6!$D62)</f>
        <v/>
      </c>
      <c r="E62" s="122"/>
      <c r="F62" s="122"/>
      <c r="G62" s="55" t="str">
        <f t="shared" si="0"/>
        <v/>
      </c>
      <c r="H62" s="37" t="str">
        <f>IF(表6!$F62="","",表6!$F62)</f>
        <v/>
      </c>
      <c r="I62" s="60" t="str">
        <f>IF(H62="","",表6!G62)</f>
        <v/>
      </c>
      <c r="J62" s="60" t="str">
        <f t="shared" si="1"/>
        <v/>
      </c>
      <c r="K62" s="60" t="str">
        <f t="shared" si="1"/>
        <v/>
      </c>
      <c r="L62" s="78" t="str">
        <f t="shared" si="2"/>
        <v/>
      </c>
    </row>
    <row r="63" spans="3:12" ht="18" hidden="1" customHeight="1" outlineLevel="1" x14ac:dyDescent="0.15">
      <c r="C63" s="54" t="str">
        <f>IF(表6!$C63="","",表6!$C63)</f>
        <v/>
      </c>
      <c r="D63" s="55" t="str">
        <f>IF(表6!$D63="","",表6!$D63)</f>
        <v/>
      </c>
      <c r="E63" s="122"/>
      <c r="F63" s="122"/>
      <c r="G63" s="55" t="str">
        <f t="shared" si="0"/>
        <v/>
      </c>
      <c r="H63" s="37" t="str">
        <f>IF(表6!$F63="","",表6!$F63)</f>
        <v/>
      </c>
      <c r="I63" s="60" t="str">
        <f>IF(H63="","",表6!G63)</f>
        <v/>
      </c>
      <c r="J63" s="60" t="str">
        <f t="shared" si="1"/>
        <v/>
      </c>
      <c r="K63" s="60" t="str">
        <f t="shared" si="1"/>
        <v/>
      </c>
      <c r="L63" s="78" t="str">
        <f t="shared" si="2"/>
        <v/>
      </c>
    </row>
    <row r="64" spans="3:12" ht="18" hidden="1" customHeight="1" outlineLevel="1" x14ac:dyDescent="0.15">
      <c r="C64" s="54" t="str">
        <f>IF(表6!$C64="","",表6!$C64)</f>
        <v/>
      </c>
      <c r="D64" s="55" t="str">
        <f>IF(表6!$D64="","",表6!$D64)</f>
        <v/>
      </c>
      <c r="E64" s="122"/>
      <c r="F64" s="122"/>
      <c r="G64" s="55" t="str">
        <f t="shared" si="0"/>
        <v/>
      </c>
      <c r="H64" s="37" t="str">
        <f>IF(表6!$F64="","",表6!$F64)</f>
        <v/>
      </c>
      <c r="I64" s="60" t="str">
        <f>IF(H64="","",表6!G64)</f>
        <v/>
      </c>
      <c r="J64" s="60" t="str">
        <f t="shared" si="1"/>
        <v/>
      </c>
      <c r="K64" s="60" t="str">
        <f t="shared" si="1"/>
        <v/>
      </c>
      <c r="L64" s="78" t="str">
        <f t="shared" si="2"/>
        <v/>
      </c>
    </row>
    <row r="65" spans="3:12" ht="18" hidden="1" customHeight="1" outlineLevel="1" x14ac:dyDescent="0.15">
      <c r="C65" s="54" t="str">
        <f>IF(表6!$C65="","",表6!$C65)</f>
        <v/>
      </c>
      <c r="D65" s="55" t="str">
        <f>IF(表6!$D65="","",表6!$D65)</f>
        <v/>
      </c>
      <c r="E65" s="122"/>
      <c r="F65" s="122"/>
      <c r="G65" s="55" t="str">
        <f t="shared" si="0"/>
        <v/>
      </c>
      <c r="H65" s="37" t="str">
        <f>IF(表6!$F65="","",表6!$F65)</f>
        <v/>
      </c>
      <c r="I65" s="60" t="str">
        <f>IF(H65="","",表6!G65)</f>
        <v/>
      </c>
      <c r="J65" s="60" t="str">
        <f t="shared" si="1"/>
        <v/>
      </c>
      <c r="K65" s="60" t="str">
        <f t="shared" si="1"/>
        <v/>
      </c>
      <c r="L65" s="78" t="str">
        <f t="shared" si="2"/>
        <v/>
      </c>
    </row>
    <row r="66" spans="3:12" ht="18" hidden="1" customHeight="1" outlineLevel="1" x14ac:dyDescent="0.15">
      <c r="C66" s="54" t="str">
        <f>IF(表6!$C66="","",表6!$C66)</f>
        <v/>
      </c>
      <c r="D66" s="55" t="str">
        <f>IF(表6!$D66="","",表6!$D66)</f>
        <v/>
      </c>
      <c r="E66" s="122"/>
      <c r="F66" s="122"/>
      <c r="G66" s="55" t="str">
        <f t="shared" si="0"/>
        <v/>
      </c>
      <c r="H66" s="37" t="str">
        <f>IF(表6!$F66="","",表6!$F66)</f>
        <v/>
      </c>
      <c r="I66" s="60" t="str">
        <f>IF(H66="","",表6!G66)</f>
        <v/>
      </c>
      <c r="J66" s="60" t="str">
        <f t="shared" si="1"/>
        <v/>
      </c>
      <c r="K66" s="60" t="str">
        <f t="shared" si="1"/>
        <v/>
      </c>
      <c r="L66" s="78" t="str">
        <f t="shared" si="2"/>
        <v/>
      </c>
    </row>
    <row r="67" spans="3:12" ht="18" hidden="1" customHeight="1" outlineLevel="1" x14ac:dyDescent="0.15">
      <c r="C67" s="54" t="str">
        <f>IF(表6!$C67="","",表6!$C67)</f>
        <v/>
      </c>
      <c r="D67" s="55" t="str">
        <f>IF(表6!$D67="","",表6!$D67)</f>
        <v/>
      </c>
      <c r="E67" s="122"/>
      <c r="F67" s="122"/>
      <c r="G67" s="55" t="str">
        <f t="shared" si="0"/>
        <v/>
      </c>
      <c r="H67" s="37" t="str">
        <f>IF(表6!$F67="","",表6!$F67)</f>
        <v/>
      </c>
      <c r="I67" s="60" t="str">
        <f>IF(H67="","",表6!G67)</f>
        <v/>
      </c>
      <c r="J67" s="60" t="str">
        <f t="shared" si="1"/>
        <v/>
      </c>
      <c r="K67" s="60" t="str">
        <f t="shared" si="1"/>
        <v/>
      </c>
      <c r="L67" s="78" t="str">
        <f t="shared" si="2"/>
        <v/>
      </c>
    </row>
    <row r="68" spans="3:12" ht="18" hidden="1" customHeight="1" outlineLevel="1" x14ac:dyDescent="0.15">
      <c r="C68" s="54" t="str">
        <f>IF(表6!$C68="","",表6!$C68)</f>
        <v/>
      </c>
      <c r="D68" s="55" t="str">
        <f>IF(表6!$D68="","",表6!$D68)</f>
        <v/>
      </c>
      <c r="E68" s="122"/>
      <c r="F68" s="122"/>
      <c r="G68" s="55" t="str">
        <f t="shared" si="0"/>
        <v/>
      </c>
      <c r="H68" s="37" t="str">
        <f>IF(表6!$F68="","",表6!$F68)</f>
        <v/>
      </c>
      <c r="I68" s="60" t="str">
        <f>IF(H68="","",表6!G68)</f>
        <v/>
      </c>
      <c r="J68" s="60" t="str">
        <f t="shared" si="1"/>
        <v/>
      </c>
      <c r="K68" s="60" t="str">
        <f t="shared" si="1"/>
        <v/>
      </c>
      <c r="L68" s="78" t="str">
        <f t="shared" si="2"/>
        <v/>
      </c>
    </row>
    <row r="69" spans="3:12" ht="18" hidden="1" customHeight="1" outlineLevel="1" x14ac:dyDescent="0.15">
      <c r="C69" s="54" t="str">
        <f>IF(表6!$C69="","",表6!$C69)</f>
        <v/>
      </c>
      <c r="D69" s="55" t="str">
        <f>IF(表6!$D69="","",表6!$D69)</f>
        <v/>
      </c>
      <c r="E69" s="122"/>
      <c r="F69" s="122"/>
      <c r="G69" s="55" t="str">
        <f t="shared" ref="G69:G96" si="3">IF(D69="","",D69-E69-F69)</f>
        <v/>
      </c>
      <c r="H69" s="37" t="str">
        <f>IF(表6!$F69="","",表6!$F69)</f>
        <v/>
      </c>
      <c r="I69" s="60" t="str">
        <f>IF(H69="","",表6!G69)</f>
        <v/>
      </c>
      <c r="J69" s="60" t="str">
        <f t="shared" si="1"/>
        <v/>
      </c>
      <c r="K69" s="60" t="str">
        <f t="shared" si="1"/>
        <v/>
      </c>
      <c r="L69" s="78" t="str">
        <f t="shared" ref="L69:L96" si="4">IF(I69="","",I69-J69-K69)</f>
        <v/>
      </c>
    </row>
    <row r="70" spans="3:12" ht="18" hidden="1" customHeight="1" outlineLevel="1" x14ac:dyDescent="0.15">
      <c r="C70" s="54" t="str">
        <f>IF(表6!$C70="","",表6!$C70)</f>
        <v/>
      </c>
      <c r="D70" s="55" t="str">
        <f>IF(表6!$D70="","",表6!$D70)</f>
        <v/>
      </c>
      <c r="E70" s="122"/>
      <c r="F70" s="122"/>
      <c r="G70" s="55" t="str">
        <f t="shared" si="3"/>
        <v/>
      </c>
      <c r="H70" s="37" t="str">
        <f>IF(表6!$F70="","",表6!$F70)</f>
        <v/>
      </c>
      <c r="I70" s="60" t="str">
        <f>IF(H70="","",表6!G70)</f>
        <v/>
      </c>
      <c r="J70" s="60" t="str">
        <f t="shared" si="1"/>
        <v/>
      </c>
      <c r="K70" s="60" t="str">
        <f t="shared" si="1"/>
        <v/>
      </c>
      <c r="L70" s="78" t="str">
        <f t="shared" si="4"/>
        <v/>
      </c>
    </row>
    <row r="71" spans="3:12" ht="18" hidden="1" customHeight="1" outlineLevel="1" x14ac:dyDescent="0.15">
      <c r="C71" s="54" t="str">
        <f>IF(表6!$C71="","",表6!$C71)</f>
        <v/>
      </c>
      <c r="D71" s="55" t="str">
        <f>IF(表6!$D71="","",表6!$D71)</f>
        <v/>
      </c>
      <c r="E71" s="122"/>
      <c r="F71" s="122"/>
      <c r="G71" s="55" t="str">
        <f t="shared" si="3"/>
        <v/>
      </c>
      <c r="H71" s="37" t="str">
        <f>IF(表6!$F71="","",表6!$F71)</f>
        <v/>
      </c>
      <c r="I71" s="60" t="str">
        <f>IF(H71="","",表6!G71)</f>
        <v/>
      </c>
      <c r="J71" s="60" t="str">
        <f t="shared" si="1"/>
        <v/>
      </c>
      <c r="K71" s="60" t="str">
        <f t="shared" si="1"/>
        <v/>
      </c>
      <c r="L71" s="78" t="str">
        <f t="shared" si="4"/>
        <v/>
      </c>
    </row>
    <row r="72" spans="3:12" ht="18" hidden="1" customHeight="1" outlineLevel="1" x14ac:dyDescent="0.15">
      <c r="C72" s="54" t="str">
        <f>IF(表6!$C72="","",表6!$C72)</f>
        <v/>
      </c>
      <c r="D72" s="55" t="str">
        <f>IF(表6!$D72="","",表6!$D72)</f>
        <v/>
      </c>
      <c r="E72" s="122"/>
      <c r="F72" s="122"/>
      <c r="G72" s="55" t="str">
        <f t="shared" si="3"/>
        <v/>
      </c>
      <c r="H72" s="37" t="str">
        <f>IF(表6!$F72="","",表6!$F72)</f>
        <v/>
      </c>
      <c r="I72" s="60" t="str">
        <f>IF(H72="","",表6!G72)</f>
        <v/>
      </c>
      <c r="J72" s="60" t="str">
        <f t="shared" si="1"/>
        <v/>
      </c>
      <c r="K72" s="60" t="str">
        <f t="shared" si="1"/>
        <v/>
      </c>
      <c r="L72" s="78" t="str">
        <f t="shared" si="4"/>
        <v/>
      </c>
    </row>
    <row r="73" spans="3:12" ht="18" hidden="1" customHeight="1" outlineLevel="1" x14ac:dyDescent="0.15">
      <c r="C73" s="54" t="str">
        <f>IF(表6!$C73="","",表6!$C73)</f>
        <v/>
      </c>
      <c r="D73" s="55" t="str">
        <f>IF(表6!$D73="","",表6!$D73)</f>
        <v/>
      </c>
      <c r="E73" s="122"/>
      <c r="F73" s="122"/>
      <c r="G73" s="55" t="str">
        <f t="shared" si="3"/>
        <v/>
      </c>
      <c r="H73" s="37" t="str">
        <f>IF(表6!$F73="","",表6!$F73)</f>
        <v/>
      </c>
      <c r="I73" s="60" t="str">
        <f>IF(H73="","",表6!G73)</f>
        <v/>
      </c>
      <c r="J73" s="60" t="str">
        <f t="shared" si="1"/>
        <v/>
      </c>
      <c r="K73" s="60" t="str">
        <f t="shared" si="1"/>
        <v/>
      </c>
      <c r="L73" s="78" t="str">
        <f t="shared" si="4"/>
        <v/>
      </c>
    </row>
    <row r="74" spans="3:12" ht="18" hidden="1" customHeight="1" outlineLevel="1" x14ac:dyDescent="0.15">
      <c r="C74" s="54" t="str">
        <f>IF(表6!$C74="","",表6!$C74)</f>
        <v/>
      </c>
      <c r="D74" s="55" t="str">
        <f>IF(表6!$D74="","",表6!$D74)</f>
        <v/>
      </c>
      <c r="E74" s="122"/>
      <c r="F74" s="122"/>
      <c r="G74" s="55" t="str">
        <f t="shared" si="3"/>
        <v/>
      </c>
      <c r="H74" s="37" t="str">
        <f>IF(表6!$F74="","",表6!$F74)</f>
        <v/>
      </c>
      <c r="I74" s="60" t="str">
        <f>IF(H74="","",表6!G74)</f>
        <v/>
      </c>
      <c r="J74" s="60" t="str">
        <f t="shared" si="1"/>
        <v/>
      </c>
      <c r="K74" s="60" t="str">
        <f t="shared" si="1"/>
        <v/>
      </c>
      <c r="L74" s="78" t="str">
        <f t="shared" si="4"/>
        <v/>
      </c>
    </row>
    <row r="75" spans="3:12" ht="18" hidden="1" customHeight="1" outlineLevel="1" x14ac:dyDescent="0.15">
      <c r="C75" s="54" t="str">
        <f>IF(表6!$C75="","",表6!$C75)</f>
        <v/>
      </c>
      <c r="D75" s="55" t="str">
        <f>IF(表6!$D75="","",表6!$D75)</f>
        <v/>
      </c>
      <c r="E75" s="122"/>
      <c r="F75" s="122"/>
      <c r="G75" s="55" t="str">
        <f t="shared" si="3"/>
        <v/>
      </c>
      <c r="H75" s="37" t="str">
        <f>IF(表6!$F75="","",表6!$F75)</f>
        <v/>
      </c>
      <c r="I75" s="60" t="str">
        <f>IF(H75="","",表6!G75)</f>
        <v/>
      </c>
      <c r="J75" s="60" t="str">
        <f t="shared" ref="J75:K97" si="5">IF($D75="","",ROUND(E75*$H75,6))</f>
        <v/>
      </c>
      <c r="K75" s="60" t="str">
        <f t="shared" si="5"/>
        <v/>
      </c>
      <c r="L75" s="78" t="str">
        <f t="shared" si="4"/>
        <v/>
      </c>
    </row>
    <row r="76" spans="3:12" ht="18" hidden="1" customHeight="1" outlineLevel="1" x14ac:dyDescent="0.15">
      <c r="C76" s="54" t="str">
        <f>IF(表6!$C76="","",表6!$C76)</f>
        <v/>
      </c>
      <c r="D76" s="55" t="str">
        <f>IF(表6!$D76="","",表6!$D76)</f>
        <v/>
      </c>
      <c r="E76" s="122"/>
      <c r="F76" s="122"/>
      <c r="G76" s="55" t="str">
        <f t="shared" si="3"/>
        <v/>
      </c>
      <c r="H76" s="37" t="str">
        <f>IF(表6!$F76="","",表6!$F76)</f>
        <v/>
      </c>
      <c r="I76" s="60" t="str">
        <f>IF(H76="","",表6!G76)</f>
        <v/>
      </c>
      <c r="J76" s="60" t="str">
        <f t="shared" si="5"/>
        <v/>
      </c>
      <c r="K76" s="60" t="str">
        <f t="shared" si="5"/>
        <v/>
      </c>
      <c r="L76" s="78" t="str">
        <f t="shared" si="4"/>
        <v/>
      </c>
    </row>
    <row r="77" spans="3:12" ht="18" hidden="1" customHeight="1" outlineLevel="1" x14ac:dyDescent="0.15">
      <c r="C77" s="54" t="str">
        <f>IF(表6!$C77="","",表6!$C77)</f>
        <v/>
      </c>
      <c r="D77" s="55" t="str">
        <f>IF(表6!$D77="","",表6!$D77)</f>
        <v/>
      </c>
      <c r="E77" s="122"/>
      <c r="F77" s="122"/>
      <c r="G77" s="55" t="str">
        <f t="shared" si="3"/>
        <v/>
      </c>
      <c r="H77" s="37" t="str">
        <f>IF(表6!$F77="","",表6!$F77)</f>
        <v/>
      </c>
      <c r="I77" s="60" t="str">
        <f>IF(H77="","",表6!G77)</f>
        <v/>
      </c>
      <c r="J77" s="60" t="str">
        <f t="shared" si="5"/>
        <v/>
      </c>
      <c r="K77" s="60" t="str">
        <f t="shared" si="5"/>
        <v/>
      </c>
      <c r="L77" s="78" t="str">
        <f t="shared" si="4"/>
        <v/>
      </c>
    </row>
    <row r="78" spans="3:12" ht="18" hidden="1" customHeight="1" outlineLevel="1" x14ac:dyDescent="0.15">
      <c r="C78" s="54" t="str">
        <f>IF(表6!$C78="","",表6!$C78)</f>
        <v/>
      </c>
      <c r="D78" s="55" t="str">
        <f>IF(表6!$D78="","",表6!$D78)</f>
        <v/>
      </c>
      <c r="E78" s="122"/>
      <c r="F78" s="122"/>
      <c r="G78" s="55" t="str">
        <f t="shared" si="3"/>
        <v/>
      </c>
      <c r="H78" s="37" t="str">
        <f>IF(表6!$F78="","",表6!$F78)</f>
        <v/>
      </c>
      <c r="I78" s="60" t="str">
        <f>IF(H78="","",表6!G78)</f>
        <v/>
      </c>
      <c r="J78" s="60" t="str">
        <f t="shared" si="5"/>
        <v/>
      </c>
      <c r="K78" s="60" t="str">
        <f t="shared" si="5"/>
        <v/>
      </c>
      <c r="L78" s="78" t="str">
        <f t="shared" si="4"/>
        <v/>
      </c>
    </row>
    <row r="79" spans="3:12" ht="18" hidden="1" customHeight="1" outlineLevel="1" x14ac:dyDescent="0.15">
      <c r="C79" s="54" t="str">
        <f>IF(表6!$C79="","",表6!$C79)</f>
        <v/>
      </c>
      <c r="D79" s="55" t="str">
        <f>IF(表6!$D79="","",表6!$D79)</f>
        <v/>
      </c>
      <c r="E79" s="102"/>
      <c r="F79" s="102"/>
      <c r="G79" s="55" t="str">
        <f t="shared" si="3"/>
        <v/>
      </c>
      <c r="H79" s="37" t="str">
        <f>IF(表6!$F79="","",表6!$F79)</f>
        <v/>
      </c>
      <c r="I79" s="60" t="str">
        <f>IF(H79="","",表6!G79)</f>
        <v/>
      </c>
      <c r="J79" s="60" t="str">
        <f t="shared" si="5"/>
        <v/>
      </c>
      <c r="K79" s="60" t="str">
        <f t="shared" si="5"/>
        <v/>
      </c>
      <c r="L79" s="78" t="str">
        <f t="shared" si="4"/>
        <v/>
      </c>
    </row>
    <row r="80" spans="3:12" ht="18" hidden="1" customHeight="1" outlineLevel="1" x14ac:dyDescent="0.15">
      <c r="C80" s="54" t="str">
        <f>IF(表6!$C80="","",表6!$C80)</f>
        <v/>
      </c>
      <c r="D80" s="55" t="str">
        <f>IF(表6!$D80="","",表6!$D80)</f>
        <v/>
      </c>
      <c r="E80" s="102"/>
      <c r="F80" s="102"/>
      <c r="G80" s="55" t="str">
        <f t="shared" si="3"/>
        <v/>
      </c>
      <c r="H80" s="37" t="str">
        <f>IF(表6!$F80="","",表6!$F80)</f>
        <v/>
      </c>
      <c r="I80" s="60" t="str">
        <f>IF(H80="","",表6!G80)</f>
        <v/>
      </c>
      <c r="J80" s="60" t="str">
        <f t="shared" si="5"/>
        <v/>
      </c>
      <c r="K80" s="60" t="str">
        <f t="shared" si="5"/>
        <v/>
      </c>
      <c r="L80" s="78" t="str">
        <f t="shared" si="4"/>
        <v/>
      </c>
    </row>
    <row r="81" spans="3:12" ht="18" hidden="1" customHeight="1" outlineLevel="1" x14ac:dyDescent="0.15">
      <c r="C81" s="54" t="str">
        <f>IF(表6!$C81="","",表6!$C81)</f>
        <v/>
      </c>
      <c r="D81" s="55" t="str">
        <f>IF(表6!$D81="","",表6!$D81)</f>
        <v/>
      </c>
      <c r="E81" s="122"/>
      <c r="F81" s="122"/>
      <c r="G81" s="55" t="str">
        <f t="shared" si="3"/>
        <v/>
      </c>
      <c r="H81" s="37" t="str">
        <f>IF(表6!$F81="","",表6!$F81)</f>
        <v/>
      </c>
      <c r="I81" s="60" t="str">
        <f>IF(H81="","",表6!G81)</f>
        <v/>
      </c>
      <c r="J81" s="60" t="str">
        <f t="shared" si="5"/>
        <v/>
      </c>
      <c r="K81" s="60" t="str">
        <f t="shared" si="5"/>
        <v/>
      </c>
      <c r="L81" s="78" t="str">
        <f t="shared" si="4"/>
        <v/>
      </c>
    </row>
    <row r="82" spans="3:12" ht="18" hidden="1" customHeight="1" outlineLevel="1" x14ac:dyDescent="0.15">
      <c r="C82" s="54" t="str">
        <f>IF(表6!$C82="","",表6!$C82)</f>
        <v/>
      </c>
      <c r="D82" s="55" t="str">
        <f>IF(表6!$D82="","",表6!$D82)</f>
        <v/>
      </c>
      <c r="E82" s="122"/>
      <c r="F82" s="122"/>
      <c r="G82" s="55" t="str">
        <f t="shared" si="3"/>
        <v/>
      </c>
      <c r="H82" s="37" t="str">
        <f>IF(表6!$F82="","",表6!$F82)</f>
        <v/>
      </c>
      <c r="I82" s="60" t="str">
        <f>IF(H82="","",表6!G82)</f>
        <v/>
      </c>
      <c r="J82" s="60" t="str">
        <f t="shared" si="5"/>
        <v/>
      </c>
      <c r="K82" s="60" t="str">
        <f t="shared" si="5"/>
        <v/>
      </c>
      <c r="L82" s="78" t="str">
        <f t="shared" si="4"/>
        <v/>
      </c>
    </row>
    <row r="83" spans="3:12" ht="18" hidden="1" customHeight="1" outlineLevel="1" x14ac:dyDescent="0.15">
      <c r="C83" s="54" t="str">
        <f>IF(表6!$C83="","",表6!$C83)</f>
        <v/>
      </c>
      <c r="D83" s="55" t="str">
        <f>IF(表6!$D83="","",表6!$D83)</f>
        <v/>
      </c>
      <c r="E83" s="122"/>
      <c r="F83" s="122"/>
      <c r="G83" s="55" t="str">
        <f t="shared" si="3"/>
        <v/>
      </c>
      <c r="H83" s="37" t="str">
        <f>IF(表6!$F83="","",表6!$F83)</f>
        <v/>
      </c>
      <c r="I83" s="60" t="str">
        <f>IF(H83="","",表6!G83)</f>
        <v/>
      </c>
      <c r="J83" s="60" t="str">
        <f t="shared" si="5"/>
        <v/>
      </c>
      <c r="K83" s="60" t="str">
        <f t="shared" si="5"/>
        <v/>
      </c>
      <c r="L83" s="78" t="str">
        <f t="shared" si="4"/>
        <v/>
      </c>
    </row>
    <row r="84" spans="3:12" ht="18" hidden="1" customHeight="1" outlineLevel="1" x14ac:dyDescent="0.15">
      <c r="C84" s="54" t="str">
        <f>IF(表6!$C84="","",表6!$C84)</f>
        <v/>
      </c>
      <c r="D84" s="55" t="str">
        <f>IF(表6!$D84="","",表6!$D84)</f>
        <v/>
      </c>
      <c r="E84" s="122"/>
      <c r="F84" s="122"/>
      <c r="G84" s="55" t="str">
        <f t="shared" si="3"/>
        <v/>
      </c>
      <c r="H84" s="37" t="str">
        <f>IF(表6!$F84="","",表6!$F84)</f>
        <v/>
      </c>
      <c r="I84" s="60" t="str">
        <f>IF(H84="","",表6!G84)</f>
        <v/>
      </c>
      <c r="J84" s="60" t="str">
        <f t="shared" si="5"/>
        <v/>
      </c>
      <c r="K84" s="60" t="str">
        <f t="shared" si="5"/>
        <v/>
      </c>
      <c r="L84" s="78" t="str">
        <f t="shared" si="4"/>
        <v/>
      </c>
    </row>
    <row r="85" spans="3:12" ht="18" hidden="1" customHeight="1" outlineLevel="1" x14ac:dyDescent="0.15">
      <c r="C85" s="54" t="str">
        <f>IF(表6!$C85="","",表6!$C85)</f>
        <v/>
      </c>
      <c r="D85" s="55" t="str">
        <f>IF(表6!$D85="","",表6!$D85)</f>
        <v/>
      </c>
      <c r="E85" s="122"/>
      <c r="F85" s="122"/>
      <c r="G85" s="55" t="str">
        <f t="shared" si="3"/>
        <v/>
      </c>
      <c r="H85" s="37" t="str">
        <f>IF(表6!$F85="","",表6!$F85)</f>
        <v/>
      </c>
      <c r="I85" s="60" t="str">
        <f>IF(H85="","",表6!G85)</f>
        <v/>
      </c>
      <c r="J85" s="60" t="str">
        <f t="shared" si="5"/>
        <v/>
      </c>
      <c r="K85" s="60" t="str">
        <f t="shared" si="5"/>
        <v/>
      </c>
      <c r="L85" s="78" t="str">
        <f t="shared" si="4"/>
        <v/>
      </c>
    </row>
    <row r="86" spans="3:12" ht="18" hidden="1" customHeight="1" outlineLevel="1" x14ac:dyDescent="0.15">
      <c r="C86" s="54" t="str">
        <f>IF(表6!$C86="","",表6!$C86)</f>
        <v/>
      </c>
      <c r="D86" s="55" t="str">
        <f>IF(表6!$D86="","",表6!$D86)</f>
        <v/>
      </c>
      <c r="E86" s="122"/>
      <c r="F86" s="122"/>
      <c r="G86" s="55" t="str">
        <f t="shared" si="3"/>
        <v/>
      </c>
      <c r="H86" s="37" t="str">
        <f>IF(表6!$F86="","",表6!$F86)</f>
        <v/>
      </c>
      <c r="I86" s="60" t="str">
        <f>IF(H86="","",表6!G86)</f>
        <v/>
      </c>
      <c r="J86" s="60" t="str">
        <f t="shared" si="5"/>
        <v/>
      </c>
      <c r="K86" s="60" t="str">
        <f t="shared" si="5"/>
        <v/>
      </c>
      <c r="L86" s="78" t="str">
        <f t="shared" si="4"/>
        <v/>
      </c>
    </row>
    <row r="87" spans="3:12" ht="18" hidden="1" customHeight="1" outlineLevel="1" x14ac:dyDescent="0.15">
      <c r="C87" s="54" t="str">
        <f>IF(表6!$C87="","",表6!$C87)</f>
        <v/>
      </c>
      <c r="D87" s="55" t="str">
        <f>IF(表6!$D87="","",表6!$D87)</f>
        <v/>
      </c>
      <c r="E87" s="122"/>
      <c r="F87" s="122"/>
      <c r="G87" s="55" t="str">
        <f t="shared" si="3"/>
        <v/>
      </c>
      <c r="H87" s="37" t="str">
        <f>IF(表6!$F87="","",表6!$F87)</f>
        <v/>
      </c>
      <c r="I87" s="60" t="str">
        <f>IF(H87="","",表6!G87)</f>
        <v/>
      </c>
      <c r="J87" s="60" t="str">
        <f t="shared" si="5"/>
        <v/>
      </c>
      <c r="K87" s="60" t="str">
        <f t="shared" si="5"/>
        <v/>
      </c>
      <c r="L87" s="78" t="str">
        <f t="shared" si="4"/>
        <v/>
      </c>
    </row>
    <row r="88" spans="3:12" ht="18" hidden="1" customHeight="1" outlineLevel="1" x14ac:dyDescent="0.15">
      <c r="C88" s="54" t="str">
        <f>IF(表6!$C88="","",表6!$C88)</f>
        <v/>
      </c>
      <c r="D88" s="55" t="str">
        <f>IF(表6!$D88="","",表6!$D88)</f>
        <v/>
      </c>
      <c r="E88" s="122"/>
      <c r="F88" s="122"/>
      <c r="G88" s="55" t="str">
        <f t="shared" si="3"/>
        <v/>
      </c>
      <c r="H88" s="37" t="str">
        <f>IF(表6!$F88="","",表6!$F88)</f>
        <v/>
      </c>
      <c r="I88" s="60" t="str">
        <f>IF(H88="","",表6!G88)</f>
        <v/>
      </c>
      <c r="J88" s="60" t="str">
        <f t="shared" si="5"/>
        <v/>
      </c>
      <c r="K88" s="60" t="str">
        <f t="shared" si="5"/>
        <v/>
      </c>
      <c r="L88" s="78" t="str">
        <f t="shared" si="4"/>
        <v/>
      </c>
    </row>
    <row r="89" spans="3:12" ht="18" hidden="1" customHeight="1" outlineLevel="1" x14ac:dyDescent="0.15">
      <c r="C89" s="54" t="str">
        <f>IF(表6!$C89="","",表6!$C89)</f>
        <v/>
      </c>
      <c r="D89" s="55" t="str">
        <f>IF(表6!$D89="","",表6!$D89)</f>
        <v/>
      </c>
      <c r="E89" s="122"/>
      <c r="F89" s="122"/>
      <c r="G89" s="55" t="str">
        <f t="shared" si="3"/>
        <v/>
      </c>
      <c r="H89" s="37" t="str">
        <f>IF(表6!$F89="","",表6!$F89)</f>
        <v/>
      </c>
      <c r="I89" s="60" t="str">
        <f>IF(H89="","",表6!G89)</f>
        <v/>
      </c>
      <c r="J89" s="60" t="str">
        <f t="shared" si="5"/>
        <v/>
      </c>
      <c r="K89" s="60" t="str">
        <f t="shared" si="5"/>
        <v/>
      </c>
      <c r="L89" s="78" t="str">
        <f t="shared" si="4"/>
        <v/>
      </c>
    </row>
    <row r="90" spans="3:12" ht="18" hidden="1" customHeight="1" outlineLevel="1" x14ac:dyDescent="0.15">
      <c r="C90" s="54" t="str">
        <f>IF(表6!$C90="","",表6!$C90)</f>
        <v/>
      </c>
      <c r="D90" s="55" t="str">
        <f>IF(表6!$D90="","",表6!$D90)</f>
        <v/>
      </c>
      <c r="E90" s="122"/>
      <c r="F90" s="122"/>
      <c r="G90" s="55" t="str">
        <f t="shared" si="3"/>
        <v/>
      </c>
      <c r="H90" s="37" t="str">
        <f>IF(表6!$F90="","",表6!$F90)</f>
        <v/>
      </c>
      <c r="I90" s="60" t="str">
        <f>IF(H90="","",表6!G90)</f>
        <v/>
      </c>
      <c r="J90" s="60" t="str">
        <f t="shared" si="5"/>
        <v/>
      </c>
      <c r="K90" s="60" t="str">
        <f t="shared" si="5"/>
        <v/>
      </c>
      <c r="L90" s="78" t="str">
        <f t="shared" si="4"/>
        <v/>
      </c>
    </row>
    <row r="91" spans="3:12" ht="18" hidden="1" customHeight="1" outlineLevel="1" x14ac:dyDescent="0.15">
      <c r="C91" s="54" t="str">
        <f>IF(表6!$C91="","",表6!$C91)</f>
        <v/>
      </c>
      <c r="D91" s="55" t="str">
        <f>IF(表6!$D91="","",表6!$D91)</f>
        <v/>
      </c>
      <c r="E91" s="122"/>
      <c r="F91" s="122"/>
      <c r="G91" s="55" t="str">
        <f t="shared" si="3"/>
        <v/>
      </c>
      <c r="H91" s="37" t="str">
        <f>IF(表6!$F91="","",表6!$F91)</f>
        <v/>
      </c>
      <c r="I91" s="60" t="str">
        <f>IF(H91="","",表6!G91)</f>
        <v/>
      </c>
      <c r="J91" s="60" t="str">
        <f t="shared" si="5"/>
        <v/>
      </c>
      <c r="K91" s="60" t="str">
        <f t="shared" si="5"/>
        <v/>
      </c>
      <c r="L91" s="78" t="str">
        <f t="shared" si="4"/>
        <v/>
      </c>
    </row>
    <row r="92" spans="3:12" ht="18" hidden="1" customHeight="1" outlineLevel="1" x14ac:dyDescent="0.15">
      <c r="C92" s="54" t="str">
        <f>IF(表6!$C92="","",表6!$C92)</f>
        <v/>
      </c>
      <c r="D92" s="55" t="str">
        <f>IF(表6!$D92="","",表6!$D92)</f>
        <v/>
      </c>
      <c r="E92" s="122"/>
      <c r="F92" s="122"/>
      <c r="G92" s="55" t="str">
        <f t="shared" si="3"/>
        <v/>
      </c>
      <c r="H92" s="37" t="str">
        <f>IF(表6!$F92="","",表6!$F92)</f>
        <v/>
      </c>
      <c r="I92" s="60" t="str">
        <f>IF(H92="","",表6!G92)</f>
        <v/>
      </c>
      <c r="J92" s="60" t="str">
        <f t="shared" si="5"/>
        <v/>
      </c>
      <c r="K92" s="60" t="str">
        <f t="shared" si="5"/>
        <v/>
      </c>
      <c r="L92" s="78" t="str">
        <f t="shared" si="4"/>
        <v/>
      </c>
    </row>
    <row r="93" spans="3:12" ht="18" hidden="1" customHeight="1" outlineLevel="1" x14ac:dyDescent="0.15">
      <c r="C93" s="54" t="str">
        <f>IF(表6!$C93="","",表6!$C93)</f>
        <v/>
      </c>
      <c r="D93" s="55" t="str">
        <f>IF(表6!$D93="","",表6!$D93)</f>
        <v/>
      </c>
      <c r="E93" s="122"/>
      <c r="F93" s="122"/>
      <c r="G93" s="55" t="str">
        <f t="shared" si="3"/>
        <v/>
      </c>
      <c r="H93" s="37" t="str">
        <f>IF(表6!$F93="","",表6!$F93)</f>
        <v/>
      </c>
      <c r="I93" s="60" t="str">
        <f>IF(H93="","",表6!G93)</f>
        <v/>
      </c>
      <c r="J93" s="60" t="str">
        <f t="shared" si="5"/>
        <v/>
      </c>
      <c r="K93" s="60" t="str">
        <f t="shared" si="5"/>
        <v/>
      </c>
      <c r="L93" s="78" t="str">
        <f t="shared" si="4"/>
        <v/>
      </c>
    </row>
    <row r="94" spans="3:12" ht="18" hidden="1" customHeight="1" outlineLevel="1" x14ac:dyDescent="0.15">
      <c r="C94" s="54" t="str">
        <f>IF(表6!$C94="","",表6!$C94)</f>
        <v/>
      </c>
      <c r="D94" s="55" t="str">
        <f>IF(表6!$D94="","",表6!$D94)</f>
        <v/>
      </c>
      <c r="E94" s="122"/>
      <c r="F94" s="122"/>
      <c r="G94" s="55" t="str">
        <f t="shared" si="3"/>
        <v/>
      </c>
      <c r="H94" s="37" t="str">
        <f>IF(表6!$F94="","",表6!$F94)</f>
        <v/>
      </c>
      <c r="I94" s="60" t="str">
        <f>IF(H94="","",表6!G94)</f>
        <v/>
      </c>
      <c r="J94" s="60" t="str">
        <f t="shared" si="5"/>
        <v/>
      </c>
      <c r="K94" s="60" t="str">
        <f t="shared" si="5"/>
        <v/>
      </c>
      <c r="L94" s="78" t="str">
        <f t="shared" si="4"/>
        <v/>
      </c>
    </row>
    <row r="95" spans="3:12" ht="18" hidden="1" customHeight="1" outlineLevel="1" x14ac:dyDescent="0.15">
      <c r="C95" s="54" t="str">
        <f>IF(表6!$C95="","",表6!$C95)</f>
        <v/>
      </c>
      <c r="D95" s="55" t="str">
        <f>IF(表6!$D95="","",表6!$D95)</f>
        <v/>
      </c>
      <c r="E95" s="122"/>
      <c r="F95" s="122"/>
      <c r="G95" s="55" t="str">
        <f t="shared" si="3"/>
        <v/>
      </c>
      <c r="H95" s="37" t="str">
        <f>IF(表6!$F95="","",表6!$F95)</f>
        <v/>
      </c>
      <c r="I95" s="60" t="str">
        <f>IF(H95="","",表6!G95)</f>
        <v/>
      </c>
      <c r="J95" s="60" t="str">
        <f t="shared" si="5"/>
        <v/>
      </c>
      <c r="K95" s="60" t="str">
        <f t="shared" si="5"/>
        <v/>
      </c>
      <c r="L95" s="78" t="str">
        <f t="shared" si="4"/>
        <v/>
      </c>
    </row>
    <row r="96" spans="3:12" ht="18" hidden="1" customHeight="1" outlineLevel="1" x14ac:dyDescent="0.15">
      <c r="C96" s="54" t="str">
        <f>IF(表6!$C96="","",表6!$C96)</f>
        <v/>
      </c>
      <c r="D96" s="55" t="str">
        <f>IF(表6!$D96="","",表6!$D96)</f>
        <v/>
      </c>
      <c r="E96" s="122"/>
      <c r="F96" s="122"/>
      <c r="G96" s="55" t="str">
        <f t="shared" si="3"/>
        <v/>
      </c>
      <c r="H96" s="37" t="str">
        <f>IF(表6!$F96="","",表6!$F96)</f>
        <v/>
      </c>
      <c r="I96" s="60" t="str">
        <f>IF(H96="","",表6!G96)</f>
        <v/>
      </c>
      <c r="J96" s="60" t="str">
        <f t="shared" si="5"/>
        <v/>
      </c>
      <c r="K96" s="60" t="str">
        <f t="shared" si="5"/>
        <v/>
      </c>
      <c r="L96" s="78" t="str">
        <f t="shared" si="4"/>
        <v/>
      </c>
    </row>
    <row r="97" spans="3:14" ht="18" hidden="1" customHeight="1" outlineLevel="1" thickBot="1" x14ac:dyDescent="0.2">
      <c r="C97" s="54" t="str">
        <f>IF(表6!$C97="","",表6!$C97)</f>
        <v/>
      </c>
      <c r="D97" s="56" t="str">
        <f>IF(表6!$D97="","",表6!$D97)</f>
        <v/>
      </c>
      <c r="E97" s="122"/>
      <c r="F97" s="122"/>
      <c r="G97" s="56" t="str">
        <f t="shared" si="0"/>
        <v/>
      </c>
      <c r="H97" s="37" t="str">
        <f>IF(表6!$F97="","",表6!$F97)</f>
        <v/>
      </c>
      <c r="I97" s="60" t="str">
        <f>IF(H97="","",表6!G97)</f>
        <v/>
      </c>
      <c r="J97" s="60" t="str">
        <f t="shared" si="5"/>
        <v/>
      </c>
      <c r="K97" s="60" t="str">
        <f t="shared" si="5"/>
        <v/>
      </c>
      <c r="L97" s="78" t="str">
        <f t="shared" si="2"/>
        <v/>
      </c>
    </row>
    <row r="98" spans="3:14" ht="18" customHeight="1" collapsed="1" thickTop="1" thickBot="1" x14ac:dyDescent="0.2">
      <c r="C98" s="24" t="s">
        <v>3</v>
      </c>
      <c r="D98" s="123">
        <f>SUM(D13:D97)</f>
        <v>0</v>
      </c>
      <c r="E98" s="123">
        <f>SUM(E13:E97)</f>
        <v>0</v>
      </c>
      <c r="F98" s="123">
        <f>SUM(F13:F97)</f>
        <v>0</v>
      </c>
      <c r="G98" s="123">
        <f>SUM(G13:G97)</f>
        <v>0</v>
      </c>
      <c r="H98" s="25" t="s">
        <v>50</v>
      </c>
      <c r="I98" s="61">
        <f>SUM(I13:I97)</f>
        <v>0</v>
      </c>
      <c r="J98" s="61">
        <f>SUM(J13:J97)</f>
        <v>0</v>
      </c>
      <c r="K98" s="61">
        <f>SUM(K13:K97)</f>
        <v>0</v>
      </c>
      <c r="L98" s="40">
        <f>SUM(L13:L97)</f>
        <v>0</v>
      </c>
    </row>
    <row r="99" spans="3:14" ht="18" customHeight="1" x14ac:dyDescent="0.15">
      <c r="C99" s="21" t="s">
        <v>152</v>
      </c>
      <c r="D99" s="26"/>
      <c r="E99" s="8"/>
      <c r="F99" s="8"/>
      <c r="G99" s="8"/>
      <c r="H99" s="8"/>
      <c r="I99" s="27"/>
      <c r="J99" s="27"/>
      <c r="K99" s="27"/>
      <c r="L99" s="28"/>
    </row>
    <row r="100" spans="3:14" ht="18" customHeight="1" x14ac:dyDescent="0.15">
      <c r="C100" s="21" t="s">
        <v>127</v>
      </c>
      <c r="D100" s="26"/>
      <c r="E100" s="8"/>
      <c r="F100" s="8"/>
      <c r="G100" s="8"/>
      <c r="H100" s="8"/>
      <c r="I100" s="5"/>
      <c r="J100" s="5"/>
      <c r="K100" s="5"/>
    </row>
    <row r="101" spans="3:14" ht="18.75" customHeight="1" x14ac:dyDescent="0.3">
      <c r="C101" s="23" t="s">
        <v>265</v>
      </c>
      <c r="D101" s="6"/>
    </row>
    <row r="102" spans="3:14" ht="19.5" customHeight="1" thickBot="1" x14ac:dyDescent="0.25">
      <c r="C102" s="23"/>
      <c r="D102" s="6"/>
    </row>
    <row r="103" spans="3:14" customFormat="1" ht="37.5" customHeight="1" thickTop="1" thickBot="1" x14ac:dyDescent="0.2">
      <c r="C103" s="755" t="s">
        <v>266</v>
      </c>
      <c r="D103" s="756"/>
      <c r="E103" s="756"/>
      <c r="F103" s="756"/>
      <c r="G103" s="756"/>
      <c r="H103" s="756"/>
      <c r="I103" s="756"/>
      <c r="J103" s="756"/>
      <c r="K103" s="756"/>
      <c r="L103" s="757"/>
    </row>
    <row r="104" spans="3:14" customFormat="1" ht="22.5" customHeight="1" thickTop="1" thickBot="1" x14ac:dyDescent="0.2">
      <c r="C104" s="761"/>
      <c r="D104" s="747"/>
      <c r="E104" s="3"/>
      <c r="F104" s="3"/>
      <c r="G104" s="3"/>
      <c r="H104" s="3"/>
    </row>
    <row r="105" spans="3:14" ht="55.5" customHeight="1" x14ac:dyDescent="0.15">
      <c r="C105" s="758" t="s">
        <v>200</v>
      </c>
      <c r="D105" s="754" t="s">
        <v>28</v>
      </c>
      <c r="E105" s="754"/>
      <c r="F105" s="754"/>
      <c r="G105" s="754"/>
      <c r="H105" s="754" t="s">
        <v>72</v>
      </c>
      <c r="I105" s="748" t="s">
        <v>48</v>
      </c>
      <c r="J105" s="749"/>
      <c r="K105" s="749"/>
      <c r="L105" s="750"/>
    </row>
    <row r="106" spans="3:14" ht="18" customHeight="1" thickBot="1" x14ac:dyDescent="0.2">
      <c r="C106" s="759"/>
      <c r="D106" s="10"/>
      <c r="E106" s="43" t="s">
        <v>113</v>
      </c>
      <c r="F106" s="43" t="s">
        <v>114</v>
      </c>
      <c r="G106" s="43" t="s">
        <v>115</v>
      </c>
      <c r="H106" s="760"/>
      <c r="I106" s="10"/>
      <c r="J106" s="43" t="s">
        <v>113</v>
      </c>
      <c r="K106" s="43" t="s">
        <v>114</v>
      </c>
      <c r="L106" s="44" t="s">
        <v>115</v>
      </c>
    </row>
    <row r="107" spans="3:14" ht="18" customHeight="1" thickTop="1" x14ac:dyDescent="0.15">
      <c r="C107" s="63" t="str">
        <f>IF(表6!$C107="","",表6!$C107)</f>
        <v/>
      </c>
      <c r="D107" s="64" t="str">
        <f>IF(表6!$C107="","",表6!$D107)</f>
        <v/>
      </c>
      <c r="E107" s="62"/>
      <c r="F107" s="62"/>
      <c r="G107" s="64" t="str">
        <f>IF(D107="","",D107-E107-F107)</f>
        <v/>
      </c>
      <c r="H107" s="38" t="str">
        <f>IF(表6!$F107="","",表6!$F107)</f>
        <v/>
      </c>
      <c r="I107" s="69" t="str">
        <f>IF(H107="","",表6!G107)</f>
        <v/>
      </c>
      <c r="J107" s="69" t="str">
        <f>IF($D107="","",ROUND(E107*$H107,6))</f>
        <v/>
      </c>
      <c r="K107" s="69" t="str">
        <f>IF($D107="","",ROUND(F107*$H107,6))</f>
        <v/>
      </c>
      <c r="L107" s="70" t="str">
        <f>IF(I107="","",I107-J107-K107)</f>
        <v/>
      </c>
      <c r="N107" s="3" t="s">
        <v>117</v>
      </c>
    </row>
    <row r="108" spans="3:14" ht="18" customHeight="1" x14ac:dyDescent="0.15">
      <c r="C108" s="63" t="str">
        <f>IF(表6!$C108="","",表6!$C108)</f>
        <v/>
      </c>
      <c r="D108" s="64" t="str">
        <f>IF(表6!$C108="","",表6!$D108)</f>
        <v/>
      </c>
      <c r="E108" s="124"/>
      <c r="F108" s="124"/>
      <c r="G108" s="65" t="str">
        <f>IF(D108="","",D108-E108-F108)</f>
        <v/>
      </c>
      <c r="H108" s="38" t="str">
        <f>IF(表6!$F108="","",表6!$F108)</f>
        <v/>
      </c>
      <c r="I108" s="71" t="str">
        <f>IF(H108="","",表6!G108)</f>
        <v/>
      </c>
      <c r="J108" s="71" t="str">
        <f t="shared" ref="J108:K111" si="6">IF($D108="","",ROUND(E108*$H108,6))</f>
        <v/>
      </c>
      <c r="K108" s="71" t="str">
        <f t="shared" si="6"/>
        <v/>
      </c>
      <c r="L108" s="72" t="str">
        <f>IF(I108="","",I108-J108-K108)</f>
        <v/>
      </c>
      <c r="N108" s="3" t="s">
        <v>118</v>
      </c>
    </row>
    <row r="109" spans="3:14" ht="18" customHeight="1" x14ac:dyDescent="0.15">
      <c r="C109" s="63" t="str">
        <f>IF(表6!$C109="","",表6!$C109)</f>
        <v/>
      </c>
      <c r="D109" s="64" t="str">
        <f>IF(表6!$C109="","",表6!$D109)</f>
        <v/>
      </c>
      <c r="E109" s="124"/>
      <c r="F109" s="124"/>
      <c r="G109" s="65" t="str">
        <f>IF(D109="","",D109-E109-F109)</f>
        <v/>
      </c>
      <c r="H109" s="38" t="str">
        <f>IF(表6!$F109="","",表6!$F109)</f>
        <v/>
      </c>
      <c r="I109" s="71" t="str">
        <f>IF(H109="","",表6!G109)</f>
        <v/>
      </c>
      <c r="J109" s="71" t="str">
        <f t="shared" si="6"/>
        <v/>
      </c>
      <c r="K109" s="71" t="str">
        <f t="shared" si="6"/>
        <v/>
      </c>
      <c r="L109" s="72" t="str">
        <f>IF(I109="","",I109-J109-K109)</f>
        <v/>
      </c>
      <c r="N109" s="3" t="s">
        <v>119</v>
      </c>
    </row>
    <row r="110" spans="3:14" ht="18" customHeight="1" x14ac:dyDescent="0.15">
      <c r="C110" s="66" t="str">
        <f>IF(表6!$C110="","",表6!$C110)</f>
        <v/>
      </c>
      <c r="D110" s="64" t="str">
        <f>IF(表6!$C110="","",表6!$D110)</f>
        <v/>
      </c>
      <c r="E110" s="124"/>
      <c r="F110" s="124"/>
      <c r="G110" s="65" t="str">
        <f>IF(D110="","",D110-E110-F110)</f>
        <v/>
      </c>
      <c r="H110" s="38" t="str">
        <f>IF(表6!$F110="","",表6!$F110)</f>
        <v/>
      </c>
      <c r="I110" s="71" t="str">
        <f>IF(H110="","",表6!G110)</f>
        <v/>
      </c>
      <c r="J110" s="71" t="str">
        <f t="shared" si="6"/>
        <v/>
      </c>
      <c r="K110" s="71" t="str">
        <f t="shared" si="6"/>
        <v/>
      </c>
      <c r="L110" s="72" t="str">
        <f>IF(I110="","",I110-J110-K110)</f>
        <v/>
      </c>
      <c r="N110" s="3" t="s">
        <v>120</v>
      </c>
    </row>
    <row r="111" spans="3:14" ht="18" customHeight="1" thickBot="1" x14ac:dyDescent="0.2">
      <c r="C111" s="67" t="str">
        <f>IF(表6!$C111="","",表6!$C111)</f>
        <v/>
      </c>
      <c r="D111" s="64" t="str">
        <f>IF(表6!$C111="","",表6!$D111)</f>
        <v/>
      </c>
      <c r="E111" s="121"/>
      <c r="F111" s="121"/>
      <c r="G111" s="68" t="str">
        <f>IF(D111="","",D111-E111-F111)</f>
        <v/>
      </c>
      <c r="H111" s="38" t="str">
        <f>IF(表6!$F111="","",表6!$F111)</f>
        <v/>
      </c>
      <c r="I111" s="73" t="str">
        <f>IF(H111="","",表6!G111)</f>
        <v/>
      </c>
      <c r="J111" s="73" t="str">
        <f t="shared" si="6"/>
        <v/>
      </c>
      <c r="K111" s="73" t="str">
        <f t="shared" si="6"/>
        <v/>
      </c>
      <c r="L111" s="74" t="str">
        <f>IF(I111="","",I111-J111-K111)</f>
        <v/>
      </c>
      <c r="N111" s="3" t="s">
        <v>121</v>
      </c>
    </row>
    <row r="112" spans="3:14" ht="18" customHeight="1" thickTop="1" thickBot="1" x14ac:dyDescent="0.2">
      <c r="C112" s="24" t="s">
        <v>3</v>
      </c>
      <c r="D112" s="123">
        <f>SUM(D107:D111)</f>
        <v>0</v>
      </c>
      <c r="E112" s="123">
        <f>SUM(E107:E111)</f>
        <v>0</v>
      </c>
      <c r="F112" s="123">
        <f>SUM(F107:F111)</f>
        <v>0</v>
      </c>
      <c r="G112" s="123">
        <f>SUM(G107:G111)</f>
        <v>0</v>
      </c>
      <c r="H112" s="25" t="s">
        <v>50</v>
      </c>
      <c r="I112" s="75">
        <f>SUM(I107:I111)</f>
        <v>0</v>
      </c>
      <c r="J112" s="75">
        <f>SUM(J107:J111)</f>
        <v>0</v>
      </c>
      <c r="K112" s="75">
        <f>SUM(K107:K111)</f>
        <v>0</v>
      </c>
      <c r="L112" s="76">
        <f>SUM(L107:L111)</f>
        <v>0</v>
      </c>
    </row>
    <row r="113" spans="3:11" customFormat="1" x14ac:dyDescent="0.15"/>
    <row r="114" spans="3:11" ht="18" customHeight="1" x14ac:dyDescent="0.15">
      <c r="C114" s="21" t="s">
        <v>127</v>
      </c>
      <c r="D114" s="26"/>
      <c r="E114" s="8"/>
      <c r="F114" s="8"/>
      <c r="G114" s="8"/>
      <c r="H114" s="8"/>
      <c r="I114" s="5"/>
      <c r="J114" s="5"/>
      <c r="K114" s="5"/>
    </row>
  </sheetData>
  <mergeCells count="13">
    <mergeCell ref="C103:L103"/>
    <mergeCell ref="C104:D104"/>
    <mergeCell ref="D105:G105"/>
    <mergeCell ref="I105:L105"/>
    <mergeCell ref="C105:C106"/>
    <mergeCell ref="H105:H106"/>
    <mergeCell ref="A3:M4"/>
    <mergeCell ref="C9:L9"/>
    <mergeCell ref="C10:L10"/>
    <mergeCell ref="C11:C12"/>
    <mergeCell ref="H11:H12"/>
    <mergeCell ref="I11:L11"/>
    <mergeCell ref="D11:G11"/>
  </mergeCells>
  <phoneticPr fontId="1"/>
  <pageMargins left="0.78740157480314965" right="0.78740157480314965" top="0.39370078740157483" bottom="0.39370078740157483" header="0.51181102362204722" footer="0.51181102362204722"/>
  <pageSetup paperSize="9" scale="56" fitToHeight="0" orientation="portrait" cellComments="asDisplayed"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A1:K29"/>
  <sheetViews>
    <sheetView showWhiteSpace="0" view="pageBreakPreview" zoomScaleNormal="100" zoomScaleSheetLayoutView="100" workbookViewId="0">
      <selection activeCell="D25" sqref="D25"/>
    </sheetView>
  </sheetViews>
  <sheetFormatPr defaultColWidth="9" defaultRowHeight="13.5" x14ac:dyDescent="0.15"/>
  <cols>
    <col min="1" max="1" width="7.125" style="3" customWidth="1"/>
    <col min="2" max="2" width="19.875" style="3" customWidth="1"/>
    <col min="3" max="10" width="13.875" style="3" customWidth="1"/>
    <col min="11" max="11" width="9.625" style="3" bestFit="1" customWidth="1"/>
    <col min="12" max="16384" width="9" style="3"/>
  </cols>
  <sheetData>
    <row r="1" spans="2:11" ht="26.25" customHeight="1" x14ac:dyDescent="0.15">
      <c r="J1" s="11" t="s">
        <v>140</v>
      </c>
    </row>
    <row r="2" spans="2:11" ht="18.75" customHeight="1" x14ac:dyDescent="0.15"/>
    <row r="3" spans="2:11" ht="21" customHeight="1" x14ac:dyDescent="0.15">
      <c r="B3" s="745" t="s">
        <v>217</v>
      </c>
      <c r="C3" s="746"/>
      <c r="D3" s="746"/>
      <c r="E3" s="746"/>
      <c r="F3" s="746"/>
      <c r="G3" s="746"/>
      <c r="H3" s="746"/>
      <c r="I3" s="746"/>
      <c r="J3" s="746"/>
    </row>
    <row r="4" spans="2:11" ht="21" customHeight="1" x14ac:dyDescent="0.15">
      <c r="B4" s="746"/>
      <c r="C4" s="746"/>
      <c r="D4" s="746"/>
      <c r="E4" s="746"/>
      <c r="F4" s="746"/>
      <c r="G4" s="746"/>
      <c r="H4" s="746"/>
      <c r="I4" s="746"/>
      <c r="J4" s="746"/>
    </row>
    <row r="5" spans="2:11" ht="21" customHeight="1" x14ac:dyDescent="0.15">
      <c r="B5" s="12"/>
      <c r="C5" s="7"/>
      <c r="D5" s="7"/>
      <c r="E5" s="7"/>
      <c r="F5" s="7"/>
      <c r="G5" s="7"/>
      <c r="H5" s="7"/>
      <c r="I5" s="7"/>
      <c r="J5" s="77" t="str">
        <f>IF(表紙!$G$8="","会社名",表紙!$G$8)</f>
        <v>会社名</v>
      </c>
    </row>
    <row r="6" spans="2:11" ht="21" customHeight="1" x14ac:dyDescent="0.15">
      <c r="B6" s="12"/>
      <c r="C6" s="7"/>
      <c r="D6" s="7"/>
      <c r="E6" s="7"/>
      <c r="F6" s="7"/>
      <c r="G6" s="7"/>
      <c r="H6" s="7"/>
      <c r="I6" s="7"/>
      <c r="K6" s="14"/>
    </row>
    <row r="7" spans="2:11" ht="18" customHeight="1" thickBot="1" x14ac:dyDescent="0.2">
      <c r="B7" s="12" t="s">
        <v>143</v>
      </c>
    </row>
    <row r="8" spans="2:11" ht="45" customHeight="1" x14ac:dyDescent="0.15">
      <c r="B8" s="762"/>
      <c r="C8" s="754" t="s">
        <v>267</v>
      </c>
      <c r="D8" s="754"/>
      <c r="E8" s="754"/>
      <c r="F8" s="754"/>
      <c r="G8" s="748" t="s">
        <v>268</v>
      </c>
      <c r="H8" s="749"/>
      <c r="I8" s="749"/>
      <c r="J8" s="750"/>
    </row>
    <row r="9" spans="2:11" ht="18" customHeight="1" thickBot="1" x14ac:dyDescent="0.2">
      <c r="B9" s="763"/>
      <c r="C9" s="10"/>
      <c r="D9" s="43" t="s">
        <v>113</v>
      </c>
      <c r="E9" s="43" t="s">
        <v>114</v>
      </c>
      <c r="F9" s="43" t="s">
        <v>115</v>
      </c>
      <c r="G9" s="10"/>
      <c r="H9" s="43" t="s">
        <v>113</v>
      </c>
      <c r="I9" s="43" t="s">
        <v>114</v>
      </c>
      <c r="J9" s="44" t="s">
        <v>115</v>
      </c>
      <c r="K9" s="100"/>
    </row>
    <row r="10" spans="2:11" ht="18" customHeight="1" thickTop="1" x14ac:dyDescent="0.15">
      <c r="B10" s="85" t="s">
        <v>141</v>
      </c>
      <c r="C10" s="86">
        <f>'表1（メニュー別）'!$C$66</f>
        <v>0</v>
      </c>
      <c r="D10" s="86">
        <f>'表1（メニュー別）'!$D$66</f>
        <v>0</v>
      </c>
      <c r="E10" s="86">
        <f>'表1（メニュー別）'!$E$66</f>
        <v>0</v>
      </c>
      <c r="F10" s="86" t="str">
        <f>'表1（メニュー別）'!$F$66</f>
        <v/>
      </c>
      <c r="G10" s="131">
        <f>'表1（メニュー別）'!$G$53</f>
        <v>0</v>
      </c>
      <c r="H10" s="87">
        <f>'表1（メニュー別）'!$H$53+'表1（メニュー別）'!H61</f>
        <v>0</v>
      </c>
      <c r="I10" s="87">
        <f>'表1（メニュー別）'!$I$53+'表1（メニュー別）'!I61</f>
        <v>0</v>
      </c>
      <c r="J10" s="88">
        <f>'表1（メニュー別）'!$J$53+'表1（メニュー別）'!J61</f>
        <v>0</v>
      </c>
    </row>
    <row r="11" spans="2:11" ht="18" customHeight="1" x14ac:dyDescent="0.15">
      <c r="B11" s="89" t="s">
        <v>137</v>
      </c>
      <c r="C11" s="48">
        <f>'表2（メニュー別）'!$C$48</f>
        <v>0</v>
      </c>
      <c r="D11" s="48">
        <f>'表2（メニュー別）'!$D$48</f>
        <v>0</v>
      </c>
      <c r="E11" s="48">
        <f>'表2（メニュー別）'!$E$48</f>
        <v>0</v>
      </c>
      <c r="F11" s="48" t="str">
        <f>'表2（メニュー別）'!$F$48</f>
        <v/>
      </c>
      <c r="G11" s="132">
        <f>'表2（メニュー別）'!$G$43</f>
        <v>0</v>
      </c>
      <c r="H11" s="51">
        <f>'表2（メニュー別）'!$H$43</f>
        <v>0</v>
      </c>
      <c r="I11" s="51">
        <f>'表2（メニュー別）'!$I$43</f>
        <v>0</v>
      </c>
      <c r="J11" s="90">
        <f>'表2（メニュー別）'!$J$43</f>
        <v>0</v>
      </c>
    </row>
    <row r="12" spans="2:11" ht="18" customHeight="1" x14ac:dyDescent="0.15">
      <c r="B12" s="89" t="s">
        <v>138</v>
      </c>
      <c r="C12" s="48">
        <f>'表3（メニュー別）'!$C$48</f>
        <v>0</v>
      </c>
      <c r="D12" s="48">
        <f>'表3（メニュー別）'!$D$48</f>
        <v>0</v>
      </c>
      <c r="E12" s="48">
        <f>'表3（メニュー別）'!$E$48</f>
        <v>0</v>
      </c>
      <c r="F12" s="48" t="str">
        <f>'表3（メニュー別）'!$F$48</f>
        <v/>
      </c>
      <c r="G12" s="132">
        <f>'表3（メニュー別）'!$G$43</f>
        <v>0</v>
      </c>
      <c r="H12" s="51">
        <f>'表3（メニュー別）'!$H$43</f>
        <v>0</v>
      </c>
      <c r="I12" s="51">
        <f>'表3（メニュー別）'!$I$43</f>
        <v>0</v>
      </c>
      <c r="J12" s="90">
        <f>'表3（メニュー別）'!$J$43</f>
        <v>0</v>
      </c>
    </row>
    <row r="13" spans="2:11" ht="18" customHeight="1" x14ac:dyDescent="0.15">
      <c r="B13" s="89" t="s">
        <v>139</v>
      </c>
      <c r="C13" s="48">
        <f>'表4（メニュー別）'!$C$23</f>
        <v>0</v>
      </c>
      <c r="D13" s="48">
        <f>'表4（メニュー別）'!$D$23</f>
        <v>0</v>
      </c>
      <c r="E13" s="48">
        <f>'表4（メニュー別）'!$E$23</f>
        <v>0</v>
      </c>
      <c r="F13" s="48" t="str">
        <f>'表4（メニュー別）'!$F$23</f>
        <v/>
      </c>
      <c r="G13" s="132">
        <f>'表4（メニュー別）'!$G$18</f>
        <v>0</v>
      </c>
      <c r="H13" s="51">
        <f>'表4（メニュー別）'!$H$18</f>
        <v>0</v>
      </c>
      <c r="I13" s="51">
        <f>'表4（メニュー別）'!$I$18</f>
        <v>0</v>
      </c>
      <c r="J13" s="90">
        <f>'表4（メニュー別）'!$J$18</f>
        <v>0</v>
      </c>
    </row>
    <row r="14" spans="2:11" ht="18" customHeight="1" x14ac:dyDescent="0.15">
      <c r="B14" s="89" t="s">
        <v>142</v>
      </c>
      <c r="C14" s="48">
        <f>'表5（メニュー別）'!$C$17</f>
        <v>0</v>
      </c>
      <c r="D14" s="48">
        <f>'表5（メニュー別）'!$D$17</f>
        <v>0</v>
      </c>
      <c r="E14" s="48">
        <f>'表5（メニュー別）'!$E$17</f>
        <v>0</v>
      </c>
      <c r="F14" s="48">
        <f>'表5（メニュー別）'!$F$17</f>
        <v>0</v>
      </c>
      <c r="G14" s="132">
        <f>'表5（メニュー別）'!$G$17</f>
        <v>0</v>
      </c>
      <c r="H14" s="51">
        <f>'表5（メニュー別）'!$H$17</f>
        <v>0</v>
      </c>
      <c r="I14" s="51">
        <f>'表5（メニュー別）'!$I$17</f>
        <v>0</v>
      </c>
      <c r="J14" s="90">
        <f>'表5（メニュー別）'!$J$17</f>
        <v>0</v>
      </c>
    </row>
    <row r="15" spans="2:11" ht="18" customHeight="1" x14ac:dyDescent="0.15">
      <c r="B15" s="89" t="s">
        <v>145</v>
      </c>
      <c r="C15" s="48">
        <f>'表6（メニュー別）（参考値）'!$D$98</f>
        <v>0</v>
      </c>
      <c r="D15" s="48">
        <f>'表6（メニュー別）（参考値）'!$E$98</f>
        <v>0</v>
      </c>
      <c r="E15" s="48">
        <f>'表6（メニュー別）（参考値）'!$F$98</f>
        <v>0</v>
      </c>
      <c r="F15" s="48">
        <f>'表6（メニュー別）（参考値）'!$G$98</f>
        <v>0</v>
      </c>
      <c r="G15" s="132">
        <f>'表6（メニュー別）（参考値）'!$I$98</f>
        <v>0</v>
      </c>
      <c r="H15" s="51">
        <f>'表6（メニュー別）（参考値）'!$J$98</f>
        <v>0</v>
      </c>
      <c r="I15" s="51">
        <f>'表6（メニュー別）（参考値）'!$K$98</f>
        <v>0</v>
      </c>
      <c r="J15" s="90">
        <f>'表6（メニュー別）（参考値）'!$L$98</f>
        <v>0</v>
      </c>
    </row>
    <row r="16" spans="2:11" ht="18" customHeight="1" thickBot="1" x14ac:dyDescent="0.2">
      <c r="B16" s="91" t="s">
        <v>153</v>
      </c>
      <c r="C16" s="92">
        <f>'表6（メニュー別）（参考値）'!$D$112</f>
        <v>0</v>
      </c>
      <c r="D16" s="92">
        <f>'表6（メニュー別）（参考値）'!$E$112</f>
        <v>0</v>
      </c>
      <c r="E16" s="92">
        <f>'表6（メニュー別）（参考値）'!$F$112</f>
        <v>0</v>
      </c>
      <c r="F16" s="92">
        <f>'表6（メニュー別）（参考値）'!$G$112</f>
        <v>0</v>
      </c>
      <c r="G16" s="133">
        <f>'表6（メニュー別）（参考値）'!$I$112</f>
        <v>0</v>
      </c>
      <c r="H16" s="93">
        <f>'表6（メニュー別）（参考値）'!$J$112</f>
        <v>0</v>
      </c>
      <c r="I16" s="93">
        <f>'表6（メニュー別）（参考値）'!$K$112</f>
        <v>0</v>
      </c>
      <c r="J16" s="94">
        <f>'表6（メニュー別）（参考値）'!$L$112</f>
        <v>0</v>
      </c>
    </row>
    <row r="17" spans="1:11" ht="18" customHeight="1" thickTop="1" thickBot="1" x14ac:dyDescent="0.2">
      <c r="B17" s="82" t="s">
        <v>144</v>
      </c>
      <c r="C17" s="79">
        <f>SUM(C10:C16)</f>
        <v>0</v>
      </c>
      <c r="D17" s="79">
        <f t="shared" ref="D17:J17" si="0">SUM(D10:D16)</f>
        <v>0</v>
      </c>
      <c r="E17" s="79">
        <f t="shared" si="0"/>
        <v>0</v>
      </c>
      <c r="F17" s="79">
        <f t="shared" si="0"/>
        <v>0</v>
      </c>
      <c r="G17" s="79">
        <f t="shared" si="0"/>
        <v>0</v>
      </c>
      <c r="H17" s="79">
        <f t="shared" si="0"/>
        <v>0</v>
      </c>
      <c r="I17" s="79">
        <f t="shared" si="0"/>
        <v>0</v>
      </c>
      <c r="J17" s="79">
        <f t="shared" si="0"/>
        <v>0</v>
      </c>
    </row>
    <row r="18" spans="1:11" ht="18" customHeight="1" x14ac:dyDescent="0.15">
      <c r="B18" s="96" t="s">
        <v>147</v>
      </c>
      <c r="C18" s="97" t="str">
        <f>'表紙（メニュー別）'!$A$18</f>
        <v/>
      </c>
      <c r="D18" s="4"/>
      <c r="E18" s="4"/>
      <c r="F18" s="4"/>
      <c r="G18" s="4"/>
      <c r="H18" s="4"/>
      <c r="I18" s="4"/>
      <c r="J18" s="4"/>
    </row>
    <row r="19" spans="1:11" ht="28.5" customHeight="1" x14ac:dyDescent="0.15">
      <c r="A19" s="764" t="s">
        <v>269</v>
      </c>
      <c r="B19" s="765"/>
      <c r="C19" s="98" t="str">
        <f>IF(C18="","",表12!$A$15+表12!$T$15)</f>
        <v/>
      </c>
      <c r="D19" s="95"/>
      <c r="E19" s="95"/>
      <c r="F19" s="95"/>
      <c r="G19" s="5"/>
      <c r="H19" s="5"/>
      <c r="I19" s="5"/>
      <c r="J19" s="5"/>
    </row>
    <row r="20" spans="1:11" ht="18" customHeight="1" x14ac:dyDescent="0.15">
      <c r="B20" s="96"/>
      <c r="C20" s="101"/>
      <c r="D20" s="95"/>
      <c r="E20" s="95"/>
      <c r="F20" s="95"/>
      <c r="G20" s="5"/>
      <c r="H20" s="5"/>
      <c r="I20" s="5"/>
      <c r="J20" s="5"/>
    </row>
    <row r="21" spans="1:11" customFormat="1" x14ac:dyDescent="0.15"/>
    <row r="22" spans="1:11" customFormat="1" ht="18" thickBot="1" x14ac:dyDescent="0.2">
      <c r="B22" s="12" t="s">
        <v>270</v>
      </c>
    </row>
    <row r="23" spans="1:11" ht="45" customHeight="1" x14ac:dyDescent="0.15">
      <c r="B23" s="762"/>
      <c r="C23" s="754" t="s">
        <v>271</v>
      </c>
      <c r="D23" s="754"/>
      <c r="E23" s="754"/>
      <c r="F23" s="754"/>
      <c r="G23" s="748" t="s">
        <v>272</v>
      </c>
      <c r="H23" s="749"/>
      <c r="I23" s="749"/>
      <c r="J23" s="750"/>
    </row>
    <row r="24" spans="1:11" ht="18" customHeight="1" thickBot="1" x14ac:dyDescent="0.2">
      <c r="B24" s="763"/>
      <c r="C24" s="10"/>
      <c r="D24" s="43" t="s">
        <v>113</v>
      </c>
      <c r="E24" s="43" t="s">
        <v>114</v>
      </c>
      <c r="F24" s="43" t="s">
        <v>115</v>
      </c>
      <c r="G24" s="10"/>
      <c r="H24" s="43" t="s">
        <v>113</v>
      </c>
      <c r="I24" s="43" t="s">
        <v>114</v>
      </c>
      <c r="J24" s="44" t="s">
        <v>115</v>
      </c>
      <c r="K24" s="100"/>
    </row>
    <row r="25" spans="1:11" ht="18" customHeight="1" thickTop="1" thickBot="1" x14ac:dyDescent="0.2">
      <c r="B25" s="82" t="s">
        <v>3</v>
      </c>
      <c r="C25" s="83" t="str">
        <f>IF(C18="","",$C$18-$C$19)</f>
        <v/>
      </c>
      <c r="D25" s="119"/>
      <c r="E25" s="119"/>
      <c r="F25" s="134" t="str">
        <f>IF(C25="","",C25-D25-E25)</f>
        <v/>
      </c>
      <c r="G25" s="46">
        <f>G17</f>
        <v>0</v>
      </c>
      <c r="H25" s="83">
        <f>H17</f>
        <v>0</v>
      </c>
      <c r="I25" s="83">
        <f>I17</f>
        <v>0</v>
      </c>
      <c r="J25" s="84">
        <f>J17</f>
        <v>0</v>
      </c>
    </row>
    <row r="26" spans="1:11" customFormat="1" x14ac:dyDescent="0.15"/>
    <row r="27" spans="1:11" customFormat="1" x14ac:dyDescent="0.15"/>
    <row r="28" spans="1:11" customFormat="1" x14ac:dyDescent="0.15"/>
    <row r="29" spans="1:11" customFormat="1" x14ac:dyDescent="0.15"/>
  </sheetData>
  <mergeCells count="8">
    <mergeCell ref="B23:B24"/>
    <mergeCell ref="C23:F23"/>
    <mergeCell ref="G23:J23"/>
    <mergeCell ref="B3:J4"/>
    <mergeCell ref="B8:B9"/>
    <mergeCell ref="C8:F8"/>
    <mergeCell ref="G8:J8"/>
    <mergeCell ref="A19:B19"/>
  </mergeCells>
  <phoneticPr fontId="1"/>
  <pageMargins left="0.78740157480314965" right="0.78740157480314965" top="0.39370078740157483" bottom="0.39370078740157483" header="0.51181102362204722" footer="0.51181102362204722"/>
  <pageSetup paperSize="9" scale="63" fitToHeight="0" orientation="portrait" cellComments="asDisplayed"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pageSetUpPr fitToPage="1"/>
  </sheetPr>
  <dimension ref="A1:H45"/>
  <sheetViews>
    <sheetView showWhiteSpace="0" view="pageBreakPreview" topLeftCell="A10" zoomScale="80" zoomScaleNormal="100" zoomScaleSheetLayoutView="80" workbookViewId="0">
      <selection activeCell="F9" sqref="F9"/>
    </sheetView>
  </sheetViews>
  <sheetFormatPr defaultColWidth="9" defaultRowHeight="13.5" x14ac:dyDescent="0.15"/>
  <cols>
    <col min="1" max="1" width="7.125" style="3" customWidth="1"/>
    <col min="2" max="2" width="19.875" style="3" customWidth="1"/>
    <col min="3" max="8" width="13.875" style="3" customWidth="1"/>
    <col min="9" max="9" width="9.625" style="3" bestFit="1" customWidth="1"/>
    <col min="10" max="16384" width="9" style="3"/>
  </cols>
  <sheetData>
    <row r="1" spans="1:8" ht="26.25" customHeight="1" x14ac:dyDescent="0.15">
      <c r="H1" s="11" t="s">
        <v>187</v>
      </c>
    </row>
    <row r="2" spans="1:8" ht="18.75" customHeight="1" x14ac:dyDescent="0.15"/>
    <row r="3" spans="1:8" ht="21" customHeight="1" x14ac:dyDescent="0.15">
      <c r="A3" s="745" t="s">
        <v>218</v>
      </c>
      <c r="B3" s="745"/>
      <c r="C3" s="745"/>
      <c r="D3" s="745"/>
      <c r="E3" s="745"/>
      <c r="F3" s="745"/>
      <c r="G3" s="745"/>
      <c r="H3" s="745"/>
    </row>
    <row r="4" spans="1:8" ht="21" customHeight="1" x14ac:dyDescent="0.15">
      <c r="A4" s="745"/>
      <c r="B4" s="745"/>
      <c r="C4" s="745"/>
      <c r="D4" s="745"/>
      <c r="E4" s="745"/>
      <c r="F4" s="745"/>
      <c r="G4" s="745"/>
      <c r="H4" s="745"/>
    </row>
    <row r="5" spans="1:8" ht="21" customHeight="1" x14ac:dyDescent="0.15">
      <c r="B5" s="12"/>
      <c r="C5" s="7"/>
      <c r="D5" s="7"/>
      <c r="E5" s="7"/>
      <c r="F5" s="7"/>
      <c r="G5" s="7"/>
      <c r="H5" s="77" t="str">
        <f>IF(表紙!$G$8="","会社名",表紙!$G$8)</f>
        <v>会社名</v>
      </c>
    </row>
    <row r="6" spans="1:8" ht="21" customHeight="1" thickBot="1" x14ac:dyDescent="0.2">
      <c r="B6" s="12" t="s">
        <v>179</v>
      </c>
      <c r="C6" s="7"/>
      <c r="D6" s="7"/>
      <c r="E6" s="7"/>
      <c r="F6" s="7"/>
    </row>
    <row r="7" spans="1:8" ht="30" customHeight="1" x14ac:dyDescent="0.15">
      <c r="B7" s="762"/>
      <c r="C7" s="754" t="s">
        <v>201</v>
      </c>
      <c r="D7" s="754"/>
      <c r="E7" s="754"/>
      <c r="F7" s="766"/>
    </row>
    <row r="8" spans="1:8" ht="18" customHeight="1" thickBot="1" x14ac:dyDescent="0.2">
      <c r="B8" s="763"/>
      <c r="C8" s="10"/>
      <c r="D8" s="43" t="s">
        <v>113</v>
      </c>
      <c r="E8" s="43" t="s">
        <v>114</v>
      </c>
      <c r="F8" s="44" t="s">
        <v>115</v>
      </c>
    </row>
    <row r="9" spans="1:8" ht="18" customHeight="1" thickTop="1" thickBot="1" x14ac:dyDescent="0.2">
      <c r="B9" s="82" t="s">
        <v>9</v>
      </c>
      <c r="C9" s="79">
        <f>表7!D17</f>
        <v>0</v>
      </c>
      <c r="D9" s="80">
        <v>0</v>
      </c>
      <c r="E9" s="80">
        <v>0</v>
      </c>
      <c r="F9" s="81">
        <f>IF(C9="","",C9-D9-E9)</f>
        <v>0</v>
      </c>
    </row>
    <row r="10" spans="1:8" customFormat="1" x14ac:dyDescent="0.15"/>
    <row r="11" spans="1:8" customFormat="1" x14ac:dyDescent="0.15"/>
    <row r="12" spans="1:8" ht="21" customHeight="1" thickBot="1" x14ac:dyDescent="0.2">
      <c r="B12" s="12" t="s">
        <v>180</v>
      </c>
      <c r="C12" s="7"/>
      <c r="D12" s="7"/>
      <c r="E12" s="7"/>
      <c r="F12" s="7"/>
    </row>
    <row r="13" spans="1:8" ht="30" customHeight="1" x14ac:dyDescent="0.15">
      <c r="B13" s="762"/>
      <c r="C13" s="754" t="s">
        <v>201</v>
      </c>
      <c r="D13" s="754"/>
      <c r="E13" s="754"/>
      <c r="F13" s="766"/>
    </row>
    <row r="14" spans="1:8" ht="18" customHeight="1" thickBot="1" x14ac:dyDescent="0.2">
      <c r="B14" s="763"/>
      <c r="C14" s="10"/>
      <c r="D14" s="43" t="s">
        <v>113</v>
      </c>
      <c r="E14" s="43" t="s">
        <v>114</v>
      </c>
      <c r="F14" s="44" t="s">
        <v>115</v>
      </c>
    </row>
    <row r="15" spans="1:8" ht="18" customHeight="1" thickTop="1" thickBot="1" x14ac:dyDescent="0.2">
      <c r="B15" s="82" t="s">
        <v>9</v>
      </c>
      <c r="C15" s="79">
        <f>表8!E17</f>
        <v>0</v>
      </c>
      <c r="D15" s="80">
        <v>0</v>
      </c>
      <c r="E15" s="80">
        <v>0</v>
      </c>
      <c r="F15" s="81">
        <f>IF(C15="","",C15-D15-E15)</f>
        <v>0</v>
      </c>
    </row>
    <row r="16" spans="1:8" customFormat="1" x14ac:dyDescent="0.15"/>
    <row r="17" spans="2:6" customFormat="1" x14ac:dyDescent="0.15"/>
    <row r="18" spans="2:6" ht="21" customHeight="1" thickBot="1" x14ac:dyDescent="0.2">
      <c r="B18" s="12" t="s">
        <v>181</v>
      </c>
      <c r="C18" s="7"/>
      <c r="D18" s="7"/>
      <c r="E18" s="7"/>
      <c r="F18" s="7"/>
    </row>
    <row r="19" spans="2:6" ht="30" customHeight="1" x14ac:dyDescent="0.15">
      <c r="B19" s="762"/>
      <c r="C19" s="754" t="s">
        <v>202</v>
      </c>
      <c r="D19" s="754"/>
      <c r="E19" s="754"/>
      <c r="F19" s="766"/>
    </row>
    <row r="20" spans="2:6" ht="18" customHeight="1" thickBot="1" x14ac:dyDescent="0.2">
      <c r="B20" s="763"/>
      <c r="C20" s="10"/>
      <c r="D20" s="43" t="s">
        <v>113</v>
      </c>
      <c r="E20" s="43" t="s">
        <v>114</v>
      </c>
      <c r="F20" s="44" t="s">
        <v>115</v>
      </c>
    </row>
    <row r="21" spans="2:6" ht="18" customHeight="1" thickTop="1" thickBot="1" x14ac:dyDescent="0.2">
      <c r="B21" s="82" t="s">
        <v>9</v>
      </c>
      <c r="C21" s="79">
        <f>表9!D17</f>
        <v>0</v>
      </c>
      <c r="D21" s="80">
        <v>0</v>
      </c>
      <c r="E21" s="80">
        <v>0</v>
      </c>
      <c r="F21" s="81">
        <f>IF(C21="","",C21-D21-E21)</f>
        <v>0</v>
      </c>
    </row>
    <row r="22" spans="2:6" customFormat="1" x14ac:dyDescent="0.15"/>
    <row r="23" spans="2:6" customFormat="1" x14ac:dyDescent="0.15"/>
    <row r="24" spans="2:6" ht="21" customHeight="1" thickBot="1" x14ac:dyDescent="0.2">
      <c r="B24" s="12" t="s">
        <v>182</v>
      </c>
      <c r="C24" s="7"/>
      <c r="D24" s="7"/>
      <c r="E24" s="7"/>
      <c r="F24" s="7"/>
    </row>
    <row r="25" spans="2:6" ht="30" customHeight="1" x14ac:dyDescent="0.15">
      <c r="B25" s="762"/>
      <c r="C25" s="754" t="s">
        <v>202</v>
      </c>
      <c r="D25" s="754"/>
      <c r="E25" s="754"/>
      <c r="F25" s="766"/>
    </row>
    <row r="26" spans="2:6" ht="18" customHeight="1" thickBot="1" x14ac:dyDescent="0.2">
      <c r="B26" s="763"/>
      <c r="C26" s="10"/>
      <c r="D26" s="43" t="s">
        <v>113</v>
      </c>
      <c r="E26" s="43" t="s">
        <v>114</v>
      </c>
      <c r="F26" s="44" t="s">
        <v>115</v>
      </c>
    </row>
    <row r="27" spans="2:6" ht="18" customHeight="1" thickTop="1" thickBot="1" x14ac:dyDescent="0.2">
      <c r="B27" s="82" t="s">
        <v>9</v>
      </c>
      <c r="C27" s="79">
        <f>表10!E17</f>
        <v>0</v>
      </c>
      <c r="D27" s="80">
        <v>0</v>
      </c>
      <c r="E27" s="80">
        <v>0</v>
      </c>
      <c r="F27" s="81">
        <f>IF(C27="","",C27-D27-E27)</f>
        <v>0</v>
      </c>
    </row>
    <row r="28" spans="2:6" ht="18" customHeight="1" x14ac:dyDescent="0.15">
      <c r="B28" s="4"/>
      <c r="D28" s="95"/>
      <c r="E28" s="95"/>
      <c r="F28" s="95"/>
    </row>
    <row r="29" spans="2:6" customFormat="1" x14ac:dyDescent="0.15"/>
    <row r="30" spans="2:6" ht="18" customHeight="1" thickBot="1" x14ac:dyDescent="0.2">
      <c r="B30" s="12" t="s">
        <v>273</v>
      </c>
      <c r="C30" s="7"/>
      <c r="D30" s="7"/>
      <c r="E30" s="7"/>
      <c r="F30" s="7"/>
    </row>
    <row r="31" spans="2:6" ht="30" customHeight="1" x14ac:dyDescent="0.15">
      <c r="B31" s="762"/>
      <c r="C31" s="754" t="s">
        <v>274</v>
      </c>
      <c r="D31" s="754"/>
      <c r="E31" s="754"/>
      <c r="F31" s="766"/>
    </row>
    <row r="32" spans="2:6" ht="18" customHeight="1" thickBot="1" x14ac:dyDescent="0.2">
      <c r="B32" s="763"/>
      <c r="C32" s="10"/>
      <c r="D32" s="43" t="s">
        <v>113</v>
      </c>
      <c r="E32" s="43" t="s">
        <v>114</v>
      </c>
      <c r="F32" s="44" t="s">
        <v>115</v>
      </c>
    </row>
    <row r="33" spans="2:6" ht="18" customHeight="1" thickTop="1" thickBot="1" x14ac:dyDescent="0.2">
      <c r="B33" s="82" t="s">
        <v>9</v>
      </c>
      <c r="C33" s="79">
        <f>表11!F16</f>
        <v>0</v>
      </c>
      <c r="D33" s="80">
        <v>0</v>
      </c>
      <c r="E33" s="80">
        <v>0</v>
      </c>
      <c r="F33" s="81">
        <f>IF(C33="","",C33-D33-E33)</f>
        <v>0</v>
      </c>
    </row>
    <row r="34" spans="2:6" ht="18" customHeight="1" x14ac:dyDescent="0.15">
      <c r="B34" s="4"/>
      <c r="C34" s="95"/>
      <c r="D34" s="95"/>
      <c r="E34" s="95"/>
      <c r="F34" s="95"/>
    </row>
    <row r="35" spans="2:6" ht="18" customHeight="1" thickBot="1" x14ac:dyDescent="0.2">
      <c r="B35" s="12" t="s">
        <v>237</v>
      </c>
      <c r="C35" s="95"/>
      <c r="D35" s="95"/>
      <c r="E35" s="95"/>
      <c r="F35" s="95"/>
    </row>
    <row r="36" spans="2:6" ht="30" customHeight="1" x14ac:dyDescent="0.15">
      <c r="B36" s="762"/>
      <c r="C36" s="754" t="s">
        <v>275</v>
      </c>
      <c r="D36" s="754"/>
      <c r="E36" s="754"/>
      <c r="F36" s="766"/>
    </row>
    <row r="37" spans="2:6" ht="18" customHeight="1" thickBot="1" x14ac:dyDescent="0.2">
      <c r="B37" s="763"/>
      <c r="C37" s="10"/>
      <c r="D37" s="43" t="s">
        <v>113</v>
      </c>
      <c r="E37" s="43" t="s">
        <v>114</v>
      </c>
      <c r="F37" s="44" t="s">
        <v>115</v>
      </c>
    </row>
    <row r="38" spans="2:6" ht="18" customHeight="1" thickTop="1" thickBot="1" x14ac:dyDescent="0.2">
      <c r="B38" s="82" t="s">
        <v>9</v>
      </c>
      <c r="C38" s="79">
        <f>表11の2!F18</f>
        <v>0</v>
      </c>
      <c r="D38" s="80">
        <v>0</v>
      </c>
      <c r="E38" s="80">
        <v>0</v>
      </c>
      <c r="F38" s="81">
        <f>IF(C38="","",C38-D38-E38)</f>
        <v>0</v>
      </c>
    </row>
    <row r="39" spans="2:6" ht="18" customHeight="1" x14ac:dyDescent="0.15">
      <c r="B39" s="4"/>
      <c r="C39" s="95"/>
      <c r="D39" s="95"/>
      <c r="E39" s="95"/>
      <c r="F39" s="95"/>
    </row>
    <row r="40" spans="2:6" customFormat="1" x14ac:dyDescent="0.15"/>
    <row r="41" spans="2:6" ht="21" customHeight="1" thickBot="1" x14ac:dyDescent="0.2">
      <c r="B41" s="12" t="s">
        <v>276</v>
      </c>
      <c r="C41" s="7"/>
      <c r="D41" s="7"/>
      <c r="E41" s="7"/>
      <c r="F41" s="7"/>
    </row>
    <row r="42" spans="2:6" ht="30" customHeight="1" x14ac:dyDescent="0.15">
      <c r="B42" s="762"/>
      <c r="C42" s="754" t="s">
        <v>277</v>
      </c>
      <c r="D42" s="754"/>
      <c r="E42" s="754"/>
      <c r="F42" s="766"/>
    </row>
    <row r="43" spans="2:6" ht="18" customHeight="1" thickBot="1" x14ac:dyDescent="0.2">
      <c r="B43" s="763"/>
      <c r="C43" s="10"/>
      <c r="D43" s="43" t="s">
        <v>113</v>
      </c>
      <c r="E43" s="43" t="s">
        <v>114</v>
      </c>
      <c r="F43" s="44" t="s">
        <v>115</v>
      </c>
    </row>
    <row r="44" spans="2:6" ht="18" customHeight="1" thickTop="1" thickBot="1" x14ac:dyDescent="0.2">
      <c r="B44" s="82" t="s">
        <v>9</v>
      </c>
      <c r="C44" s="79">
        <f>SUM(C9,C15,C21,C27,C33,C38)</f>
        <v>0</v>
      </c>
      <c r="D44" s="79">
        <f>SUM(D9,D15,D21,D27,D33,D38)</f>
        <v>0</v>
      </c>
      <c r="E44" s="79">
        <f>SUM(E9,E15,E21,E27,E33,E38)</f>
        <v>0</v>
      </c>
      <c r="F44" s="79">
        <f>SUM(F9,F15,F21,F27,F33,F38)</f>
        <v>0</v>
      </c>
    </row>
    <row r="45" spans="2:6" customFormat="1" x14ac:dyDescent="0.15"/>
  </sheetData>
  <mergeCells count="15">
    <mergeCell ref="C36:F36"/>
    <mergeCell ref="A3:H4"/>
    <mergeCell ref="B42:B43"/>
    <mergeCell ref="C42:F42"/>
    <mergeCell ref="B13:B14"/>
    <mergeCell ref="C13:F13"/>
    <mergeCell ref="B19:B20"/>
    <mergeCell ref="C19:F19"/>
    <mergeCell ref="B25:B26"/>
    <mergeCell ref="C25:F25"/>
    <mergeCell ref="B7:B8"/>
    <mergeCell ref="C7:F7"/>
    <mergeCell ref="B31:B32"/>
    <mergeCell ref="C31:F31"/>
    <mergeCell ref="B36:B37"/>
  </mergeCells>
  <phoneticPr fontId="1"/>
  <pageMargins left="0.78740157480314965" right="0.78740157480314965" top="0.39370078740157483" bottom="0.39370078740157483" header="0.51181102362204722" footer="0.51181102362204722"/>
  <pageSetup paperSize="9" scale="79" fitToHeight="0" orientation="portrait" cellComments="asDisplayed"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pageSetUpPr fitToPage="1"/>
  </sheetPr>
  <dimension ref="A1:U51"/>
  <sheetViews>
    <sheetView view="pageBreakPreview" topLeftCell="A22" zoomScale="85" zoomScaleNormal="70" zoomScaleSheetLayoutView="85" workbookViewId="0">
      <selection activeCell="X26" sqref="X26"/>
    </sheetView>
  </sheetViews>
  <sheetFormatPr defaultColWidth="9" defaultRowHeight="13.5" x14ac:dyDescent="0.15"/>
  <cols>
    <col min="1" max="1" width="29.75" style="3" customWidth="1"/>
    <col min="2" max="2" width="9.125" style="3" customWidth="1"/>
    <col min="3" max="4" width="8" style="3" customWidth="1"/>
    <col min="5" max="5" width="5.125" style="3" customWidth="1"/>
    <col min="6" max="6" width="5.625" style="3" customWidth="1"/>
    <col min="7" max="10" width="6.625" style="3" customWidth="1"/>
    <col min="11" max="11" width="8.625" style="3" customWidth="1"/>
    <col min="12" max="12" width="6.5" style="3" customWidth="1"/>
    <col min="13" max="15" width="7.125" style="3" customWidth="1"/>
    <col min="16" max="17" width="5.875" style="3" customWidth="1"/>
    <col min="18" max="18" width="4.875" style="3" customWidth="1"/>
    <col min="19" max="19" width="15.75" style="3" customWidth="1"/>
    <col min="20" max="20" width="6.125" style="3" customWidth="1"/>
    <col min="21" max="16384" width="9" style="3"/>
  </cols>
  <sheetData>
    <row r="1" spans="1:21" ht="26.25" customHeight="1" x14ac:dyDescent="0.15">
      <c r="R1" s="11" t="s">
        <v>188</v>
      </c>
    </row>
    <row r="2" spans="1:21" ht="18.75" customHeight="1" x14ac:dyDescent="0.15">
      <c r="A2" s="745" t="s">
        <v>278</v>
      </c>
      <c r="B2" s="745"/>
      <c r="C2" s="745"/>
      <c r="D2" s="745"/>
      <c r="E2" s="745"/>
      <c r="F2" s="745"/>
      <c r="G2" s="745"/>
      <c r="H2" s="745"/>
      <c r="I2" s="745"/>
      <c r="J2" s="745"/>
      <c r="K2" s="745"/>
      <c r="L2" s="745"/>
      <c r="M2" s="745"/>
      <c r="N2" s="745"/>
      <c r="O2" s="745"/>
      <c r="P2" s="745"/>
      <c r="Q2" s="745"/>
      <c r="R2" s="745"/>
      <c r="S2" s="745"/>
    </row>
    <row r="3" spans="1:21" ht="18.75" customHeight="1" x14ac:dyDescent="0.15">
      <c r="A3" s="745"/>
      <c r="B3" s="745"/>
      <c r="C3" s="745"/>
      <c r="D3" s="745"/>
      <c r="E3" s="745"/>
      <c r="F3" s="745"/>
      <c r="G3" s="745"/>
      <c r="H3" s="745"/>
      <c r="I3" s="745"/>
      <c r="J3" s="745"/>
      <c r="K3" s="745"/>
      <c r="L3" s="745"/>
      <c r="M3" s="745"/>
      <c r="N3" s="745"/>
      <c r="O3" s="745"/>
      <c r="P3" s="745"/>
      <c r="Q3" s="745"/>
      <c r="R3" s="745"/>
      <c r="S3" s="745"/>
    </row>
    <row r="4" spans="1:21" ht="18.75" customHeight="1" x14ac:dyDescent="0.15">
      <c r="A4" s="13"/>
      <c r="B4" s="13"/>
      <c r="C4" s="13"/>
      <c r="D4" s="13"/>
      <c r="E4" s="13"/>
      <c r="F4" s="13"/>
      <c r="G4" s="13"/>
      <c r="H4" s="13"/>
      <c r="I4" s="13"/>
      <c r="J4" s="13"/>
      <c r="K4" s="13"/>
      <c r="L4" s="13"/>
      <c r="M4" s="13"/>
      <c r="N4" s="13"/>
      <c r="O4" s="13"/>
      <c r="P4" s="13"/>
      <c r="Q4" s="13"/>
      <c r="R4" s="13"/>
      <c r="S4" s="13"/>
    </row>
    <row r="5" spans="1:21" ht="21" customHeight="1" x14ac:dyDescent="0.15">
      <c r="S5" s="77" t="str">
        <f>IF(表紙!$G$8="","会社名",表紙!$G$8)</f>
        <v>会社名</v>
      </c>
    </row>
    <row r="6" spans="1:21" ht="21" customHeight="1" x14ac:dyDescent="0.15"/>
    <row r="7" spans="1:21" ht="18" customHeight="1" x14ac:dyDescent="0.15">
      <c r="A7" s="15" t="s">
        <v>279</v>
      </c>
      <c r="B7" s="15"/>
      <c r="C7" s="15"/>
      <c r="D7" s="15"/>
      <c r="E7" s="15"/>
      <c r="F7" s="15"/>
      <c r="G7" s="15"/>
      <c r="H7" s="15"/>
      <c r="I7" s="15"/>
      <c r="J7" s="15"/>
      <c r="K7" s="15"/>
      <c r="L7" s="15"/>
      <c r="M7" s="15"/>
      <c r="N7" s="15"/>
      <c r="O7" s="15"/>
      <c r="P7" s="15"/>
      <c r="Q7" s="15"/>
    </row>
    <row r="8" spans="1:21" ht="18" customHeight="1" x14ac:dyDescent="0.15">
      <c r="A8" s="15" t="s">
        <v>70</v>
      </c>
      <c r="G8" s="15"/>
      <c r="H8" s="15"/>
      <c r="I8" s="15"/>
      <c r="J8" s="15"/>
      <c r="K8" s="15"/>
      <c r="L8" s="15"/>
      <c r="M8" s="15"/>
      <c r="N8" s="15"/>
      <c r="O8" s="15"/>
      <c r="P8" s="15"/>
      <c r="Q8" s="15"/>
    </row>
    <row r="9" spans="1:21" ht="18" customHeight="1" thickBot="1" x14ac:dyDescent="0.2">
      <c r="A9" s="15"/>
      <c r="B9" s="15"/>
      <c r="C9" s="15"/>
      <c r="D9" s="15"/>
      <c r="E9" s="15"/>
      <c r="F9" s="15"/>
      <c r="G9" s="15"/>
      <c r="H9" s="15"/>
      <c r="I9" s="15"/>
      <c r="K9" s="15"/>
      <c r="L9" s="15"/>
      <c r="M9" s="15"/>
      <c r="N9" s="15"/>
      <c r="O9" s="15"/>
      <c r="P9" s="15"/>
      <c r="Q9" s="15"/>
      <c r="U9" s="9"/>
    </row>
    <row r="10" spans="1:21" ht="39.950000000000003" customHeight="1" thickTop="1" x14ac:dyDescent="0.15">
      <c r="A10" s="796" t="s">
        <v>243</v>
      </c>
      <c r="B10" s="783"/>
      <c r="C10" s="783"/>
      <c r="D10" s="109" t="s">
        <v>244</v>
      </c>
      <c r="E10" s="783" t="s">
        <v>242</v>
      </c>
      <c r="F10" s="783"/>
      <c r="G10" s="783"/>
      <c r="H10" s="783"/>
      <c r="I10" s="783"/>
      <c r="J10" s="783"/>
      <c r="K10" s="783"/>
      <c r="L10" s="783"/>
      <c r="M10" s="783"/>
      <c r="N10" s="783"/>
      <c r="O10" s="108" t="s">
        <v>245</v>
      </c>
      <c r="P10" s="16" t="s">
        <v>126</v>
      </c>
      <c r="Q10" s="16"/>
      <c r="R10" s="108" t="s">
        <v>245</v>
      </c>
      <c r="S10" s="125" t="s">
        <v>262</v>
      </c>
    </row>
    <row r="11" spans="1:21" ht="39.950000000000003" customHeight="1" thickBot="1" x14ac:dyDescent="0.2">
      <c r="A11" s="797" t="s">
        <v>280</v>
      </c>
      <c r="B11" s="784"/>
      <c r="C11" s="784"/>
      <c r="D11" s="127" t="s">
        <v>246</v>
      </c>
      <c r="E11" s="784" t="s">
        <v>281</v>
      </c>
      <c r="F11" s="784"/>
      <c r="G11" s="784"/>
      <c r="H11" s="784"/>
      <c r="I11" s="784"/>
      <c r="J11" s="784"/>
      <c r="K11" s="784"/>
      <c r="L11" s="784"/>
      <c r="M11" s="784"/>
      <c r="N11" s="784"/>
      <c r="O11" s="2" t="s">
        <v>247</v>
      </c>
      <c r="P11" s="832" t="s">
        <v>126</v>
      </c>
      <c r="Q11" s="832"/>
      <c r="R11" s="2"/>
      <c r="S11" s="120"/>
    </row>
    <row r="12" spans="1:21" ht="18.75" customHeight="1" thickTop="1" thickBot="1" x14ac:dyDescent="0.2">
      <c r="A12" s="126"/>
      <c r="B12" s="126"/>
      <c r="C12" s="126"/>
      <c r="D12" s="126"/>
      <c r="E12" s="126"/>
      <c r="F12" s="126"/>
      <c r="G12" s="126"/>
      <c r="H12" s="126"/>
      <c r="I12" s="126"/>
      <c r="J12" s="126"/>
      <c r="K12" s="18"/>
      <c r="L12" s="18"/>
      <c r="M12" s="4"/>
      <c r="N12" s="4"/>
      <c r="O12" s="4"/>
      <c r="P12" s="21"/>
      <c r="Q12" s="21"/>
      <c r="S12" s="9"/>
    </row>
    <row r="13" spans="1:21" ht="82.15" customHeight="1" thickBot="1" x14ac:dyDescent="0.2">
      <c r="A13" s="821" t="s">
        <v>282</v>
      </c>
      <c r="B13" s="817"/>
      <c r="C13" s="817"/>
      <c r="D13" s="817"/>
      <c r="E13" s="815"/>
      <c r="F13" s="815" t="s">
        <v>126</v>
      </c>
      <c r="G13" s="795"/>
      <c r="H13" s="795"/>
      <c r="I13" s="795"/>
      <c r="J13" s="795"/>
      <c r="K13" s="816" t="s">
        <v>283</v>
      </c>
      <c r="L13" s="817"/>
      <c r="M13" s="815"/>
      <c r="N13" s="816" t="s">
        <v>284</v>
      </c>
      <c r="O13" s="817"/>
      <c r="P13" s="817"/>
      <c r="Q13" s="817"/>
      <c r="R13" s="817"/>
      <c r="S13" s="825"/>
    </row>
    <row r="14" spans="1:21" ht="30" customHeight="1" thickTop="1" x14ac:dyDescent="0.15">
      <c r="A14" s="822" t="str">
        <f>IF(表12!G15=0,"",表12!C15*(表12!G15/表12!L15))</f>
        <v/>
      </c>
      <c r="B14" s="823"/>
      <c r="C14" s="823"/>
      <c r="D14" s="823"/>
      <c r="E14" s="824"/>
      <c r="F14" s="789">
        <f>表12!D26</f>
        <v>0</v>
      </c>
      <c r="G14" s="789"/>
      <c r="H14" s="789"/>
      <c r="I14" s="789"/>
      <c r="J14" s="789"/>
      <c r="K14" s="818">
        <f>表11!$E$16</f>
        <v>0</v>
      </c>
      <c r="L14" s="819"/>
      <c r="M14" s="820"/>
      <c r="N14" s="826" t="str">
        <f>IF(A14="","",A14*F14*K14)</f>
        <v/>
      </c>
      <c r="O14" s="827"/>
      <c r="P14" s="827"/>
      <c r="Q14" s="827"/>
      <c r="R14" s="827"/>
      <c r="S14" s="828"/>
    </row>
    <row r="15" spans="1:21" ht="30" customHeight="1" thickBot="1" x14ac:dyDescent="0.2">
      <c r="A15" s="809" t="str">
        <f>IF(表12!G15=0,"",表12!A15+表12!T15)</f>
        <v/>
      </c>
      <c r="B15" s="810"/>
      <c r="C15" s="810"/>
      <c r="D15" s="810"/>
      <c r="E15" s="811"/>
      <c r="F15" s="768">
        <f>表12!D26</f>
        <v>0</v>
      </c>
      <c r="G15" s="768"/>
      <c r="H15" s="768"/>
      <c r="I15" s="768"/>
      <c r="J15" s="768"/>
      <c r="K15" s="829"/>
      <c r="L15" s="830"/>
      <c r="M15" s="831"/>
      <c r="N15" s="812" t="str">
        <f>IF(A15="","",A15*F15)</f>
        <v/>
      </c>
      <c r="O15" s="813"/>
      <c r="P15" s="813"/>
      <c r="Q15" s="813"/>
      <c r="R15" s="813"/>
      <c r="S15" s="814"/>
    </row>
    <row r="16" spans="1:21" ht="17.45" customHeight="1" x14ac:dyDescent="0.15">
      <c r="K16" s="806"/>
      <c r="L16" s="806"/>
      <c r="M16" s="806"/>
      <c r="N16" s="806"/>
      <c r="O16" s="806"/>
      <c r="P16" s="806"/>
      <c r="Q16" s="806"/>
      <c r="R16" s="806"/>
      <c r="S16" s="4"/>
    </row>
    <row r="17" spans="1:21" ht="13.9" customHeight="1" x14ac:dyDescent="0.15">
      <c r="K17" s="126"/>
      <c r="L17" s="126"/>
      <c r="M17" s="126"/>
      <c r="N17" s="126"/>
      <c r="O17" s="126"/>
      <c r="P17" s="126"/>
      <c r="Q17" s="126"/>
      <c r="R17" s="126"/>
      <c r="S17" s="4"/>
    </row>
    <row r="18" spans="1:21" ht="13.9" customHeight="1" x14ac:dyDescent="0.15">
      <c r="A18" s="4"/>
      <c r="B18" s="808"/>
      <c r="C18" s="808"/>
      <c r="D18" s="808"/>
      <c r="E18" s="808"/>
      <c r="F18" s="808"/>
      <c r="G18" s="808"/>
      <c r="H18" s="808"/>
      <c r="I18" s="808"/>
      <c r="J18" s="808"/>
      <c r="K18" s="808"/>
      <c r="L18" s="808"/>
      <c r="M18" s="808"/>
      <c r="N18" s="808"/>
      <c r="O18" s="808"/>
      <c r="P18" s="808"/>
      <c r="Q18" s="808"/>
      <c r="R18" s="808"/>
      <c r="S18" s="4"/>
    </row>
    <row r="19" spans="1:21" ht="12.6" customHeight="1" x14ac:dyDescent="0.15">
      <c r="A19" s="4"/>
      <c r="B19" s="4"/>
      <c r="C19" s="4"/>
      <c r="D19" s="4"/>
      <c r="E19" s="4"/>
      <c r="F19" s="4"/>
      <c r="G19" s="4"/>
      <c r="H19" s="4"/>
      <c r="I19" s="4"/>
      <c r="J19" s="4"/>
      <c r="K19" s="4"/>
      <c r="L19" s="4"/>
      <c r="M19" s="4"/>
      <c r="N19" s="4"/>
      <c r="O19" s="4"/>
      <c r="P19" s="21"/>
      <c r="Q19" s="21"/>
      <c r="R19" s="4"/>
      <c r="S19" s="4"/>
    </row>
    <row r="20" spans="1:21" ht="18" customHeight="1" x14ac:dyDescent="0.15">
      <c r="A20" s="20" t="s">
        <v>285</v>
      </c>
      <c r="B20" s="9"/>
      <c r="C20" s="9"/>
      <c r="D20" s="9"/>
      <c r="E20" s="9"/>
      <c r="F20" s="9"/>
      <c r="G20" s="9"/>
      <c r="H20" s="9"/>
      <c r="I20" s="9"/>
      <c r="J20" s="9"/>
      <c r="K20" s="9"/>
      <c r="L20" s="9"/>
      <c r="M20" s="9"/>
      <c r="N20" s="9"/>
      <c r="O20" s="9"/>
      <c r="R20" s="9"/>
      <c r="S20" s="9"/>
    </row>
    <row r="21" spans="1:21" ht="18" customHeight="1" x14ac:dyDescent="0.15">
      <c r="A21" s="20" t="s">
        <v>69</v>
      </c>
      <c r="G21" s="9"/>
      <c r="H21" s="9"/>
      <c r="I21" s="9"/>
      <c r="J21" s="9"/>
      <c r="K21" s="9"/>
      <c r="L21" s="9"/>
      <c r="M21" s="9"/>
      <c r="N21" s="9"/>
      <c r="O21" s="9"/>
      <c r="R21" s="9"/>
      <c r="S21" s="9"/>
    </row>
    <row r="22" spans="1:21" ht="18" customHeight="1" thickBot="1" x14ac:dyDescent="0.2">
      <c r="A22" s="20"/>
      <c r="B22" s="9"/>
      <c r="C22" s="9"/>
      <c r="D22" s="9"/>
      <c r="E22" s="9"/>
      <c r="F22" s="9"/>
      <c r="G22" s="9"/>
      <c r="H22" s="118"/>
      <c r="I22" s="118"/>
      <c r="J22" s="118"/>
      <c r="K22" s="118"/>
      <c r="L22" s="118"/>
      <c r="M22" s="118"/>
      <c r="N22" s="9"/>
      <c r="O22" s="9"/>
      <c r="R22" s="9"/>
      <c r="S22" s="9"/>
    </row>
    <row r="23" spans="1:21" ht="24" customHeight="1" thickTop="1" x14ac:dyDescent="0.15">
      <c r="A23" s="796" t="s">
        <v>286</v>
      </c>
      <c r="B23" s="783"/>
      <c r="C23" s="783" t="s">
        <v>244</v>
      </c>
      <c r="D23" s="783" t="s">
        <v>287</v>
      </c>
      <c r="E23" s="783"/>
      <c r="F23" s="783"/>
      <c r="G23" s="783"/>
      <c r="H23" s="783"/>
      <c r="I23" s="783"/>
      <c r="J23" s="783"/>
      <c r="K23" s="783"/>
      <c r="L23" s="783" t="s">
        <v>256</v>
      </c>
      <c r="M23" s="783" t="s">
        <v>288</v>
      </c>
      <c r="N23" s="783"/>
      <c r="O23" s="783"/>
      <c r="P23" s="783"/>
      <c r="Q23" s="783"/>
      <c r="R23" s="783"/>
      <c r="S23" s="785"/>
      <c r="T23" s="17"/>
      <c r="U23" s="17"/>
    </row>
    <row r="24" spans="1:21" ht="24" customHeight="1" thickBot="1" x14ac:dyDescent="0.2">
      <c r="A24" s="797"/>
      <c r="B24" s="784"/>
      <c r="C24" s="784"/>
      <c r="D24" s="784"/>
      <c r="E24" s="784"/>
      <c r="F24" s="784"/>
      <c r="G24" s="784"/>
      <c r="H24" s="784"/>
      <c r="I24" s="784"/>
      <c r="J24" s="784"/>
      <c r="K24" s="784"/>
      <c r="L24" s="784"/>
      <c r="M24" s="784"/>
      <c r="N24" s="784"/>
      <c r="O24" s="784"/>
      <c r="P24" s="784"/>
      <c r="Q24" s="784"/>
      <c r="R24" s="784"/>
      <c r="S24" s="786"/>
      <c r="T24" s="17"/>
      <c r="U24" s="17"/>
    </row>
    <row r="25" spans="1:21" ht="18.75" customHeight="1" thickTop="1" thickBot="1" x14ac:dyDescent="0.2">
      <c r="A25" s="108"/>
      <c r="B25" s="108"/>
      <c r="C25" s="108"/>
      <c r="D25" s="108"/>
      <c r="E25" s="108"/>
      <c r="F25" s="108"/>
      <c r="G25" s="108"/>
      <c r="H25" s="108"/>
      <c r="I25" s="108"/>
      <c r="J25" s="108"/>
      <c r="K25" s="108"/>
      <c r="L25" s="108"/>
      <c r="M25" s="108"/>
      <c r="N25" s="108"/>
      <c r="O25" s="108"/>
      <c r="P25" s="16"/>
      <c r="Q25" s="16"/>
      <c r="R25" s="115"/>
      <c r="S25" s="19"/>
    </row>
    <row r="26" spans="1:21" ht="165" customHeight="1" thickBot="1" x14ac:dyDescent="0.2">
      <c r="A26" s="117"/>
      <c r="B26" s="800" t="s">
        <v>289</v>
      </c>
      <c r="C26" s="800"/>
      <c r="D26" s="800"/>
      <c r="E26" s="800" t="s">
        <v>290</v>
      </c>
      <c r="F26" s="800"/>
      <c r="G26" s="800"/>
      <c r="H26" s="800"/>
      <c r="I26" s="800" t="s">
        <v>241</v>
      </c>
      <c r="J26" s="800"/>
      <c r="K26" s="798" t="s">
        <v>291</v>
      </c>
      <c r="L26" s="799"/>
      <c r="M26" s="800" t="s">
        <v>292</v>
      </c>
      <c r="N26" s="800"/>
      <c r="O26" s="800"/>
      <c r="P26" s="800" t="s">
        <v>293</v>
      </c>
      <c r="Q26" s="800"/>
      <c r="R26" s="800"/>
      <c r="S26" s="807"/>
    </row>
    <row r="27" spans="1:21" ht="30" customHeight="1" x14ac:dyDescent="0.15">
      <c r="A27" s="116" t="s">
        <v>248</v>
      </c>
      <c r="B27" s="781">
        <f>'表1～6の総括（メニュー別）（参考値）'!$D$25</f>
        <v>0</v>
      </c>
      <c r="C27" s="781"/>
      <c r="D27" s="781"/>
      <c r="E27" s="775">
        <f>'表1～6の総括（メニュー別）（参考値）'!$H$25</f>
        <v>0</v>
      </c>
      <c r="F27" s="776"/>
      <c r="G27" s="776"/>
      <c r="H27" s="777"/>
      <c r="I27" s="802"/>
      <c r="J27" s="802"/>
      <c r="K27" s="802"/>
      <c r="L27" s="802"/>
      <c r="M27" s="803" t="str">
        <f>IF($B$30=0,"",(I27+K27)*$F$14)</f>
        <v/>
      </c>
      <c r="N27" s="803"/>
      <c r="O27" s="803"/>
      <c r="P27" s="803" t="str">
        <f>IF($B$30=0,"",E27+M27)</f>
        <v/>
      </c>
      <c r="Q27" s="803"/>
      <c r="R27" s="803"/>
      <c r="S27" s="804"/>
    </row>
    <row r="28" spans="1:21" ht="30" customHeight="1" x14ac:dyDescent="0.15">
      <c r="A28" s="113" t="s">
        <v>249</v>
      </c>
      <c r="B28" s="773">
        <f>'表1～6の総括（メニュー別）（参考値）'!$E$25</f>
        <v>0</v>
      </c>
      <c r="C28" s="773"/>
      <c r="D28" s="773"/>
      <c r="E28" s="778">
        <f>'表1～6の総括（メニュー別）（参考値）'!$I$25</f>
        <v>0</v>
      </c>
      <c r="F28" s="779"/>
      <c r="G28" s="779"/>
      <c r="H28" s="794"/>
      <c r="I28" s="805"/>
      <c r="J28" s="805"/>
      <c r="K28" s="805"/>
      <c r="L28" s="805"/>
      <c r="M28" s="803" t="str">
        <f>IF($B$30=0,"",(I28+K28)*$F$14)</f>
        <v/>
      </c>
      <c r="N28" s="803"/>
      <c r="O28" s="803"/>
      <c r="P28" s="774" t="str">
        <f>IF($B$30=0,"",E28+M28)</f>
        <v/>
      </c>
      <c r="Q28" s="774"/>
      <c r="R28" s="774"/>
      <c r="S28" s="801"/>
    </row>
    <row r="29" spans="1:21" ht="30" customHeight="1" x14ac:dyDescent="0.15">
      <c r="A29" s="113" t="s">
        <v>250</v>
      </c>
      <c r="B29" s="773" t="str">
        <f>'表1～6の総括（メニュー別）（参考値）'!$F$25</f>
        <v/>
      </c>
      <c r="C29" s="773"/>
      <c r="D29" s="773"/>
      <c r="E29" s="778">
        <f>'表1～6の総括（メニュー別）（参考値）'!$J$25</f>
        <v>0</v>
      </c>
      <c r="F29" s="779"/>
      <c r="G29" s="779"/>
      <c r="H29" s="794"/>
      <c r="I29" s="773">
        <f>IF(I30="","",I30-SUM(I27:I28))</f>
        <v>0</v>
      </c>
      <c r="J29" s="773"/>
      <c r="K29" s="773">
        <f>K30-SUM(K27:K28)</f>
        <v>0</v>
      </c>
      <c r="L29" s="773"/>
      <c r="M29" s="774" t="str">
        <f>IF($B$30=0,"",M30-SUM(M27:M28))</f>
        <v/>
      </c>
      <c r="N29" s="774"/>
      <c r="O29" s="774"/>
      <c r="P29" s="774" t="str">
        <f>IF($B$30=0,"",E29+M29)</f>
        <v/>
      </c>
      <c r="Q29" s="774"/>
      <c r="R29" s="774"/>
      <c r="S29" s="801"/>
    </row>
    <row r="30" spans="1:21" ht="30" customHeight="1" thickBot="1" x14ac:dyDescent="0.2">
      <c r="A30" s="112" t="s">
        <v>58</v>
      </c>
      <c r="B30" s="767">
        <f>SUM(B27:B29)</f>
        <v>0</v>
      </c>
      <c r="C30" s="767"/>
      <c r="D30" s="767"/>
      <c r="E30" s="768">
        <f>SUM(E27:E29)</f>
        <v>0</v>
      </c>
      <c r="F30" s="768"/>
      <c r="G30" s="768"/>
      <c r="H30" s="768"/>
      <c r="I30" s="767">
        <f>IF(表12!$A$15="","",表12!$A$15)</f>
        <v>0</v>
      </c>
      <c r="J30" s="767"/>
      <c r="K30" s="767">
        <f>IF(表12!$T$15="","",表12!$T$15)</f>
        <v>0</v>
      </c>
      <c r="L30" s="767"/>
      <c r="M30" s="768" t="str">
        <f>$N$15</f>
        <v/>
      </c>
      <c r="N30" s="768"/>
      <c r="O30" s="768"/>
      <c r="P30" s="768">
        <f>SUM(P27:P29)</f>
        <v>0</v>
      </c>
      <c r="Q30" s="768"/>
      <c r="R30" s="768"/>
      <c r="S30" s="787"/>
      <c r="T30" s="7"/>
    </row>
    <row r="31" spans="1:21" ht="18" customHeight="1" x14ac:dyDescent="0.15">
      <c r="A31" s="9"/>
      <c r="B31" s="9"/>
      <c r="C31" s="9"/>
      <c r="D31" s="9"/>
      <c r="E31" s="9"/>
      <c r="F31" s="9"/>
      <c r="G31" s="9"/>
      <c r="H31" s="9"/>
      <c r="I31" s="7"/>
      <c r="J31" s="9"/>
      <c r="K31" s="9"/>
      <c r="L31" s="9"/>
      <c r="M31" s="9"/>
      <c r="N31" s="9"/>
      <c r="O31" s="9"/>
    </row>
    <row r="32" spans="1:21" ht="18" customHeight="1" x14ac:dyDescent="0.15">
      <c r="A32" s="4"/>
      <c r="B32" s="4"/>
      <c r="C32" s="4"/>
      <c r="D32" s="4"/>
      <c r="E32" s="4"/>
      <c r="F32" s="4"/>
      <c r="G32" s="4"/>
      <c r="H32" s="4"/>
      <c r="I32" s="4"/>
      <c r="J32" s="4"/>
      <c r="K32" s="4"/>
      <c r="L32" s="4"/>
      <c r="M32" s="4"/>
      <c r="N32" s="4"/>
      <c r="O32" s="4"/>
      <c r="P32" s="21"/>
      <c r="Q32" s="21"/>
      <c r="R32" s="4"/>
      <c r="S32" s="4"/>
    </row>
    <row r="33" spans="1:19" ht="18" customHeight="1" x14ac:dyDescent="0.15">
      <c r="A33" s="20" t="s">
        <v>294</v>
      </c>
      <c r="B33" s="9"/>
      <c r="C33" s="9"/>
      <c r="D33" s="9"/>
      <c r="E33" s="9"/>
      <c r="F33" s="9"/>
      <c r="G33" s="9"/>
      <c r="H33" s="9"/>
      <c r="I33" s="9"/>
      <c r="J33" s="9"/>
      <c r="K33" s="9"/>
      <c r="L33" s="9"/>
      <c r="M33" s="9"/>
      <c r="N33" s="9"/>
      <c r="O33" s="9"/>
      <c r="R33" s="9"/>
      <c r="S33" s="9"/>
    </row>
    <row r="34" spans="1:19" ht="18" customHeight="1" x14ac:dyDescent="0.15">
      <c r="A34" s="20" t="s">
        <v>69</v>
      </c>
      <c r="G34" s="9"/>
      <c r="H34" s="9"/>
      <c r="I34" s="9"/>
      <c r="J34" s="9"/>
      <c r="K34" s="9"/>
      <c r="L34" s="9"/>
      <c r="M34" s="9"/>
      <c r="N34" s="9"/>
      <c r="O34" s="9"/>
      <c r="R34" s="9"/>
      <c r="S34" s="9"/>
    </row>
    <row r="35" spans="1:19" ht="18" customHeight="1" thickBot="1" x14ac:dyDescent="0.2">
      <c r="A35" s="20"/>
      <c r="B35" s="9"/>
      <c r="C35" s="9"/>
      <c r="D35" s="9"/>
      <c r="E35" s="9"/>
      <c r="F35" s="9"/>
      <c r="G35" s="9"/>
      <c r="H35" s="9"/>
      <c r="I35" s="9"/>
      <c r="J35" s="9"/>
      <c r="K35" s="9"/>
      <c r="L35" s="9"/>
      <c r="M35" s="9"/>
      <c r="N35" s="9"/>
      <c r="O35" s="9"/>
      <c r="R35" s="9"/>
      <c r="S35" s="9"/>
    </row>
    <row r="36" spans="1:19" ht="24" customHeight="1" thickTop="1" x14ac:dyDescent="0.15">
      <c r="A36" s="796" t="s">
        <v>295</v>
      </c>
      <c r="B36" s="783"/>
      <c r="C36" s="783" t="s">
        <v>244</v>
      </c>
      <c r="D36" s="783" t="s">
        <v>296</v>
      </c>
      <c r="E36" s="783"/>
      <c r="F36" s="783"/>
      <c r="G36" s="783"/>
      <c r="H36" s="783"/>
      <c r="I36" s="783"/>
      <c r="J36" s="783" t="s">
        <v>251</v>
      </c>
      <c r="K36" s="783" t="s">
        <v>242</v>
      </c>
      <c r="L36" s="783"/>
      <c r="M36" s="783"/>
      <c r="N36" s="783"/>
      <c r="O36" s="783"/>
      <c r="P36" s="783"/>
      <c r="Q36" s="783"/>
      <c r="R36" s="783"/>
      <c r="S36" s="785"/>
    </row>
    <row r="37" spans="1:19" ht="24" customHeight="1" thickBot="1" x14ac:dyDescent="0.2">
      <c r="A37" s="797"/>
      <c r="B37" s="784"/>
      <c r="C37" s="784"/>
      <c r="D37" s="784"/>
      <c r="E37" s="784"/>
      <c r="F37" s="784"/>
      <c r="G37" s="784"/>
      <c r="H37" s="784"/>
      <c r="I37" s="784"/>
      <c r="J37" s="784"/>
      <c r="K37" s="784"/>
      <c r="L37" s="784"/>
      <c r="M37" s="784"/>
      <c r="N37" s="784"/>
      <c r="O37" s="784"/>
      <c r="P37" s="784"/>
      <c r="Q37" s="784"/>
      <c r="R37" s="784"/>
      <c r="S37" s="786"/>
    </row>
    <row r="38" spans="1:19" ht="18.75" customHeight="1" thickTop="1" thickBot="1" x14ac:dyDescent="0.2">
      <c r="A38" s="108"/>
      <c r="B38" s="108"/>
      <c r="C38" s="108"/>
      <c r="D38" s="108"/>
      <c r="E38" s="108"/>
      <c r="F38" s="108"/>
      <c r="G38" s="108"/>
      <c r="H38" s="108"/>
      <c r="I38" s="108"/>
      <c r="J38" s="108"/>
      <c r="K38" s="108"/>
      <c r="L38" s="108"/>
      <c r="M38" s="108"/>
      <c r="N38" s="108"/>
      <c r="O38" s="108"/>
      <c r="P38" s="16"/>
      <c r="Q38" s="16"/>
      <c r="R38" s="115"/>
      <c r="S38" s="19"/>
    </row>
    <row r="39" spans="1:19" ht="78" customHeight="1" thickBot="1" x14ac:dyDescent="0.2">
      <c r="A39" s="110"/>
      <c r="B39" s="795" t="s">
        <v>297</v>
      </c>
      <c r="C39" s="795"/>
      <c r="D39" s="795"/>
      <c r="E39" s="625" t="s">
        <v>301</v>
      </c>
      <c r="F39" s="625"/>
      <c r="G39" s="625"/>
      <c r="H39" s="625"/>
      <c r="I39" s="566" t="s">
        <v>302</v>
      </c>
      <c r="J39" s="627"/>
      <c r="K39" s="627"/>
      <c r="L39" s="567"/>
      <c r="M39" s="566" t="s">
        <v>303</v>
      </c>
      <c r="N39" s="627"/>
      <c r="O39" s="628"/>
      <c r="R39" s="114"/>
    </row>
    <row r="40" spans="1:19" ht="30" customHeight="1" thickTop="1" x14ac:dyDescent="0.15">
      <c r="A40" s="111" t="s">
        <v>248</v>
      </c>
      <c r="B40" s="788" t="str">
        <f>IF($B$30=0,"",B27+I27+K27)</f>
        <v/>
      </c>
      <c r="C40" s="788"/>
      <c r="D40" s="788"/>
      <c r="E40" s="789" t="str">
        <f>P27</f>
        <v/>
      </c>
      <c r="F40" s="789"/>
      <c r="G40" s="789"/>
      <c r="H40" s="789"/>
      <c r="I40" s="790" t="str">
        <f>IF(B40="","",$I$43*(B40/$B$43))</f>
        <v/>
      </c>
      <c r="J40" s="791"/>
      <c r="K40" s="791"/>
      <c r="L40" s="792"/>
      <c r="M40" s="791" t="str">
        <f>IF($B$30=0,"",E40-I40)</f>
        <v/>
      </c>
      <c r="N40" s="791"/>
      <c r="O40" s="793"/>
    </row>
    <row r="41" spans="1:19" ht="30" customHeight="1" x14ac:dyDescent="0.15">
      <c r="A41" s="113" t="s">
        <v>249</v>
      </c>
      <c r="B41" s="773" t="str">
        <f>IF($B$30=0,"",B28+I28+K28)</f>
        <v/>
      </c>
      <c r="C41" s="773"/>
      <c r="D41" s="773"/>
      <c r="E41" s="774" t="str">
        <f>P28</f>
        <v/>
      </c>
      <c r="F41" s="774"/>
      <c r="G41" s="774"/>
      <c r="H41" s="774"/>
      <c r="I41" s="775" t="str">
        <f>IF(B41="","",$I$43*(B41/$B$43))</f>
        <v/>
      </c>
      <c r="J41" s="776"/>
      <c r="K41" s="776"/>
      <c r="L41" s="777"/>
      <c r="M41" s="778" t="str">
        <f>IF($B$30=0,"",E41-I41)</f>
        <v/>
      </c>
      <c r="N41" s="779"/>
      <c r="O41" s="780"/>
    </row>
    <row r="42" spans="1:19" ht="30" customHeight="1" x14ac:dyDescent="0.15">
      <c r="A42" s="113" t="s">
        <v>250</v>
      </c>
      <c r="B42" s="781" t="str">
        <f>IF($B$30=0,"",B29+I29+K29)</f>
        <v/>
      </c>
      <c r="C42" s="781"/>
      <c r="D42" s="781"/>
      <c r="E42" s="774" t="str">
        <f>P29</f>
        <v/>
      </c>
      <c r="F42" s="774"/>
      <c r="G42" s="774"/>
      <c r="H42" s="774"/>
      <c r="I42" s="782" t="str">
        <f>IF(I43="","",I43-SUM(I40:L41))</f>
        <v/>
      </c>
      <c r="J42" s="773"/>
      <c r="K42" s="773"/>
      <c r="L42" s="773"/>
      <c r="M42" s="778" t="str">
        <f>IF(M43="","",M43-SUM(M40:M41))</f>
        <v/>
      </c>
      <c r="N42" s="779"/>
      <c r="O42" s="780"/>
    </row>
    <row r="43" spans="1:19" ht="30" customHeight="1" thickBot="1" x14ac:dyDescent="0.2">
      <c r="A43" s="112" t="s">
        <v>58</v>
      </c>
      <c r="B43" s="767">
        <f>SUM(B40:B42)</f>
        <v>0</v>
      </c>
      <c r="C43" s="767"/>
      <c r="D43" s="767"/>
      <c r="E43" s="768">
        <f>SUM(E40:E42)</f>
        <v>0</v>
      </c>
      <c r="F43" s="768"/>
      <c r="G43" s="768"/>
      <c r="H43" s="768"/>
      <c r="I43" s="769" t="str">
        <f>$N$14</f>
        <v/>
      </c>
      <c r="J43" s="770"/>
      <c r="K43" s="770"/>
      <c r="L43" s="771"/>
      <c r="M43" s="769" t="str">
        <f>IF(表紙!$D$32="","",表紙!$D$32+表紙!$Y$54+(表紙!Y59-表紙!Y58))</f>
        <v/>
      </c>
      <c r="N43" s="770"/>
      <c r="O43" s="772"/>
    </row>
    <row r="44" spans="1:19" ht="18" customHeight="1" x14ac:dyDescent="0.15">
      <c r="A44" s="9"/>
      <c r="B44" s="9"/>
      <c r="C44" s="9"/>
      <c r="D44" s="9"/>
      <c r="E44" s="9"/>
      <c r="F44" s="9"/>
      <c r="G44" s="9"/>
      <c r="H44" s="9"/>
      <c r="I44" s="9"/>
      <c r="J44" s="9"/>
      <c r="K44" s="9"/>
      <c r="L44" s="9"/>
      <c r="M44" s="9"/>
      <c r="N44" s="9"/>
      <c r="O44" s="9"/>
    </row>
    <row r="45" spans="1:19" customFormat="1" ht="9.6" customHeight="1" x14ac:dyDescent="0.15"/>
    <row r="46" spans="1:19" customFormat="1" x14ac:dyDescent="0.15"/>
    <row r="47" spans="1:19" customFormat="1" x14ac:dyDescent="0.15"/>
    <row r="48" spans="1:19" customFormat="1" x14ac:dyDescent="0.15"/>
    <row r="49" customFormat="1" x14ac:dyDescent="0.15"/>
    <row r="50" customFormat="1" x14ac:dyDescent="0.15"/>
    <row r="51" customFormat="1" x14ac:dyDescent="0.15"/>
  </sheetData>
  <mergeCells count="85">
    <mergeCell ref="A2:S3"/>
    <mergeCell ref="A10:C10"/>
    <mergeCell ref="E10:N10"/>
    <mergeCell ref="A11:C11"/>
    <mergeCell ref="E11:N11"/>
    <mergeCell ref="P11:Q11"/>
    <mergeCell ref="A15:E15"/>
    <mergeCell ref="N15:S15"/>
    <mergeCell ref="F13:J13"/>
    <mergeCell ref="K13:M13"/>
    <mergeCell ref="F14:J14"/>
    <mergeCell ref="K14:M14"/>
    <mergeCell ref="A13:E13"/>
    <mergeCell ref="A14:E14"/>
    <mergeCell ref="N13:S13"/>
    <mergeCell ref="N14:S14"/>
    <mergeCell ref="F15:J15"/>
    <mergeCell ref="K15:M15"/>
    <mergeCell ref="K16:M16"/>
    <mergeCell ref="N16:P16"/>
    <mergeCell ref="Q16:R16"/>
    <mergeCell ref="P26:S26"/>
    <mergeCell ref="B18:E18"/>
    <mergeCell ref="F18:J18"/>
    <mergeCell ref="K18:M18"/>
    <mergeCell ref="N18:R18"/>
    <mergeCell ref="A23:B24"/>
    <mergeCell ref="C23:C24"/>
    <mergeCell ref="D23:K24"/>
    <mergeCell ref="L23:L24"/>
    <mergeCell ref="M23:S24"/>
    <mergeCell ref="B26:D26"/>
    <mergeCell ref="E26:H26"/>
    <mergeCell ref="I26:J26"/>
    <mergeCell ref="K26:L26"/>
    <mergeCell ref="M26:O26"/>
    <mergeCell ref="P29:S29"/>
    <mergeCell ref="P28:S28"/>
    <mergeCell ref="B27:D27"/>
    <mergeCell ref="E27:H27"/>
    <mergeCell ref="I27:J27"/>
    <mergeCell ref="K27:L27"/>
    <mergeCell ref="M27:O27"/>
    <mergeCell ref="P27:S27"/>
    <mergeCell ref="B28:D28"/>
    <mergeCell ref="E28:H28"/>
    <mergeCell ref="I28:J28"/>
    <mergeCell ref="K28:L28"/>
    <mergeCell ref="M28:O28"/>
    <mergeCell ref="B29:D29"/>
    <mergeCell ref="E29:H29"/>
    <mergeCell ref="I29:J29"/>
    <mergeCell ref="K29:L29"/>
    <mergeCell ref="M29:O29"/>
    <mergeCell ref="B39:D39"/>
    <mergeCell ref="E39:H39"/>
    <mergeCell ref="I39:L39"/>
    <mergeCell ref="M39:O39"/>
    <mergeCell ref="B30:D30"/>
    <mergeCell ref="E30:H30"/>
    <mergeCell ref="I30:J30"/>
    <mergeCell ref="K30:L30"/>
    <mergeCell ref="M30:O30"/>
    <mergeCell ref="A36:B37"/>
    <mergeCell ref="C36:C37"/>
    <mergeCell ref="D36:I37"/>
    <mergeCell ref="J36:J37"/>
    <mergeCell ref="K36:S37"/>
    <mergeCell ref="P30:S30"/>
    <mergeCell ref="B40:D40"/>
    <mergeCell ref="E40:H40"/>
    <mergeCell ref="I40:L40"/>
    <mergeCell ref="M40:O40"/>
    <mergeCell ref="B43:D43"/>
    <mergeCell ref="E43:H43"/>
    <mergeCell ref="I43:L43"/>
    <mergeCell ref="M43:O43"/>
    <mergeCell ref="B41:D41"/>
    <mergeCell ref="E41:H41"/>
    <mergeCell ref="I41:L41"/>
    <mergeCell ref="M41:O41"/>
    <mergeCell ref="B42:D42"/>
    <mergeCell ref="E42:H42"/>
    <mergeCell ref="I42:L42"/>
    <mergeCell ref="M42:O42"/>
  </mergeCells>
  <phoneticPr fontId="1"/>
  <pageMargins left="0.78740157480314965" right="0.78740157480314965" top="0.39370078740157483" bottom="0.39370078740157483" header="0.51181102362204722" footer="0.51181102362204722"/>
  <pageSetup paperSize="9" scale="54"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F669-E3A1-4A0A-8B60-5ACEFC9027E9}">
  <sheetPr>
    <tabColor rgb="FFFFFF00"/>
    <pageSetUpPr fitToPage="1"/>
  </sheetPr>
  <dimension ref="B1:F72"/>
  <sheetViews>
    <sheetView view="pageBreakPreview" topLeftCell="A4" zoomScale="70" zoomScaleNormal="100" zoomScaleSheetLayoutView="70" workbookViewId="0">
      <selection activeCell="F5" sqref="F5"/>
    </sheetView>
  </sheetViews>
  <sheetFormatPr defaultColWidth="9" defaultRowHeight="13.5" x14ac:dyDescent="0.15"/>
  <cols>
    <col min="1" max="1" width="13.375" style="129" customWidth="1"/>
    <col min="2" max="2" width="63.875" style="129" customWidth="1"/>
    <col min="3" max="3" width="19" style="129" customWidth="1"/>
    <col min="4" max="4" width="17.5" style="129" customWidth="1"/>
    <col min="5" max="5" width="31.125" style="129" customWidth="1"/>
    <col min="6" max="16384" width="9" style="129"/>
  </cols>
  <sheetData>
    <row r="1" spans="2:6" ht="26.25" customHeight="1" x14ac:dyDescent="0.15">
      <c r="E1" s="107" t="s">
        <v>14</v>
      </c>
    </row>
    <row r="2" spans="2:6" ht="18.75" customHeight="1" x14ac:dyDescent="0.15"/>
    <row r="3" spans="2:6" ht="18.75" customHeight="1" x14ac:dyDescent="0.15">
      <c r="B3" s="549" t="s">
        <v>207</v>
      </c>
      <c r="C3" s="549"/>
      <c r="D3" s="549"/>
      <c r="E3" s="549"/>
    </row>
    <row r="4" spans="2:6" ht="18.75" customHeight="1" x14ac:dyDescent="0.15">
      <c r="B4" s="549"/>
      <c r="C4" s="549"/>
      <c r="D4" s="549"/>
      <c r="E4" s="549"/>
    </row>
    <row r="5" spans="2:6" ht="21" customHeight="1" x14ac:dyDescent="0.15">
      <c r="C5" s="244"/>
      <c r="D5" s="244"/>
      <c r="E5" s="146" t="str">
        <f>IF(表紙!G8="","会社名",表紙!G8)</f>
        <v>会社名</v>
      </c>
    </row>
    <row r="6" spans="2:6" ht="24.75" customHeight="1" x14ac:dyDescent="0.15"/>
    <row r="7" spans="2:6" ht="18" customHeight="1" x14ac:dyDescent="0.15">
      <c r="B7" s="128" t="s">
        <v>36</v>
      </c>
    </row>
    <row r="8" spans="2:6" ht="18" customHeight="1" x14ac:dyDescent="0.15">
      <c r="B8" s="128" t="s">
        <v>37</v>
      </c>
    </row>
    <row r="9" spans="2:6" ht="9" customHeight="1" thickBot="1" x14ac:dyDescent="0.2"/>
    <row r="10" spans="2:6" ht="37.5" customHeight="1" thickTop="1" thickBot="1" x14ac:dyDescent="0.2">
      <c r="B10" s="551" t="s">
        <v>391</v>
      </c>
      <c r="C10" s="552"/>
      <c r="D10" s="552"/>
      <c r="E10" s="553"/>
    </row>
    <row r="11" spans="2:6" ht="19.5" customHeight="1" thickTop="1" x14ac:dyDescent="0.15">
      <c r="B11" s="410" t="s">
        <v>441</v>
      </c>
      <c r="C11" s="410"/>
      <c r="D11" s="410"/>
    </row>
    <row r="12" spans="2:6" ht="18" thickBot="1" x14ac:dyDescent="0.2">
      <c r="B12" s="128" t="s">
        <v>29</v>
      </c>
    </row>
    <row r="13" spans="2:6" ht="45" customHeight="1" thickBot="1" x14ac:dyDescent="0.2">
      <c r="B13" s="291" t="s">
        <v>11</v>
      </c>
      <c r="C13" s="138" t="s">
        <v>2</v>
      </c>
      <c r="D13" s="144" t="s">
        <v>47</v>
      </c>
      <c r="E13" s="292" t="s">
        <v>365</v>
      </c>
    </row>
    <row r="14" spans="2:6" ht="18" customHeight="1" thickTop="1" x14ac:dyDescent="0.15">
      <c r="B14" s="162" t="s">
        <v>311</v>
      </c>
      <c r="C14" s="293"/>
      <c r="D14" s="257">
        <v>2.46E-2</v>
      </c>
      <c r="E14" s="258">
        <f t="shared" ref="E14:E41" si="0">(D14*C14/10^6)*44/12</f>
        <v>0</v>
      </c>
      <c r="F14" s="145" t="s">
        <v>89</v>
      </c>
    </row>
    <row r="15" spans="2:6" ht="18" customHeight="1" x14ac:dyDescent="0.15">
      <c r="B15" s="168" t="s">
        <v>312</v>
      </c>
      <c r="C15" s="294"/>
      <c r="D15" s="257">
        <v>2.4500000000000001E-2</v>
      </c>
      <c r="E15" s="258">
        <f t="shared" si="0"/>
        <v>0</v>
      </c>
      <c r="F15" s="145" t="s">
        <v>90</v>
      </c>
    </row>
    <row r="16" spans="2:6" ht="18" customHeight="1" x14ac:dyDescent="0.15">
      <c r="B16" s="168" t="s">
        <v>313</v>
      </c>
      <c r="C16" s="294"/>
      <c r="D16" s="257">
        <v>2.5100000000000001E-2</v>
      </c>
      <c r="E16" s="258">
        <f t="shared" si="0"/>
        <v>0</v>
      </c>
      <c r="F16" s="145" t="s">
        <v>91</v>
      </c>
    </row>
    <row r="17" spans="2:6" ht="18" customHeight="1" x14ac:dyDescent="0.15">
      <c r="B17" s="168" t="s">
        <v>315</v>
      </c>
      <c r="C17" s="294"/>
      <c r="D17" s="257">
        <v>2.4299999999999999E-2</v>
      </c>
      <c r="E17" s="258">
        <f t="shared" si="0"/>
        <v>0</v>
      </c>
      <c r="F17" s="145" t="s">
        <v>92</v>
      </c>
    </row>
    <row r="18" spans="2:6" ht="18" customHeight="1" x14ac:dyDescent="0.15">
      <c r="B18" s="168" t="s">
        <v>316</v>
      </c>
      <c r="C18" s="294"/>
      <c r="D18" s="257">
        <v>2.4199999999999999E-2</v>
      </c>
      <c r="E18" s="258">
        <f t="shared" si="0"/>
        <v>0</v>
      </c>
      <c r="F18" s="145" t="s">
        <v>93</v>
      </c>
    </row>
    <row r="19" spans="2:6" ht="18" customHeight="1" x14ac:dyDescent="0.15">
      <c r="B19" s="168" t="s">
        <v>317</v>
      </c>
      <c r="C19" s="294"/>
      <c r="D19" s="257">
        <v>2.5899999999999999E-2</v>
      </c>
      <c r="E19" s="258">
        <f t="shared" si="0"/>
        <v>0</v>
      </c>
      <c r="F19" s="145" t="s">
        <v>94</v>
      </c>
    </row>
    <row r="20" spans="2:6" ht="18" customHeight="1" x14ac:dyDescent="0.15">
      <c r="B20" s="168" t="s">
        <v>318</v>
      </c>
      <c r="C20" s="294"/>
      <c r="D20" s="257">
        <v>2.9899999999999999E-2</v>
      </c>
      <c r="E20" s="258">
        <f t="shared" si="0"/>
        <v>0</v>
      </c>
      <c r="F20" s="145" t="s">
        <v>95</v>
      </c>
    </row>
    <row r="21" spans="2:6" ht="18" customHeight="1" x14ac:dyDescent="0.15">
      <c r="B21" s="169" t="s">
        <v>319</v>
      </c>
      <c r="C21" s="294"/>
      <c r="D21" s="257">
        <v>2.4500000000000001E-2</v>
      </c>
      <c r="E21" s="258">
        <f t="shared" si="0"/>
        <v>0</v>
      </c>
      <c r="F21" s="145" t="s">
        <v>96</v>
      </c>
    </row>
    <row r="22" spans="2:6" ht="18" customHeight="1" x14ac:dyDescent="0.15">
      <c r="B22" s="169" t="s">
        <v>320</v>
      </c>
      <c r="C22" s="294"/>
      <c r="D22" s="257">
        <v>2.0899999999999998E-2</v>
      </c>
      <c r="E22" s="258">
        <f t="shared" si="0"/>
        <v>0</v>
      </c>
      <c r="F22" s="145" t="s">
        <v>97</v>
      </c>
    </row>
    <row r="23" spans="2:6" ht="18" customHeight="1" x14ac:dyDescent="0.15">
      <c r="B23" s="169" t="s">
        <v>321</v>
      </c>
      <c r="C23" s="294"/>
      <c r="D23" s="257">
        <v>2.0400000000000001E-2</v>
      </c>
      <c r="E23" s="258">
        <f t="shared" si="0"/>
        <v>0</v>
      </c>
      <c r="F23" s="145" t="s">
        <v>98</v>
      </c>
    </row>
    <row r="24" spans="2:6" ht="18" customHeight="1" x14ac:dyDescent="0.15">
      <c r="B24" s="169" t="s">
        <v>322</v>
      </c>
      <c r="C24" s="294"/>
      <c r="D24" s="257">
        <v>1.83E-2</v>
      </c>
      <c r="E24" s="258">
        <f t="shared" si="0"/>
        <v>0</v>
      </c>
      <c r="F24" s="145" t="s">
        <v>99</v>
      </c>
    </row>
    <row r="25" spans="2:6" ht="18" customHeight="1" x14ac:dyDescent="0.15">
      <c r="B25" s="169" t="s">
        <v>323</v>
      </c>
      <c r="C25" s="294"/>
      <c r="D25" s="257">
        <v>1.9E-2</v>
      </c>
      <c r="E25" s="258">
        <f t="shared" si="0"/>
        <v>0</v>
      </c>
      <c r="F25" s="145" t="s">
        <v>100</v>
      </c>
    </row>
    <row r="26" spans="2:6" ht="18" customHeight="1" x14ac:dyDescent="0.15">
      <c r="B26" s="169" t="s">
        <v>314</v>
      </c>
      <c r="C26" s="294"/>
      <c r="D26" s="257">
        <v>1.8700000000000001E-2</v>
      </c>
      <c r="E26" s="258">
        <f t="shared" si="0"/>
        <v>0</v>
      </c>
      <c r="F26" s="145" t="s">
        <v>101</v>
      </c>
    </row>
    <row r="27" spans="2:6" ht="18" customHeight="1" x14ac:dyDescent="0.15">
      <c r="B27" s="169" t="s">
        <v>324</v>
      </c>
      <c r="C27" s="294"/>
      <c r="D27" s="257">
        <v>1.8599999999999998E-2</v>
      </c>
      <c r="E27" s="258">
        <f t="shared" si="0"/>
        <v>0</v>
      </c>
      <c r="F27" s="145" t="s">
        <v>102</v>
      </c>
    </row>
    <row r="28" spans="2:6" ht="18" customHeight="1" x14ac:dyDescent="0.15">
      <c r="B28" s="169" t="s">
        <v>325</v>
      </c>
      <c r="C28" s="294"/>
      <c r="D28" s="257">
        <v>1.8599999999999998E-2</v>
      </c>
      <c r="E28" s="258">
        <f t="shared" si="0"/>
        <v>0</v>
      </c>
      <c r="F28" s="145" t="s">
        <v>103</v>
      </c>
    </row>
    <row r="29" spans="2:6" ht="18" customHeight="1" x14ac:dyDescent="0.15">
      <c r="B29" s="169" t="s">
        <v>326</v>
      </c>
      <c r="C29" s="294"/>
      <c r="D29" s="257">
        <v>1.8700000000000001E-2</v>
      </c>
      <c r="E29" s="258">
        <f t="shared" si="0"/>
        <v>0</v>
      </c>
      <c r="F29" s="145" t="s">
        <v>104</v>
      </c>
    </row>
    <row r="30" spans="2:6" ht="18" customHeight="1" x14ac:dyDescent="0.15">
      <c r="B30" s="169" t="s">
        <v>327</v>
      </c>
      <c r="C30" s="294"/>
      <c r="D30" s="257">
        <v>1.8800000000000001E-2</v>
      </c>
      <c r="E30" s="258">
        <f t="shared" si="0"/>
        <v>0</v>
      </c>
      <c r="F30" s="145" t="s">
        <v>105</v>
      </c>
    </row>
    <row r="31" spans="2:6" ht="18" customHeight="1" x14ac:dyDescent="0.15">
      <c r="B31" s="169" t="s">
        <v>328</v>
      </c>
      <c r="C31" s="294"/>
      <c r="D31" s="257">
        <v>1.9300000000000001E-2</v>
      </c>
      <c r="E31" s="258">
        <f t="shared" si="0"/>
        <v>0</v>
      </c>
      <c r="F31" s="145" t="s">
        <v>106</v>
      </c>
    </row>
    <row r="32" spans="2:6" ht="18" customHeight="1" x14ac:dyDescent="0.15">
      <c r="B32" s="169" t="s">
        <v>329</v>
      </c>
      <c r="C32" s="294"/>
      <c r="D32" s="257">
        <v>2.0199999999999999E-2</v>
      </c>
      <c r="E32" s="258">
        <f t="shared" si="0"/>
        <v>0</v>
      </c>
      <c r="F32" s="145" t="s">
        <v>107</v>
      </c>
    </row>
    <row r="33" spans="2:6" ht="18" customHeight="1" x14ac:dyDescent="0.15">
      <c r="B33" s="169" t="s">
        <v>339</v>
      </c>
      <c r="C33" s="294"/>
      <c r="D33" s="257">
        <v>1.9900000000000001E-2</v>
      </c>
      <c r="E33" s="258">
        <f t="shared" si="0"/>
        <v>0</v>
      </c>
      <c r="F33" s="145" t="s">
        <v>108</v>
      </c>
    </row>
    <row r="34" spans="2:6" ht="18" customHeight="1" x14ac:dyDescent="0.15">
      <c r="B34" s="169" t="s">
        <v>330</v>
      </c>
      <c r="C34" s="294"/>
      <c r="D34" s="257">
        <v>1.6299999999999999E-2</v>
      </c>
      <c r="E34" s="258">
        <f t="shared" si="0"/>
        <v>0</v>
      </c>
      <c r="F34" s="145" t="s">
        <v>109</v>
      </c>
    </row>
    <row r="35" spans="2:6" ht="18" customHeight="1" x14ac:dyDescent="0.15">
      <c r="B35" s="169" t="s">
        <v>331</v>
      </c>
      <c r="C35" s="294"/>
      <c r="D35" s="257">
        <v>1.44E-2</v>
      </c>
      <c r="E35" s="258">
        <f t="shared" si="0"/>
        <v>0</v>
      </c>
      <c r="F35" s="145" t="s">
        <v>110</v>
      </c>
    </row>
    <row r="36" spans="2:6" ht="18" customHeight="1" x14ac:dyDescent="0.15">
      <c r="B36" s="169" t="s">
        <v>332</v>
      </c>
      <c r="C36" s="294"/>
      <c r="D36" s="257">
        <v>1.3899999999999999E-2</v>
      </c>
      <c r="E36" s="258">
        <f t="shared" si="0"/>
        <v>0</v>
      </c>
      <c r="F36" s="145" t="s">
        <v>111</v>
      </c>
    </row>
    <row r="37" spans="2:6" ht="18" customHeight="1" x14ac:dyDescent="0.15">
      <c r="B37" s="169" t="s">
        <v>333</v>
      </c>
      <c r="C37" s="295"/>
      <c r="D37" s="257">
        <v>1.3899999999999999E-2</v>
      </c>
      <c r="E37" s="258">
        <f t="shared" si="0"/>
        <v>0</v>
      </c>
      <c r="F37" s="145" t="s">
        <v>112</v>
      </c>
    </row>
    <row r="38" spans="2:6" ht="18" customHeight="1" x14ac:dyDescent="0.15">
      <c r="B38" s="169" t="s">
        <v>334</v>
      </c>
      <c r="C38" s="294"/>
      <c r="D38" s="257">
        <v>1.09E-2</v>
      </c>
      <c r="E38" s="258">
        <f t="shared" si="0"/>
        <v>0</v>
      </c>
      <c r="F38" s="145" t="s">
        <v>344</v>
      </c>
    </row>
    <row r="39" spans="2:6" ht="18" customHeight="1" x14ac:dyDescent="0.15">
      <c r="B39" s="169" t="s">
        <v>335</v>
      </c>
      <c r="C39" s="294"/>
      <c r="D39" s="257">
        <v>2.64E-2</v>
      </c>
      <c r="E39" s="258">
        <f t="shared" si="0"/>
        <v>0</v>
      </c>
      <c r="F39" s="145" t="s">
        <v>345</v>
      </c>
    </row>
    <row r="40" spans="2:6" ht="18" customHeight="1" x14ac:dyDescent="0.15">
      <c r="B40" s="169" t="s">
        <v>336</v>
      </c>
      <c r="C40" s="294"/>
      <c r="D40" s="257">
        <v>2.64E-2</v>
      </c>
      <c r="E40" s="258">
        <f t="shared" si="0"/>
        <v>0</v>
      </c>
      <c r="F40" s="145" t="s">
        <v>346</v>
      </c>
    </row>
    <row r="41" spans="2:6" ht="18" customHeight="1" x14ac:dyDescent="0.15">
      <c r="B41" s="174" t="s">
        <v>337</v>
      </c>
      <c r="C41" s="296"/>
      <c r="D41" s="257">
        <v>4.2000000000000003E-2</v>
      </c>
      <c r="E41" s="258">
        <f t="shared" si="0"/>
        <v>0</v>
      </c>
      <c r="F41" s="145" t="s">
        <v>347</v>
      </c>
    </row>
    <row r="42" spans="2:6" ht="18" customHeight="1" thickBot="1" x14ac:dyDescent="0.2">
      <c r="B42" s="174" t="s">
        <v>352</v>
      </c>
      <c r="C42" s="297"/>
      <c r="D42" s="257">
        <v>1.4E-2</v>
      </c>
      <c r="E42" s="258">
        <f>(D42*C42/10^6)*44/12</f>
        <v>0</v>
      </c>
      <c r="F42" s="145" t="s">
        <v>355</v>
      </c>
    </row>
    <row r="43" spans="2:6" ht="18" customHeight="1" thickTop="1" thickBot="1" x14ac:dyDescent="0.2">
      <c r="B43" s="175" t="s">
        <v>3</v>
      </c>
      <c r="C43" s="266">
        <f>SUM(C14:C42)</f>
        <v>0</v>
      </c>
      <c r="D43" s="267" t="s">
        <v>50</v>
      </c>
      <c r="E43" s="178">
        <f>SUM(E14:E42)</f>
        <v>0</v>
      </c>
    </row>
    <row r="44" spans="2:6" ht="18" customHeight="1" x14ac:dyDescent="0.15">
      <c r="B44" s="201"/>
      <c r="C44" s="298"/>
      <c r="D44" s="299"/>
      <c r="E44" s="300"/>
    </row>
    <row r="45" spans="2:6" ht="18" customHeight="1" x14ac:dyDescent="0.15">
      <c r="B45" s="105"/>
      <c r="C45" s="298"/>
      <c r="D45" s="299"/>
      <c r="E45" s="300"/>
    </row>
    <row r="46" spans="2:6" s="205" customFormat="1" x14ac:dyDescent="0.15"/>
    <row r="47" spans="2:6" s="205" customFormat="1" x14ac:dyDescent="0.15"/>
    <row r="48" spans="2:6" s="205" customFormat="1" x14ac:dyDescent="0.15"/>
    <row r="49" s="205" customFormat="1" x14ac:dyDescent="0.15"/>
    <row r="50" s="205" customFormat="1" x14ac:dyDescent="0.15"/>
    <row r="51" s="205" customFormat="1" x14ac:dyDescent="0.15"/>
    <row r="52" s="205" customFormat="1" x14ac:dyDescent="0.15"/>
    <row r="53" s="205" customFormat="1" x14ac:dyDescent="0.15"/>
    <row r="54" s="205" customFormat="1" x14ac:dyDescent="0.15"/>
    <row r="55" s="205" customFormat="1" x14ac:dyDescent="0.15"/>
    <row r="56" s="205" customFormat="1" x14ac:dyDescent="0.15"/>
    <row r="57" s="205" customFormat="1" x14ac:dyDescent="0.15"/>
    <row r="58" s="205" customFormat="1" x14ac:dyDescent="0.15"/>
    <row r="59" s="205" customFormat="1" x14ac:dyDescent="0.15"/>
    <row r="60" s="205" customFormat="1" x14ac:dyDescent="0.15"/>
    <row r="61" s="205" customFormat="1" x14ac:dyDescent="0.15"/>
    <row r="62" s="205" customFormat="1" x14ac:dyDescent="0.15"/>
    <row r="63" s="205" customFormat="1" x14ac:dyDescent="0.15"/>
    <row r="64" s="205" customFormat="1" x14ac:dyDescent="0.15"/>
    <row r="65" s="205" customFormat="1" x14ac:dyDescent="0.15"/>
    <row r="66" s="205" customFormat="1" x14ac:dyDescent="0.15"/>
    <row r="67" s="205" customFormat="1" x14ac:dyDescent="0.15"/>
    <row r="68" s="205" customFormat="1" x14ac:dyDescent="0.15"/>
    <row r="69" s="205" customFormat="1" x14ac:dyDescent="0.15"/>
    <row r="70" s="205" customFormat="1" x14ac:dyDescent="0.15"/>
    <row r="71" s="205" customFormat="1" x14ac:dyDescent="0.15"/>
    <row r="72" s="205" customFormat="1" x14ac:dyDescent="0.15"/>
  </sheetData>
  <mergeCells count="2">
    <mergeCell ref="B3:E4"/>
    <mergeCell ref="B10:E10"/>
  </mergeCells>
  <phoneticPr fontId="1"/>
  <pageMargins left="0.78740157480314965" right="0.78740157480314965" top="0.39370078740157483" bottom="0.39370078740157483" header="0.51181102362204722" footer="0.51181102362204722"/>
  <pageSetup paperSize="9" scale="60" fitToHeight="0"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361C9-EE86-419E-9340-90FD2DECAA5A}">
  <sheetPr>
    <tabColor rgb="FFFFFF00"/>
    <pageSetUpPr fitToPage="1"/>
  </sheetPr>
  <dimension ref="B1:J72"/>
  <sheetViews>
    <sheetView view="pageBreakPreview" topLeftCell="A10" zoomScale="115" zoomScaleNormal="100" zoomScaleSheetLayoutView="115" workbookViewId="0">
      <selection activeCell="L12" sqref="L12"/>
    </sheetView>
  </sheetViews>
  <sheetFormatPr defaultColWidth="9" defaultRowHeight="13.5" x14ac:dyDescent="0.15"/>
  <cols>
    <col min="1" max="1" width="2" style="129" customWidth="1"/>
    <col min="2" max="2" width="62.125" style="129" customWidth="1"/>
    <col min="3" max="3" width="9.875" style="129" bestFit="1" customWidth="1"/>
    <col min="4" max="4" width="5.125" style="129" bestFit="1" customWidth="1"/>
    <col min="5" max="5" width="10.625" style="129" customWidth="1"/>
    <col min="6" max="6" width="4.625" style="129" customWidth="1"/>
    <col min="7" max="7" width="15.375" style="129" bestFit="1" customWidth="1"/>
    <col min="8" max="8" width="15.375" style="129" customWidth="1"/>
    <col min="9" max="9" width="13.875" style="129" bestFit="1" customWidth="1"/>
    <col min="10" max="10" width="9.625" style="129" bestFit="1" customWidth="1"/>
    <col min="11" max="16384" width="9" style="129"/>
  </cols>
  <sheetData>
    <row r="1" spans="2:10" ht="26.25" customHeight="1" x14ac:dyDescent="0.15">
      <c r="I1" s="107" t="s">
        <v>16</v>
      </c>
    </row>
    <row r="2" spans="2:10" ht="18.75" customHeight="1" x14ac:dyDescent="0.15"/>
    <row r="3" spans="2:10" ht="21" customHeight="1" x14ac:dyDescent="0.15">
      <c r="B3" s="549" t="s">
        <v>208</v>
      </c>
      <c r="C3" s="549"/>
      <c r="D3" s="549"/>
      <c r="E3" s="549"/>
      <c r="F3" s="549"/>
      <c r="G3" s="549"/>
      <c r="H3" s="549"/>
      <c r="I3" s="549"/>
    </row>
    <row r="4" spans="2:10" ht="21" customHeight="1" x14ac:dyDescent="0.15">
      <c r="B4" s="549"/>
      <c r="C4" s="549"/>
      <c r="D4" s="549"/>
      <c r="E4" s="549"/>
      <c r="F4" s="549"/>
      <c r="G4" s="549"/>
      <c r="H4" s="549"/>
      <c r="I4" s="549"/>
    </row>
    <row r="5" spans="2:10" ht="21" customHeight="1" x14ac:dyDescent="0.15">
      <c r="B5" s="128"/>
      <c r="G5" s="244"/>
      <c r="H5" s="244"/>
      <c r="I5" s="146" t="str">
        <f>IF(表紙!G8="","会社名",表紙!G8)</f>
        <v>会社名</v>
      </c>
    </row>
    <row r="6" spans="2:10" ht="22.5" customHeight="1" x14ac:dyDescent="0.15"/>
    <row r="7" spans="2:10" ht="18" customHeight="1" x14ac:dyDescent="0.15">
      <c r="B7" s="128" t="s">
        <v>36</v>
      </c>
    </row>
    <row r="8" spans="2:10" ht="18" customHeight="1" x14ac:dyDescent="0.15">
      <c r="B8" s="128" t="s">
        <v>38</v>
      </c>
    </row>
    <row r="9" spans="2:10" ht="9" customHeight="1" thickBot="1" x14ac:dyDescent="0.2"/>
    <row r="10" spans="2:10" ht="37.5" customHeight="1" thickTop="1" thickBot="1" x14ac:dyDescent="0.2">
      <c r="B10" s="551" t="s">
        <v>392</v>
      </c>
      <c r="C10" s="552"/>
      <c r="D10" s="552"/>
      <c r="E10" s="552"/>
      <c r="F10" s="552"/>
      <c r="G10" s="552"/>
      <c r="H10" s="552"/>
      <c r="I10" s="553"/>
    </row>
    <row r="11" spans="2:10" ht="30" customHeight="1" thickTop="1" x14ac:dyDescent="0.15">
      <c r="B11" s="554" t="s">
        <v>442</v>
      </c>
      <c r="C11" s="554"/>
      <c r="D11" s="554"/>
      <c r="E11" s="554"/>
      <c r="F11" s="554"/>
      <c r="G11" s="554"/>
      <c r="H11" s="554"/>
      <c r="I11" s="554"/>
    </row>
    <row r="12" spans="2:10" ht="18" thickBot="1" x14ac:dyDescent="0.2">
      <c r="B12" s="128" t="s">
        <v>29</v>
      </c>
    </row>
    <row r="13" spans="2:10" ht="45" customHeight="1" thickBot="1" x14ac:dyDescent="0.2">
      <c r="B13" s="291" t="s">
        <v>11</v>
      </c>
      <c r="C13" s="566" t="s">
        <v>393</v>
      </c>
      <c r="D13" s="567"/>
      <c r="E13" s="566" t="s">
        <v>54</v>
      </c>
      <c r="F13" s="567"/>
      <c r="G13" s="138" t="s">
        <v>2</v>
      </c>
      <c r="H13" s="144" t="s">
        <v>47</v>
      </c>
      <c r="I13" s="292" t="s">
        <v>365</v>
      </c>
    </row>
    <row r="14" spans="2:10" ht="18" customHeight="1" thickTop="1" x14ac:dyDescent="0.15">
      <c r="B14" s="162" t="s">
        <v>311</v>
      </c>
      <c r="C14" s="564"/>
      <c r="D14" s="565"/>
      <c r="E14" s="564"/>
      <c r="F14" s="565"/>
      <c r="G14" s="256">
        <f>IF(E14=0,0,C14/(E14/100)*3600)</f>
        <v>0</v>
      </c>
      <c r="H14" s="257">
        <v>2.46E-2</v>
      </c>
      <c r="I14" s="258">
        <f>(H14*G14/10^6)*44/12</f>
        <v>0</v>
      </c>
      <c r="J14" s="145" t="s">
        <v>89</v>
      </c>
    </row>
    <row r="15" spans="2:10" ht="18" customHeight="1" x14ac:dyDescent="0.15">
      <c r="B15" s="168" t="s">
        <v>312</v>
      </c>
      <c r="C15" s="560"/>
      <c r="D15" s="561"/>
      <c r="E15" s="560"/>
      <c r="F15" s="561"/>
      <c r="G15" s="256">
        <f t="shared" ref="G15:G42" si="0">IF(E15=0,0,C15/(E15/100)*3600)</f>
        <v>0</v>
      </c>
      <c r="H15" s="257">
        <v>2.4500000000000001E-2</v>
      </c>
      <c r="I15" s="258">
        <f>(H15*G15/10^6)*44/12</f>
        <v>0</v>
      </c>
      <c r="J15" s="145" t="s">
        <v>90</v>
      </c>
    </row>
    <row r="16" spans="2:10" ht="18" customHeight="1" x14ac:dyDescent="0.15">
      <c r="B16" s="168" t="s">
        <v>313</v>
      </c>
      <c r="C16" s="560"/>
      <c r="D16" s="561"/>
      <c r="E16" s="560"/>
      <c r="F16" s="561"/>
      <c r="G16" s="256">
        <f>IF(E16=0,0,C16/(E16/100)*3600)</f>
        <v>0</v>
      </c>
      <c r="H16" s="257">
        <v>2.5100000000000001E-2</v>
      </c>
      <c r="I16" s="258">
        <f t="shared" ref="I16:I40" si="1">(H16*G16/10^6)*44/12</f>
        <v>0</v>
      </c>
      <c r="J16" s="145" t="s">
        <v>91</v>
      </c>
    </row>
    <row r="17" spans="2:10" ht="18" customHeight="1" x14ac:dyDescent="0.15">
      <c r="B17" s="168" t="s">
        <v>315</v>
      </c>
      <c r="C17" s="560"/>
      <c r="D17" s="561"/>
      <c r="E17" s="560"/>
      <c r="F17" s="561"/>
      <c r="G17" s="256">
        <f t="shared" si="0"/>
        <v>0</v>
      </c>
      <c r="H17" s="257">
        <v>2.4299999999999999E-2</v>
      </c>
      <c r="I17" s="258">
        <f>(H17*G17/10^6)*44/12</f>
        <v>0</v>
      </c>
      <c r="J17" s="145" t="s">
        <v>92</v>
      </c>
    </row>
    <row r="18" spans="2:10" ht="18" customHeight="1" x14ac:dyDescent="0.15">
      <c r="B18" s="168" t="s">
        <v>316</v>
      </c>
      <c r="C18" s="560"/>
      <c r="D18" s="561"/>
      <c r="E18" s="560"/>
      <c r="F18" s="561"/>
      <c r="G18" s="256">
        <f t="shared" si="0"/>
        <v>0</v>
      </c>
      <c r="H18" s="257">
        <v>2.4199999999999999E-2</v>
      </c>
      <c r="I18" s="258">
        <f t="shared" si="1"/>
        <v>0</v>
      </c>
      <c r="J18" s="145" t="s">
        <v>93</v>
      </c>
    </row>
    <row r="19" spans="2:10" ht="18" customHeight="1" x14ac:dyDescent="0.15">
      <c r="B19" s="168" t="s">
        <v>317</v>
      </c>
      <c r="C19" s="560"/>
      <c r="D19" s="561"/>
      <c r="E19" s="560"/>
      <c r="F19" s="561"/>
      <c r="G19" s="256">
        <f t="shared" si="0"/>
        <v>0</v>
      </c>
      <c r="H19" s="257">
        <v>2.5899999999999999E-2</v>
      </c>
      <c r="I19" s="258">
        <f t="shared" si="1"/>
        <v>0</v>
      </c>
      <c r="J19" s="145" t="s">
        <v>94</v>
      </c>
    </row>
    <row r="20" spans="2:10" ht="18" customHeight="1" x14ac:dyDescent="0.15">
      <c r="B20" s="168" t="s">
        <v>318</v>
      </c>
      <c r="C20" s="560"/>
      <c r="D20" s="561"/>
      <c r="E20" s="560"/>
      <c r="F20" s="561"/>
      <c r="G20" s="256">
        <f t="shared" si="0"/>
        <v>0</v>
      </c>
      <c r="H20" s="257">
        <v>2.9899999999999999E-2</v>
      </c>
      <c r="I20" s="258">
        <f t="shared" si="1"/>
        <v>0</v>
      </c>
      <c r="J20" s="145" t="s">
        <v>95</v>
      </c>
    </row>
    <row r="21" spans="2:10" ht="18" customHeight="1" x14ac:dyDescent="0.15">
      <c r="B21" s="169" t="s">
        <v>319</v>
      </c>
      <c r="C21" s="560"/>
      <c r="D21" s="561"/>
      <c r="E21" s="560"/>
      <c r="F21" s="561"/>
      <c r="G21" s="256">
        <f t="shared" si="0"/>
        <v>0</v>
      </c>
      <c r="H21" s="257">
        <v>2.4500000000000001E-2</v>
      </c>
      <c r="I21" s="258">
        <f t="shared" si="1"/>
        <v>0</v>
      </c>
      <c r="J21" s="145" t="s">
        <v>96</v>
      </c>
    </row>
    <row r="22" spans="2:10" ht="18" customHeight="1" x14ac:dyDescent="0.15">
      <c r="B22" s="169" t="s">
        <v>320</v>
      </c>
      <c r="C22" s="560"/>
      <c r="D22" s="561"/>
      <c r="E22" s="560"/>
      <c r="F22" s="561"/>
      <c r="G22" s="256">
        <f t="shared" si="0"/>
        <v>0</v>
      </c>
      <c r="H22" s="257">
        <v>2.0899999999999998E-2</v>
      </c>
      <c r="I22" s="258">
        <f t="shared" si="1"/>
        <v>0</v>
      </c>
      <c r="J22" s="145" t="s">
        <v>97</v>
      </c>
    </row>
    <row r="23" spans="2:10" ht="18" customHeight="1" x14ac:dyDescent="0.15">
      <c r="B23" s="169" t="s">
        <v>321</v>
      </c>
      <c r="C23" s="560"/>
      <c r="D23" s="561"/>
      <c r="E23" s="560"/>
      <c r="F23" s="561"/>
      <c r="G23" s="256">
        <f t="shared" si="0"/>
        <v>0</v>
      </c>
      <c r="H23" s="257">
        <v>2.0400000000000001E-2</v>
      </c>
      <c r="I23" s="258">
        <f t="shared" si="1"/>
        <v>0</v>
      </c>
      <c r="J23" s="145" t="s">
        <v>98</v>
      </c>
    </row>
    <row r="24" spans="2:10" ht="18" customHeight="1" x14ac:dyDescent="0.15">
      <c r="B24" s="169" t="s">
        <v>322</v>
      </c>
      <c r="C24" s="560"/>
      <c r="D24" s="561"/>
      <c r="E24" s="560"/>
      <c r="F24" s="561"/>
      <c r="G24" s="256">
        <f t="shared" si="0"/>
        <v>0</v>
      </c>
      <c r="H24" s="257">
        <v>1.83E-2</v>
      </c>
      <c r="I24" s="258">
        <f t="shared" si="1"/>
        <v>0</v>
      </c>
      <c r="J24" s="145" t="s">
        <v>99</v>
      </c>
    </row>
    <row r="25" spans="2:10" ht="18" customHeight="1" x14ac:dyDescent="0.15">
      <c r="B25" s="169" t="s">
        <v>323</v>
      </c>
      <c r="C25" s="560"/>
      <c r="D25" s="561"/>
      <c r="E25" s="560"/>
      <c r="F25" s="561"/>
      <c r="G25" s="256">
        <f t="shared" si="0"/>
        <v>0</v>
      </c>
      <c r="H25" s="257">
        <v>1.9E-2</v>
      </c>
      <c r="I25" s="258">
        <f t="shared" si="1"/>
        <v>0</v>
      </c>
      <c r="J25" s="145" t="s">
        <v>100</v>
      </c>
    </row>
    <row r="26" spans="2:10" ht="18" customHeight="1" x14ac:dyDescent="0.15">
      <c r="B26" s="169" t="s">
        <v>314</v>
      </c>
      <c r="C26" s="560"/>
      <c r="D26" s="561"/>
      <c r="E26" s="560"/>
      <c r="F26" s="561"/>
      <c r="G26" s="256">
        <f>IF(E26=0,0,C26/(E26/100)*3600)</f>
        <v>0</v>
      </c>
      <c r="H26" s="257">
        <v>1.8700000000000001E-2</v>
      </c>
      <c r="I26" s="258">
        <f t="shared" si="1"/>
        <v>0</v>
      </c>
      <c r="J26" s="145" t="s">
        <v>101</v>
      </c>
    </row>
    <row r="27" spans="2:10" ht="18" customHeight="1" x14ac:dyDescent="0.15">
      <c r="B27" s="169" t="s">
        <v>324</v>
      </c>
      <c r="C27" s="560"/>
      <c r="D27" s="561"/>
      <c r="E27" s="560"/>
      <c r="F27" s="561"/>
      <c r="G27" s="256">
        <f>IF(E27=0,0,C27/(E27/100)*3600)</f>
        <v>0</v>
      </c>
      <c r="H27" s="257">
        <v>1.8599999999999998E-2</v>
      </c>
      <c r="I27" s="258">
        <f t="shared" si="1"/>
        <v>0</v>
      </c>
      <c r="J27" s="145" t="s">
        <v>102</v>
      </c>
    </row>
    <row r="28" spans="2:10" ht="18" customHeight="1" x14ac:dyDescent="0.15">
      <c r="B28" s="169" t="s">
        <v>325</v>
      </c>
      <c r="C28" s="560"/>
      <c r="D28" s="561"/>
      <c r="E28" s="560"/>
      <c r="F28" s="561"/>
      <c r="G28" s="256">
        <f t="shared" si="0"/>
        <v>0</v>
      </c>
      <c r="H28" s="257">
        <v>1.8599999999999998E-2</v>
      </c>
      <c r="I28" s="258">
        <f t="shared" si="1"/>
        <v>0</v>
      </c>
      <c r="J28" s="145" t="s">
        <v>103</v>
      </c>
    </row>
    <row r="29" spans="2:10" ht="18" customHeight="1" x14ac:dyDescent="0.15">
      <c r="B29" s="169" t="s">
        <v>326</v>
      </c>
      <c r="C29" s="560"/>
      <c r="D29" s="561"/>
      <c r="E29" s="560"/>
      <c r="F29" s="561"/>
      <c r="G29" s="256">
        <f t="shared" si="0"/>
        <v>0</v>
      </c>
      <c r="H29" s="257">
        <v>1.8700000000000001E-2</v>
      </c>
      <c r="I29" s="258">
        <f t="shared" si="1"/>
        <v>0</v>
      </c>
      <c r="J29" s="145" t="s">
        <v>104</v>
      </c>
    </row>
    <row r="30" spans="2:10" ht="18" customHeight="1" x14ac:dyDescent="0.15">
      <c r="B30" s="169" t="s">
        <v>327</v>
      </c>
      <c r="C30" s="560"/>
      <c r="D30" s="561"/>
      <c r="E30" s="560"/>
      <c r="F30" s="561"/>
      <c r="G30" s="256">
        <f t="shared" si="0"/>
        <v>0</v>
      </c>
      <c r="H30" s="257">
        <v>1.8800000000000001E-2</v>
      </c>
      <c r="I30" s="258">
        <f t="shared" si="1"/>
        <v>0</v>
      </c>
      <c r="J30" s="145" t="s">
        <v>105</v>
      </c>
    </row>
    <row r="31" spans="2:10" ht="18" customHeight="1" x14ac:dyDescent="0.15">
      <c r="B31" s="169" t="s">
        <v>328</v>
      </c>
      <c r="C31" s="560"/>
      <c r="D31" s="561"/>
      <c r="E31" s="560"/>
      <c r="F31" s="561"/>
      <c r="G31" s="256">
        <f t="shared" si="0"/>
        <v>0</v>
      </c>
      <c r="H31" s="257">
        <v>1.9300000000000001E-2</v>
      </c>
      <c r="I31" s="258">
        <f t="shared" si="1"/>
        <v>0</v>
      </c>
      <c r="J31" s="145" t="s">
        <v>106</v>
      </c>
    </row>
    <row r="32" spans="2:10" ht="18" customHeight="1" x14ac:dyDescent="0.15">
      <c r="B32" s="169" t="s">
        <v>329</v>
      </c>
      <c r="C32" s="560"/>
      <c r="D32" s="561"/>
      <c r="E32" s="560"/>
      <c r="F32" s="561"/>
      <c r="G32" s="256">
        <f t="shared" si="0"/>
        <v>0</v>
      </c>
      <c r="H32" s="257">
        <v>2.0199999999999999E-2</v>
      </c>
      <c r="I32" s="258">
        <f t="shared" si="1"/>
        <v>0</v>
      </c>
      <c r="J32" s="145" t="s">
        <v>107</v>
      </c>
    </row>
    <row r="33" spans="2:10" ht="18" customHeight="1" x14ac:dyDescent="0.15">
      <c r="B33" s="169" t="s">
        <v>339</v>
      </c>
      <c r="C33" s="560"/>
      <c r="D33" s="561"/>
      <c r="E33" s="560"/>
      <c r="F33" s="561"/>
      <c r="G33" s="256">
        <f t="shared" si="0"/>
        <v>0</v>
      </c>
      <c r="H33" s="257">
        <v>1.9900000000000001E-2</v>
      </c>
      <c r="I33" s="258">
        <f t="shared" si="1"/>
        <v>0</v>
      </c>
      <c r="J33" s="145" t="s">
        <v>108</v>
      </c>
    </row>
    <row r="34" spans="2:10" ht="18" customHeight="1" x14ac:dyDescent="0.15">
      <c r="B34" s="169" t="s">
        <v>330</v>
      </c>
      <c r="C34" s="560"/>
      <c r="D34" s="561"/>
      <c r="E34" s="560"/>
      <c r="F34" s="561"/>
      <c r="G34" s="256">
        <f t="shared" si="0"/>
        <v>0</v>
      </c>
      <c r="H34" s="257">
        <v>1.6299999999999999E-2</v>
      </c>
      <c r="I34" s="258">
        <f t="shared" si="1"/>
        <v>0</v>
      </c>
      <c r="J34" s="145" t="s">
        <v>109</v>
      </c>
    </row>
    <row r="35" spans="2:10" ht="18" customHeight="1" x14ac:dyDescent="0.15">
      <c r="B35" s="169" t="s">
        <v>331</v>
      </c>
      <c r="C35" s="560"/>
      <c r="D35" s="561"/>
      <c r="E35" s="560"/>
      <c r="F35" s="561"/>
      <c r="G35" s="256">
        <f t="shared" si="0"/>
        <v>0</v>
      </c>
      <c r="H35" s="257">
        <v>1.44E-2</v>
      </c>
      <c r="I35" s="258">
        <f t="shared" si="1"/>
        <v>0</v>
      </c>
      <c r="J35" s="145" t="s">
        <v>110</v>
      </c>
    </row>
    <row r="36" spans="2:10" ht="18" customHeight="1" x14ac:dyDescent="0.15">
      <c r="B36" s="169" t="s">
        <v>332</v>
      </c>
      <c r="C36" s="560"/>
      <c r="D36" s="561"/>
      <c r="E36" s="560"/>
      <c r="F36" s="561"/>
      <c r="G36" s="256">
        <f t="shared" si="0"/>
        <v>0</v>
      </c>
      <c r="H36" s="257">
        <v>1.3899999999999999E-2</v>
      </c>
      <c r="I36" s="258">
        <f t="shared" si="1"/>
        <v>0</v>
      </c>
      <c r="J36" s="145" t="s">
        <v>111</v>
      </c>
    </row>
    <row r="37" spans="2:10" ht="18" customHeight="1" x14ac:dyDescent="0.15">
      <c r="B37" s="169" t="s">
        <v>333</v>
      </c>
      <c r="C37" s="560"/>
      <c r="D37" s="561"/>
      <c r="E37" s="560"/>
      <c r="F37" s="561"/>
      <c r="G37" s="256">
        <f t="shared" si="0"/>
        <v>0</v>
      </c>
      <c r="H37" s="257">
        <v>1.3899999999999999E-2</v>
      </c>
      <c r="I37" s="258">
        <f t="shared" si="1"/>
        <v>0</v>
      </c>
      <c r="J37" s="145" t="s">
        <v>112</v>
      </c>
    </row>
    <row r="38" spans="2:10" ht="18" customHeight="1" x14ac:dyDescent="0.15">
      <c r="B38" s="169" t="s">
        <v>334</v>
      </c>
      <c r="C38" s="560"/>
      <c r="D38" s="561"/>
      <c r="E38" s="560"/>
      <c r="F38" s="561"/>
      <c r="G38" s="256">
        <f t="shared" si="0"/>
        <v>0</v>
      </c>
      <c r="H38" s="257">
        <v>1.09E-2</v>
      </c>
      <c r="I38" s="258">
        <f t="shared" si="1"/>
        <v>0</v>
      </c>
      <c r="J38" s="145" t="s">
        <v>344</v>
      </c>
    </row>
    <row r="39" spans="2:10" ht="18" customHeight="1" x14ac:dyDescent="0.15">
      <c r="B39" s="169" t="s">
        <v>335</v>
      </c>
      <c r="C39" s="560"/>
      <c r="D39" s="561"/>
      <c r="E39" s="560"/>
      <c r="F39" s="561"/>
      <c r="G39" s="256">
        <f t="shared" si="0"/>
        <v>0</v>
      </c>
      <c r="H39" s="257">
        <v>2.64E-2</v>
      </c>
      <c r="I39" s="258">
        <f t="shared" si="1"/>
        <v>0</v>
      </c>
      <c r="J39" s="145" t="s">
        <v>345</v>
      </c>
    </row>
    <row r="40" spans="2:10" ht="18" customHeight="1" x14ac:dyDescent="0.15">
      <c r="B40" s="169" t="s">
        <v>336</v>
      </c>
      <c r="C40" s="560"/>
      <c r="D40" s="561"/>
      <c r="E40" s="560"/>
      <c r="F40" s="561"/>
      <c r="G40" s="256">
        <f>IF(E40=0,0,C40/(E40/100)*3600)</f>
        <v>0</v>
      </c>
      <c r="H40" s="257">
        <v>2.64E-2</v>
      </c>
      <c r="I40" s="258">
        <f t="shared" si="1"/>
        <v>0</v>
      </c>
      <c r="J40" s="145" t="s">
        <v>346</v>
      </c>
    </row>
    <row r="41" spans="2:10" ht="18" customHeight="1" x14ac:dyDescent="0.15">
      <c r="B41" s="174" t="s">
        <v>337</v>
      </c>
      <c r="C41" s="560"/>
      <c r="D41" s="561"/>
      <c r="E41" s="560"/>
      <c r="F41" s="561"/>
      <c r="G41" s="256">
        <f>IF(E41=0,0,C41/(E41/100)*3600)</f>
        <v>0</v>
      </c>
      <c r="H41" s="257">
        <v>4.2000000000000003E-2</v>
      </c>
      <c r="I41" s="258">
        <f>(H41*G41/10^6)*44/12</f>
        <v>0</v>
      </c>
      <c r="J41" s="145" t="s">
        <v>347</v>
      </c>
    </row>
    <row r="42" spans="2:10" ht="18" customHeight="1" thickBot="1" x14ac:dyDescent="0.2">
      <c r="B42" s="174" t="s">
        <v>352</v>
      </c>
      <c r="C42" s="562"/>
      <c r="D42" s="563"/>
      <c r="E42" s="562"/>
      <c r="F42" s="563"/>
      <c r="G42" s="256">
        <f t="shared" si="0"/>
        <v>0</v>
      </c>
      <c r="H42" s="257">
        <v>1.4E-2</v>
      </c>
      <c r="I42" s="258">
        <f>(H42*G42/10^6)*44/12</f>
        <v>0</v>
      </c>
      <c r="J42" s="145" t="s">
        <v>355</v>
      </c>
    </row>
    <row r="43" spans="2:10" ht="18" customHeight="1" thickTop="1" thickBot="1" x14ac:dyDescent="0.2">
      <c r="B43" s="175" t="s">
        <v>3</v>
      </c>
      <c r="C43" s="558">
        <f>SUM(C14:C42)</f>
        <v>0</v>
      </c>
      <c r="D43" s="559"/>
      <c r="E43" s="532" t="s">
        <v>50</v>
      </c>
      <c r="F43" s="533"/>
      <c r="G43" s="266">
        <f>SUM(G14:G42)</f>
        <v>0</v>
      </c>
      <c r="H43" s="267" t="s">
        <v>50</v>
      </c>
      <c r="I43" s="178">
        <f>SUM(I14:I42)</f>
        <v>0</v>
      </c>
    </row>
    <row r="44" spans="2:10" ht="18" customHeight="1" x14ac:dyDescent="0.15">
      <c r="B44" s="201"/>
      <c r="C44" s="301"/>
      <c r="D44" s="302"/>
      <c r="E44" s="301"/>
      <c r="F44" s="302"/>
      <c r="G44" s="298"/>
      <c r="H44" s="299"/>
      <c r="I44" s="300"/>
    </row>
    <row r="45" spans="2:10" ht="18" customHeight="1" x14ac:dyDescent="0.15">
      <c r="B45" s="105"/>
      <c r="C45" s="301"/>
      <c r="D45" s="302"/>
      <c r="E45" s="301"/>
      <c r="F45" s="302"/>
      <c r="G45" s="298"/>
      <c r="H45" s="299"/>
      <c r="I45" s="300"/>
    </row>
    <row r="46" spans="2:10" s="205" customFormat="1" x14ac:dyDescent="0.15"/>
    <row r="47" spans="2:10" s="205" customFormat="1" x14ac:dyDescent="0.15"/>
    <row r="48" spans="2:10" s="205" customFormat="1" x14ac:dyDescent="0.15"/>
    <row r="49" s="205" customFormat="1" x14ac:dyDescent="0.15"/>
    <row r="50" s="205" customFormat="1" x14ac:dyDescent="0.15"/>
    <row r="51" s="205" customFormat="1" x14ac:dyDescent="0.15"/>
    <row r="52" s="205" customFormat="1" x14ac:dyDescent="0.15"/>
    <row r="53" s="205" customFormat="1" x14ac:dyDescent="0.15"/>
    <row r="54" s="205" customFormat="1" x14ac:dyDescent="0.15"/>
    <row r="55" s="205" customFormat="1" x14ac:dyDescent="0.15"/>
    <row r="56" s="205" customFormat="1" x14ac:dyDescent="0.15"/>
    <row r="57" s="205" customFormat="1" x14ac:dyDescent="0.15"/>
    <row r="58" s="205" customFormat="1" x14ac:dyDescent="0.15"/>
    <row r="59" s="205" customFormat="1" x14ac:dyDescent="0.15"/>
    <row r="60" s="205" customFormat="1" x14ac:dyDescent="0.15"/>
    <row r="61" s="205" customFormat="1" x14ac:dyDescent="0.15"/>
    <row r="62" s="205" customFormat="1" x14ac:dyDescent="0.15"/>
    <row r="63" s="205" customFormat="1" x14ac:dyDescent="0.15"/>
    <row r="64" s="205" customFormat="1" x14ac:dyDescent="0.15"/>
    <row r="65" s="205" customFormat="1" x14ac:dyDescent="0.15"/>
    <row r="66" s="205" customFormat="1" x14ac:dyDescent="0.15"/>
    <row r="67" s="205" customFormat="1" x14ac:dyDescent="0.15"/>
    <row r="68" s="205" customFormat="1" x14ac:dyDescent="0.15"/>
    <row r="69" s="205" customFormat="1" x14ac:dyDescent="0.15"/>
    <row r="70" s="205" customFormat="1" x14ac:dyDescent="0.15"/>
    <row r="71" s="205" customFormat="1" x14ac:dyDescent="0.15"/>
    <row r="72" s="205" customFormat="1" x14ac:dyDescent="0.15"/>
  </sheetData>
  <mergeCells count="65">
    <mergeCell ref="C14:D14"/>
    <mergeCell ref="E14:F14"/>
    <mergeCell ref="B3:I4"/>
    <mergeCell ref="B10:I10"/>
    <mergeCell ref="C13:D13"/>
    <mergeCell ref="E13:F13"/>
    <mergeCell ref="B11:I11"/>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5:D35"/>
    <mergeCell ref="E35:F35"/>
    <mergeCell ref="C36:D36"/>
    <mergeCell ref="E36:F36"/>
    <mergeCell ref="E31:F31"/>
    <mergeCell ref="E32:F32"/>
    <mergeCell ref="E33:F33"/>
    <mergeCell ref="E34:F34"/>
    <mergeCell ref="C34:D34"/>
    <mergeCell ref="C33:D33"/>
    <mergeCell ref="C32:D32"/>
    <mergeCell ref="C31:D31"/>
    <mergeCell ref="C37:D37"/>
    <mergeCell ref="E37:F37"/>
    <mergeCell ref="C38:D38"/>
    <mergeCell ref="E38:F38"/>
    <mergeCell ref="C39:D39"/>
    <mergeCell ref="E39:F39"/>
    <mergeCell ref="C43:D43"/>
    <mergeCell ref="E43:F43"/>
    <mergeCell ref="C40:D40"/>
    <mergeCell ref="E40:F40"/>
    <mergeCell ref="C41:D41"/>
    <mergeCell ref="E41:F41"/>
    <mergeCell ref="C42:D42"/>
    <mergeCell ref="E42:F42"/>
  </mergeCells>
  <phoneticPr fontId="1"/>
  <pageMargins left="0.78740157480314965" right="0.78740157480314965" top="0.39370078740157483" bottom="0.39370078740157483" header="0.51181102362204722" footer="0.51181102362204722"/>
  <pageSetup paperSize="9" scale="62" fitToHeight="0"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B1:F47"/>
  <sheetViews>
    <sheetView view="pageBreakPreview" zoomScaleNormal="100" zoomScaleSheetLayoutView="100" workbookViewId="0">
      <selection activeCell="C15" sqref="C15"/>
    </sheetView>
  </sheetViews>
  <sheetFormatPr defaultColWidth="9" defaultRowHeight="13.5" x14ac:dyDescent="0.15"/>
  <cols>
    <col min="1" max="1" width="7.125" style="129" customWidth="1"/>
    <col min="2" max="2" width="19.875" style="129" customWidth="1"/>
    <col min="3" max="3" width="17.625" style="129" customWidth="1"/>
    <col min="4" max="4" width="15.375" style="129" customWidth="1"/>
    <col min="5" max="5" width="19" style="129" customWidth="1"/>
    <col min="6" max="6" width="9.625" style="129" bestFit="1" customWidth="1"/>
    <col min="7" max="16384" width="9" style="129"/>
  </cols>
  <sheetData>
    <row r="1" spans="2:6" ht="26.25" customHeight="1" x14ac:dyDescent="0.15">
      <c r="E1" s="107" t="s">
        <v>23</v>
      </c>
    </row>
    <row r="2" spans="2:6" ht="18.75" customHeight="1" x14ac:dyDescent="0.15"/>
    <row r="3" spans="2:6" ht="21" customHeight="1" x14ac:dyDescent="0.15">
      <c r="B3" s="549" t="s">
        <v>208</v>
      </c>
      <c r="C3" s="550"/>
      <c r="D3" s="550"/>
      <c r="E3" s="550"/>
    </row>
    <row r="4" spans="2:6" ht="21" customHeight="1" x14ac:dyDescent="0.15">
      <c r="B4" s="550"/>
      <c r="C4" s="550"/>
      <c r="D4" s="550"/>
      <c r="E4" s="550"/>
    </row>
    <row r="5" spans="2:6" ht="21" customHeight="1" x14ac:dyDescent="0.15">
      <c r="B5" s="128"/>
      <c r="C5" s="244"/>
      <c r="D5" s="244"/>
      <c r="E5" s="146" t="str">
        <f>IF(表紙!$G$8="","会社名",表紙!$G$8)</f>
        <v>会社名</v>
      </c>
    </row>
    <row r="6" spans="2:6" ht="21" customHeight="1" x14ac:dyDescent="0.15">
      <c r="B6" s="128"/>
      <c r="C6" s="244"/>
      <c r="D6" s="244"/>
      <c r="F6" s="145"/>
    </row>
    <row r="7" spans="2:6" ht="20.25" customHeight="1" x14ac:dyDescent="0.15"/>
    <row r="8" spans="2:6" ht="18" customHeight="1" x14ac:dyDescent="0.15">
      <c r="B8" s="128" t="s">
        <v>35</v>
      </c>
    </row>
    <row r="9" spans="2:6" ht="18" customHeight="1" x14ac:dyDescent="0.15">
      <c r="B9" s="128" t="s">
        <v>17</v>
      </c>
    </row>
    <row r="10" spans="2:6" ht="9" customHeight="1" thickBot="1" x14ac:dyDescent="0.2"/>
    <row r="11" spans="2:6" ht="37.5" customHeight="1" thickTop="1" thickBot="1" x14ac:dyDescent="0.2">
      <c r="B11" s="551" t="s">
        <v>394</v>
      </c>
      <c r="C11" s="552"/>
      <c r="D11" s="552"/>
      <c r="E11" s="553"/>
    </row>
    <row r="12" spans="2:6" ht="21.75" customHeight="1" thickTop="1" x14ac:dyDescent="0.2">
      <c r="B12" s="554" t="s">
        <v>395</v>
      </c>
      <c r="C12" s="554"/>
      <c r="D12" s="554"/>
      <c r="E12" s="554"/>
    </row>
    <row r="13" spans="2:6" ht="18" thickBot="1" x14ac:dyDescent="0.2">
      <c r="B13" s="128" t="s">
        <v>29</v>
      </c>
    </row>
    <row r="14" spans="2:6" ht="45" customHeight="1" thickBot="1" x14ac:dyDescent="0.2">
      <c r="B14" s="291" t="s">
        <v>20</v>
      </c>
      <c r="C14" s="138" t="s">
        <v>18</v>
      </c>
      <c r="D14" s="144" t="s">
        <v>396</v>
      </c>
      <c r="E14" s="292" t="s">
        <v>365</v>
      </c>
    </row>
    <row r="15" spans="2:6" ht="18" customHeight="1" thickTop="1" x14ac:dyDescent="0.15">
      <c r="B15" s="303" t="s">
        <v>34</v>
      </c>
      <c r="C15" s="304"/>
      <c r="D15" s="305">
        <f>参考!$D$40</f>
        <v>9.0665808855820762E-2</v>
      </c>
      <c r="E15" s="167">
        <f>D15*C15/10^6</f>
        <v>0</v>
      </c>
      <c r="F15" s="145" t="s">
        <v>89</v>
      </c>
    </row>
    <row r="16" spans="2:6" ht="18" customHeight="1" x14ac:dyDescent="0.15">
      <c r="B16" s="306" t="s">
        <v>0</v>
      </c>
      <c r="C16" s="304"/>
      <c r="D16" s="305">
        <f>参考!$E$40</f>
        <v>7.0012008591709293E-2</v>
      </c>
      <c r="E16" s="167">
        <f>D16*C16/10^6</f>
        <v>0</v>
      </c>
      <c r="F16" s="145" t="s">
        <v>90</v>
      </c>
    </row>
    <row r="17" spans="2:6" ht="18" customHeight="1" thickBot="1" x14ac:dyDescent="0.2">
      <c r="B17" s="306" t="s">
        <v>51</v>
      </c>
      <c r="C17" s="304"/>
      <c r="D17" s="305">
        <f>参考!$F$40</f>
        <v>5.0539288653717658E-2</v>
      </c>
      <c r="E17" s="167">
        <f>D17*C17/10^6</f>
        <v>0</v>
      </c>
      <c r="F17" s="145" t="s">
        <v>91</v>
      </c>
    </row>
    <row r="18" spans="2:6" ht="18" customHeight="1" thickTop="1" thickBot="1" x14ac:dyDescent="0.2">
      <c r="B18" s="175" t="s">
        <v>3</v>
      </c>
      <c r="C18" s="266">
        <f>SUM(C15:C17)</f>
        <v>0</v>
      </c>
      <c r="D18" s="267" t="s">
        <v>50</v>
      </c>
      <c r="E18" s="178">
        <f>SUM(E15:E17)</f>
        <v>0</v>
      </c>
    </row>
    <row r="19" spans="2:6" ht="18" customHeight="1" x14ac:dyDescent="0.15">
      <c r="B19" s="201"/>
      <c r="C19" s="298"/>
      <c r="D19" s="299"/>
      <c r="E19" s="300"/>
    </row>
    <row r="20" spans="2:6" ht="18" customHeight="1" x14ac:dyDescent="0.15">
      <c r="B20" s="105"/>
      <c r="C20" s="298"/>
      <c r="D20" s="299"/>
      <c r="E20" s="300"/>
    </row>
    <row r="21" spans="2:6" s="205" customFormat="1" x14ac:dyDescent="0.15"/>
    <row r="22" spans="2:6" s="205" customFormat="1" x14ac:dyDescent="0.15"/>
    <row r="23" spans="2:6" s="205" customFormat="1" x14ac:dyDescent="0.15"/>
    <row r="24" spans="2:6" s="205" customFormat="1" x14ac:dyDescent="0.15"/>
    <row r="25" spans="2:6" s="205" customFormat="1" x14ac:dyDescent="0.15"/>
    <row r="26" spans="2:6" s="205" customFormat="1" x14ac:dyDescent="0.15"/>
    <row r="27" spans="2:6" s="205" customFormat="1" x14ac:dyDescent="0.15"/>
    <row r="28" spans="2:6" s="205" customFormat="1" x14ac:dyDescent="0.15"/>
    <row r="29" spans="2:6" s="205" customFormat="1" x14ac:dyDescent="0.15"/>
    <row r="30" spans="2:6" s="205" customFormat="1" x14ac:dyDescent="0.15"/>
    <row r="31" spans="2:6" s="205" customFormat="1" x14ac:dyDescent="0.15"/>
    <row r="32" spans="2:6" s="205" customFormat="1" x14ac:dyDescent="0.15"/>
    <row r="33" s="205" customFormat="1" x14ac:dyDescent="0.15"/>
    <row r="34" s="205" customFormat="1" x14ac:dyDescent="0.15"/>
    <row r="35" s="205" customFormat="1" x14ac:dyDescent="0.15"/>
    <row r="36" s="205" customFormat="1" x14ac:dyDescent="0.15"/>
    <row r="37" s="205" customFormat="1" x14ac:dyDescent="0.15"/>
    <row r="38" s="205" customFormat="1" x14ac:dyDescent="0.15"/>
    <row r="39" s="205" customFormat="1" x14ac:dyDescent="0.15"/>
    <row r="40" s="205" customFormat="1" x14ac:dyDescent="0.15"/>
    <row r="41" s="205" customFormat="1" x14ac:dyDescent="0.15"/>
    <row r="42" s="205" customFormat="1" x14ac:dyDescent="0.15"/>
    <row r="43" s="205" customFormat="1" x14ac:dyDescent="0.15"/>
    <row r="44" s="205" customFormat="1" x14ac:dyDescent="0.15"/>
    <row r="45" s="205" customFormat="1" x14ac:dyDescent="0.15"/>
    <row r="46" s="205" customFormat="1" x14ac:dyDescent="0.15"/>
    <row r="47" s="205" customFormat="1" x14ac:dyDescent="0.15"/>
  </sheetData>
  <customSheetViews>
    <customSheetView guid="{7C73768E-F605-4E66-A1EA-792805CF7D21}" hiddenColumns="1" showRuler="0">
      <selection activeCell="H6" sqref="H6"/>
      <pageMargins left="0.39370078740157483" right="0.39370078740157483" top="0.39370078740157483" bottom="0.39370078740157483" header="0.51181102362204722" footer="0.51181102362204722"/>
      <pageSetup paperSize="9" scale="105" orientation="portrait" r:id="rId1"/>
      <headerFooter alignWithMargins="0"/>
    </customSheetView>
  </customSheetViews>
  <mergeCells count="3">
    <mergeCell ref="B11:E11"/>
    <mergeCell ref="B12:E12"/>
    <mergeCell ref="B3:E4"/>
  </mergeCells>
  <phoneticPr fontId="1"/>
  <pageMargins left="0.78740157480314965" right="0.78740157480314965" top="0.39370078740157483" bottom="0.39370078740157483" header="0.51181102362204722" footer="0.51181102362204722"/>
  <pageSetup paperSize="9" fitToHeight="0" orientation="portrait" cellComments="asDisplayed"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B1:J46"/>
  <sheetViews>
    <sheetView view="pageBreakPreview" zoomScale="85" zoomScaleNormal="100" zoomScaleSheetLayoutView="85" workbookViewId="0">
      <selection activeCell="N13" sqref="N13"/>
    </sheetView>
  </sheetViews>
  <sheetFormatPr defaultColWidth="9" defaultRowHeight="13.5" x14ac:dyDescent="0.15"/>
  <cols>
    <col min="1" max="1" width="1.625" style="129" customWidth="1"/>
    <col min="2" max="2" width="19.875" style="129" customWidth="1"/>
    <col min="3" max="3" width="9.875" style="129" bestFit="1" customWidth="1"/>
    <col min="4" max="4" width="5.125" style="129" bestFit="1" customWidth="1"/>
    <col min="5" max="5" width="10.625" style="129" customWidth="1"/>
    <col min="6" max="6" width="4.625" style="129" customWidth="1"/>
    <col min="7" max="7" width="15.375" style="129" bestFit="1" customWidth="1"/>
    <col min="8" max="8" width="15.375" style="129" customWidth="1"/>
    <col min="9" max="9" width="13.875" style="129" bestFit="1" customWidth="1"/>
    <col min="10" max="10" width="9.625" style="129" bestFit="1" customWidth="1"/>
    <col min="11" max="16384" width="9" style="129"/>
  </cols>
  <sheetData>
    <row r="1" spans="2:10" ht="26.25" customHeight="1" x14ac:dyDescent="0.15">
      <c r="I1" s="107" t="s">
        <v>22</v>
      </c>
    </row>
    <row r="2" spans="2:10" ht="18.75" customHeight="1" x14ac:dyDescent="0.15"/>
    <row r="3" spans="2:10" ht="21" customHeight="1" x14ac:dyDescent="0.15">
      <c r="B3" s="549" t="s">
        <v>208</v>
      </c>
      <c r="C3" s="549"/>
      <c r="D3" s="549"/>
      <c r="E3" s="549"/>
      <c r="F3" s="549"/>
      <c r="G3" s="549"/>
      <c r="H3" s="549"/>
      <c r="I3" s="549"/>
    </row>
    <row r="4" spans="2:10" ht="21" customHeight="1" x14ac:dyDescent="0.15">
      <c r="B4" s="549"/>
      <c r="C4" s="549"/>
      <c r="D4" s="549"/>
      <c r="E4" s="549"/>
      <c r="F4" s="549"/>
      <c r="G4" s="549"/>
      <c r="H4" s="549"/>
      <c r="I4" s="549"/>
    </row>
    <row r="5" spans="2:10" ht="21" customHeight="1" x14ac:dyDescent="0.15">
      <c r="B5" s="128"/>
      <c r="G5" s="244"/>
      <c r="H5" s="244"/>
      <c r="I5" s="146" t="str">
        <f>IF(表紙!$G$8="","会社名",表紙!$G$8)</f>
        <v>会社名</v>
      </c>
    </row>
    <row r="6" spans="2:10" ht="20.25" customHeight="1" x14ac:dyDescent="0.15">
      <c r="E6" s="307"/>
    </row>
    <row r="7" spans="2:10" ht="18" customHeight="1" x14ac:dyDescent="0.15">
      <c r="B7" s="128" t="s">
        <v>35</v>
      </c>
    </row>
    <row r="8" spans="2:10" ht="18" customHeight="1" x14ac:dyDescent="0.15">
      <c r="B8" s="128" t="s">
        <v>19</v>
      </c>
    </row>
    <row r="9" spans="2:10" ht="9" customHeight="1" thickBot="1" x14ac:dyDescent="0.2"/>
    <row r="10" spans="2:10" ht="37.5" customHeight="1" thickTop="1" thickBot="1" x14ac:dyDescent="0.2">
      <c r="B10" s="551" t="s">
        <v>397</v>
      </c>
      <c r="C10" s="552"/>
      <c r="D10" s="552"/>
      <c r="E10" s="552"/>
      <c r="F10" s="552"/>
      <c r="G10" s="552"/>
      <c r="H10" s="552"/>
      <c r="I10" s="553"/>
    </row>
    <row r="11" spans="2:10" ht="30" customHeight="1" thickTop="1" x14ac:dyDescent="0.2">
      <c r="B11" s="554" t="s">
        <v>398</v>
      </c>
      <c r="C11" s="554"/>
      <c r="D11" s="554"/>
      <c r="E11" s="554"/>
      <c r="F11" s="554"/>
      <c r="G11" s="554"/>
    </row>
    <row r="12" spans="2:10" ht="18" thickBot="1" x14ac:dyDescent="0.2">
      <c r="B12" s="128" t="s">
        <v>29</v>
      </c>
    </row>
    <row r="13" spans="2:10" ht="45" customHeight="1" thickBot="1" x14ac:dyDescent="0.2">
      <c r="B13" s="291" t="s">
        <v>20</v>
      </c>
      <c r="C13" s="566" t="s">
        <v>399</v>
      </c>
      <c r="D13" s="567"/>
      <c r="E13" s="566" t="s">
        <v>54</v>
      </c>
      <c r="F13" s="567"/>
      <c r="G13" s="138" t="s">
        <v>2</v>
      </c>
      <c r="H13" s="144" t="s">
        <v>396</v>
      </c>
      <c r="I13" s="292" t="s">
        <v>365</v>
      </c>
    </row>
    <row r="14" spans="2:10" ht="18" customHeight="1" thickTop="1" x14ac:dyDescent="0.15">
      <c r="B14" s="162" t="s">
        <v>34</v>
      </c>
      <c r="C14" s="564"/>
      <c r="D14" s="565"/>
      <c r="E14" s="564"/>
      <c r="F14" s="565"/>
      <c r="G14" s="256">
        <f>IF(E14=0,0,C14/(E14/100)*3600)</f>
        <v>0</v>
      </c>
      <c r="H14" s="308">
        <f>参考!$D$40</f>
        <v>9.0665808855820762E-2</v>
      </c>
      <c r="I14" s="167">
        <f>H14*G14/10^6</f>
        <v>0</v>
      </c>
      <c r="J14" s="145" t="s">
        <v>89</v>
      </c>
    </row>
    <row r="15" spans="2:10" ht="18" customHeight="1" x14ac:dyDescent="0.15">
      <c r="B15" s="168" t="s">
        <v>0</v>
      </c>
      <c r="C15" s="560"/>
      <c r="D15" s="561"/>
      <c r="E15" s="560"/>
      <c r="F15" s="561"/>
      <c r="G15" s="256">
        <f>IF(E15=0,0,C15/(E15/100)*3600)</f>
        <v>0</v>
      </c>
      <c r="H15" s="308">
        <f>参考!$E$40</f>
        <v>7.0012008591709293E-2</v>
      </c>
      <c r="I15" s="167">
        <f>H15*G15/10^6</f>
        <v>0</v>
      </c>
      <c r="J15" s="145" t="s">
        <v>90</v>
      </c>
    </row>
    <row r="16" spans="2:10" ht="18" customHeight="1" thickBot="1" x14ac:dyDescent="0.2">
      <c r="B16" s="168" t="s">
        <v>51</v>
      </c>
      <c r="C16" s="562"/>
      <c r="D16" s="563"/>
      <c r="E16" s="562"/>
      <c r="F16" s="563"/>
      <c r="G16" s="256">
        <f>IF(E16=0,0,C16/(E16/100)*3600)</f>
        <v>0</v>
      </c>
      <c r="H16" s="308">
        <f>参考!$F$40</f>
        <v>5.0539288653717658E-2</v>
      </c>
      <c r="I16" s="167">
        <f>H16*G16/10^6</f>
        <v>0</v>
      </c>
      <c r="J16" s="145" t="s">
        <v>91</v>
      </c>
    </row>
    <row r="17" spans="2:9" ht="18" customHeight="1" thickTop="1" thickBot="1" x14ac:dyDescent="0.2">
      <c r="B17" s="175" t="s">
        <v>3</v>
      </c>
      <c r="C17" s="558">
        <f>SUM(C14:C16)</f>
        <v>0</v>
      </c>
      <c r="D17" s="559"/>
      <c r="E17" s="532" t="s">
        <v>50</v>
      </c>
      <c r="F17" s="533"/>
      <c r="G17" s="266">
        <f>SUM(G14:G16)</f>
        <v>0</v>
      </c>
      <c r="H17" s="267" t="s">
        <v>50</v>
      </c>
      <c r="I17" s="178">
        <f>SUM(I14:I16)</f>
        <v>0</v>
      </c>
    </row>
    <row r="18" spans="2:9" ht="18" customHeight="1" x14ac:dyDescent="0.15">
      <c r="B18" s="201"/>
      <c r="C18" s="301"/>
      <c r="D18" s="302"/>
      <c r="E18" s="301"/>
      <c r="F18" s="302"/>
      <c r="G18" s="298"/>
      <c r="H18" s="299"/>
      <c r="I18" s="300"/>
    </row>
    <row r="19" spans="2:9" ht="18" customHeight="1" x14ac:dyDescent="0.15">
      <c r="B19" s="105"/>
      <c r="C19" s="301"/>
      <c r="D19" s="302"/>
      <c r="E19" s="301"/>
      <c r="F19" s="302"/>
      <c r="G19" s="298"/>
      <c r="H19" s="299"/>
      <c r="I19" s="300"/>
    </row>
    <row r="20" spans="2:9" s="205" customFormat="1" x14ac:dyDescent="0.15"/>
    <row r="21" spans="2:9" s="205" customFormat="1" x14ac:dyDescent="0.15"/>
    <row r="22" spans="2:9" s="205" customFormat="1" x14ac:dyDescent="0.15"/>
    <row r="23" spans="2:9" s="205" customFormat="1" x14ac:dyDescent="0.15"/>
    <row r="24" spans="2:9" s="205" customFormat="1" x14ac:dyDescent="0.15"/>
    <row r="25" spans="2:9" s="205" customFormat="1" x14ac:dyDescent="0.15"/>
    <row r="26" spans="2:9" s="205" customFormat="1" x14ac:dyDescent="0.15"/>
    <row r="27" spans="2:9" s="205" customFormat="1" x14ac:dyDescent="0.15"/>
    <row r="28" spans="2:9" s="205" customFormat="1" x14ac:dyDescent="0.15"/>
    <row r="29" spans="2:9" s="205" customFormat="1" x14ac:dyDescent="0.15"/>
    <row r="30" spans="2:9" s="205" customFormat="1" x14ac:dyDescent="0.15"/>
    <row r="31" spans="2:9" s="205" customFormat="1" x14ac:dyDescent="0.15"/>
    <row r="32" spans="2:9" s="205" customFormat="1" x14ac:dyDescent="0.15"/>
    <row r="33" s="205" customFormat="1" x14ac:dyDescent="0.15"/>
    <row r="34" s="205" customFormat="1" x14ac:dyDescent="0.15"/>
    <row r="35" s="205" customFormat="1" x14ac:dyDescent="0.15"/>
    <row r="36" s="205" customFormat="1" x14ac:dyDescent="0.15"/>
    <row r="37" s="205" customFormat="1" x14ac:dyDescent="0.15"/>
    <row r="38" s="205" customFormat="1" x14ac:dyDescent="0.15"/>
    <row r="39" s="205" customFormat="1" x14ac:dyDescent="0.15"/>
    <row r="40" s="205" customFormat="1" x14ac:dyDescent="0.15"/>
    <row r="41" s="205" customFormat="1" x14ac:dyDescent="0.15"/>
    <row r="42" s="205" customFormat="1" x14ac:dyDescent="0.15"/>
    <row r="43" s="205" customFormat="1" x14ac:dyDescent="0.15"/>
    <row r="44" s="205" customFormat="1" x14ac:dyDescent="0.15"/>
    <row r="45" s="205" customFormat="1" x14ac:dyDescent="0.15"/>
    <row r="46" s="205" customFormat="1" x14ac:dyDescent="0.15"/>
  </sheetData>
  <customSheetViews>
    <customSheetView guid="{7C73768E-F605-4E66-A1EA-792805CF7D21}" showPageBreaks="1" fitToPage="1" hiddenColumns="1" view="pageBreakPreview" showRuler="0">
      <selection activeCell="K6" sqref="K6"/>
      <pageMargins left="0.39370078740157483" right="0.39370078740157483" top="0.39370078740157483" bottom="0.39370078740157483" header="0.51181102362204722" footer="0.51181102362204722"/>
      <pageSetup paperSize="9" scale="91" orientation="portrait" r:id="rId1"/>
      <headerFooter alignWithMargins="0"/>
    </customSheetView>
  </customSheetViews>
  <mergeCells count="13">
    <mergeCell ref="B3:I4"/>
    <mergeCell ref="E17:F17"/>
    <mergeCell ref="C13:D13"/>
    <mergeCell ref="E13:F13"/>
    <mergeCell ref="B10:I10"/>
    <mergeCell ref="C14:D14"/>
    <mergeCell ref="C15:D15"/>
    <mergeCell ref="C16:D16"/>
    <mergeCell ref="B11:G11"/>
    <mergeCell ref="C17:D17"/>
    <mergeCell ref="E14:F14"/>
    <mergeCell ref="E15:F15"/>
    <mergeCell ref="E16:F16"/>
  </mergeCells>
  <phoneticPr fontId="1"/>
  <pageMargins left="0.78740157480314965" right="0.78740157480314965" top="0.39370078740157483" bottom="0.39370078740157483" header="0.51181102362204722" footer="0.51181102362204722"/>
  <pageSetup paperSize="9" scale="90" fitToHeight="0" orientation="portrait" cellComments="asDisplayed"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32"/>
  <sheetViews>
    <sheetView view="pageBreakPreview" topLeftCell="A47" zoomScaleNormal="100" zoomScaleSheetLayoutView="100" workbookViewId="0">
      <selection activeCell="D112" sqref="D112:E112"/>
    </sheetView>
  </sheetViews>
  <sheetFormatPr defaultColWidth="9" defaultRowHeight="13.5" outlineLevelRow="1" x14ac:dyDescent="0.15"/>
  <cols>
    <col min="1" max="1" width="6.375" style="129" customWidth="1"/>
    <col min="2" max="2" width="5.125" style="129" customWidth="1"/>
    <col min="3" max="3" width="19.875" style="129" customWidth="1"/>
    <col min="4" max="4" width="9.875" style="129" bestFit="1" customWidth="1"/>
    <col min="5" max="5" width="9" style="129"/>
    <col min="6" max="6" width="18.125" style="129" customWidth="1"/>
    <col min="7" max="7" width="11.625" style="129" customWidth="1"/>
    <col min="8" max="8" width="6" style="129" customWidth="1"/>
    <col min="9" max="16384" width="9" style="129"/>
  </cols>
  <sheetData>
    <row r="1" spans="1:9" ht="26.25" customHeight="1" x14ac:dyDescent="0.15">
      <c r="I1" s="107" t="s">
        <v>21</v>
      </c>
    </row>
    <row r="2" spans="1:9" ht="18.75" customHeight="1" x14ac:dyDescent="0.15"/>
    <row r="3" spans="1:9" ht="21" customHeight="1" x14ac:dyDescent="0.15">
      <c r="A3" s="549" t="s">
        <v>208</v>
      </c>
      <c r="B3" s="549"/>
      <c r="C3" s="549"/>
      <c r="D3" s="549"/>
      <c r="E3" s="549"/>
      <c r="F3" s="549"/>
      <c r="G3" s="549"/>
      <c r="H3" s="549"/>
      <c r="I3" s="549"/>
    </row>
    <row r="4" spans="1:9" ht="21" customHeight="1" x14ac:dyDescent="0.15">
      <c r="A4" s="549"/>
      <c r="B4" s="549"/>
      <c r="C4" s="549"/>
      <c r="D4" s="549"/>
      <c r="E4" s="549"/>
      <c r="F4" s="549"/>
      <c r="G4" s="549"/>
      <c r="H4" s="549"/>
      <c r="I4" s="549"/>
    </row>
    <row r="5" spans="1:9" ht="21" customHeight="1" x14ac:dyDescent="0.15">
      <c r="C5" s="128"/>
      <c r="F5" s="244"/>
      <c r="H5" s="146" t="str">
        <f>IF(表紙!$G$8="","会社名",表紙!$G$8)</f>
        <v>会社名</v>
      </c>
    </row>
    <row r="6" spans="1:9" ht="21" customHeight="1" x14ac:dyDescent="0.15"/>
    <row r="7" spans="1:9" ht="22.5" customHeight="1" x14ac:dyDescent="0.15">
      <c r="C7" s="591" t="s">
        <v>400</v>
      </c>
      <c r="D7" s="591"/>
      <c r="E7" s="591"/>
      <c r="F7" s="591"/>
      <c r="G7" s="591"/>
      <c r="H7" s="591"/>
    </row>
    <row r="8" spans="1:9" ht="19.5" customHeight="1" thickBot="1" x14ac:dyDescent="0.2"/>
    <row r="9" spans="1:9" ht="37.5" customHeight="1" thickTop="1" thickBot="1" x14ac:dyDescent="0.2">
      <c r="C9" s="551" t="s">
        <v>401</v>
      </c>
      <c r="D9" s="552"/>
      <c r="E9" s="552"/>
      <c r="F9" s="552"/>
      <c r="G9" s="552"/>
      <c r="H9" s="553"/>
    </row>
    <row r="10" spans="1:9" ht="18.75" customHeight="1" thickTop="1" x14ac:dyDescent="0.15">
      <c r="C10" s="554" t="s">
        <v>173</v>
      </c>
      <c r="D10" s="554"/>
      <c r="E10" s="554"/>
      <c r="F10" s="554"/>
      <c r="G10" s="554"/>
      <c r="H10" s="554"/>
    </row>
    <row r="11" spans="1:9" ht="9" customHeight="1" thickBot="1" x14ac:dyDescent="0.25">
      <c r="C11" s="309"/>
      <c r="G11" s="310"/>
      <c r="H11" s="310"/>
    </row>
    <row r="12" spans="1:9" ht="55.5" customHeight="1" thickBot="1" x14ac:dyDescent="0.2">
      <c r="C12" s="311" t="s">
        <v>402</v>
      </c>
      <c r="D12" s="566" t="s">
        <v>399</v>
      </c>
      <c r="E12" s="567"/>
      <c r="F12" s="144" t="s">
        <v>403</v>
      </c>
      <c r="G12" s="574" t="s">
        <v>365</v>
      </c>
      <c r="H12" s="575"/>
    </row>
    <row r="13" spans="1:9" ht="18" customHeight="1" thickTop="1" x14ac:dyDescent="0.15">
      <c r="C13" s="312"/>
      <c r="D13" s="586"/>
      <c r="E13" s="587"/>
      <c r="F13" s="313"/>
      <c r="G13" s="576" t="str">
        <f>IF(F13="","",ROUND(D13*F13,6))</f>
        <v/>
      </c>
      <c r="H13" s="577"/>
    </row>
    <row r="14" spans="1:9" ht="18" customHeight="1" x14ac:dyDescent="0.15">
      <c r="C14" s="314"/>
      <c r="D14" s="570"/>
      <c r="E14" s="571"/>
      <c r="F14" s="315"/>
      <c r="G14" s="572" t="str">
        <f>IF(F14="","",ROUND(D14*F14,6))</f>
        <v/>
      </c>
      <c r="H14" s="573"/>
    </row>
    <row r="15" spans="1:9" ht="18" customHeight="1" x14ac:dyDescent="0.15">
      <c r="C15" s="314"/>
      <c r="D15" s="570"/>
      <c r="E15" s="571"/>
      <c r="F15" s="315"/>
      <c r="G15" s="572" t="str">
        <f>IF(F15="","",ROUND(D15*F15,6))</f>
        <v/>
      </c>
      <c r="H15" s="573"/>
    </row>
    <row r="16" spans="1:9" ht="18" customHeight="1" x14ac:dyDescent="0.15">
      <c r="C16" s="314"/>
      <c r="D16" s="570"/>
      <c r="E16" s="571"/>
      <c r="F16" s="315"/>
      <c r="G16" s="572" t="str">
        <f>IF(F16="","",ROUND(D16*F16,6))</f>
        <v/>
      </c>
      <c r="H16" s="573"/>
    </row>
    <row r="17" spans="3:8" ht="18" customHeight="1" x14ac:dyDescent="0.15">
      <c r="C17" s="314"/>
      <c r="D17" s="570"/>
      <c r="E17" s="571"/>
      <c r="F17" s="315"/>
      <c r="G17" s="572" t="str">
        <f t="shared" ref="G17:G40" si="0">IF(F17="","",ROUND(D17*F17,6))</f>
        <v/>
      </c>
      <c r="H17" s="573"/>
    </row>
    <row r="18" spans="3:8" ht="18" customHeight="1" x14ac:dyDescent="0.15">
      <c r="C18" s="314"/>
      <c r="D18" s="570"/>
      <c r="E18" s="571"/>
      <c r="F18" s="315"/>
      <c r="G18" s="572" t="str">
        <f t="shared" si="0"/>
        <v/>
      </c>
      <c r="H18" s="573"/>
    </row>
    <row r="19" spans="3:8" ht="18" customHeight="1" x14ac:dyDescent="0.15">
      <c r="C19" s="314"/>
      <c r="D19" s="570"/>
      <c r="E19" s="571"/>
      <c r="F19" s="315"/>
      <c r="G19" s="572" t="str">
        <f t="shared" si="0"/>
        <v/>
      </c>
      <c r="H19" s="573"/>
    </row>
    <row r="20" spans="3:8" ht="18" customHeight="1" x14ac:dyDescent="0.15">
      <c r="C20" s="314"/>
      <c r="D20" s="570"/>
      <c r="E20" s="571"/>
      <c r="F20" s="315"/>
      <c r="G20" s="572" t="str">
        <f t="shared" si="0"/>
        <v/>
      </c>
      <c r="H20" s="573"/>
    </row>
    <row r="21" spans="3:8" ht="18" customHeight="1" x14ac:dyDescent="0.15">
      <c r="C21" s="314"/>
      <c r="D21" s="570"/>
      <c r="E21" s="571"/>
      <c r="F21" s="315"/>
      <c r="G21" s="572" t="str">
        <f t="shared" si="0"/>
        <v/>
      </c>
      <c r="H21" s="573"/>
    </row>
    <row r="22" spans="3:8" ht="18" customHeight="1" x14ac:dyDescent="0.15">
      <c r="C22" s="314"/>
      <c r="D22" s="570"/>
      <c r="E22" s="571"/>
      <c r="F22" s="315"/>
      <c r="G22" s="572" t="str">
        <f t="shared" si="0"/>
        <v/>
      </c>
      <c r="H22" s="573"/>
    </row>
    <row r="23" spans="3:8" ht="18" hidden="1" customHeight="1" outlineLevel="1" x14ac:dyDescent="0.15">
      <c r="C23" s="314"/>
      <c r="D23" s="570"/>
      <c r="E23" s="571"/>
      <c r="F23" s="315"/>
      <c r="G23" s="572" t="str">
        <f t="shared" si="0"/>
        <v/>
      </c>
      <c r="H23" s="573"/>
    </row>
    <row r="24" spans="3:8" ht="18" hidden="1" customHeight="1" outlineLevel="1" x14ac:dyDescent="0.15">
      <c r="C24" s="314"/>
      <c r="D24" s="570"/>
      <c r="E24" s="571"/>
      <c r="F24" s="315"/>
      <c r="G24" s="572" t="str">
        <f t="shared" si="0"/>
        <v/>
      </c>
      <c r="H24" s="573"/>
    </row>
    <row r="25" spans="3:8" ht="18" hidden="1" customHeight="1" outlineLevel="1" x14ac:dyDescent="0.15">
      <c r="C25" s="314"/>
      <c r="D25" s="570"/>
      <c r="E25" s="571"/>
      <c r="F25" s="315"/>
      <c r="G25" s="572" t="str">
        <f t="shared" si="0"/>
        <v/>
      </c>
      <c r="H25" s="573"/>
    </row>
    <row r="26" spans="3:8" ht="18" hidden="1" customHeight="1" outlineLevel="1" x14ac:dyDescent="0.15">
      <c r="C26" s="314"/>
      <c r="D26" s="570"/>
      <c r="E26" s="571"/>
      <c r="F26" s="315"/>
      <c r="G26" s="572" t="str">
        <f t="shared" si="0"/>
        <v/>
      </c>
      <c r="H26" s="573"/>
    </row>
    <row r="27" spans="3:8" ht="18" hidden="1" customHeight="1" outlineLevel="1" x14ac:dyDescent="0.15">
      <c r="C27" s="314"/>
      <c r="D27" s="570"/>
      <c r="E27" s="571"/>
      <c r="F27" s="315"/>
      <c r="G27" s="572" t="str">
        <f t="shared" si="0"/>
        <v/>
      </c>
      <c r="H27" s="573"/>
    </row>
    <row r="28" spans="3:8" ht="18" hidden="1" customHeight="1" outlineLevel="1" x14ac:dyDescent="0.15">
      <c r="C28" s="314"/>
      <c r="D28" s="570"/>
      <c r="E28" s="571"/>
      <c r="F28" s="315"/>
      <c r="G28" s="572" t="str">
        <f t="shared" si="0"/>
        <v/>
      </c>
      <c r="H28" s="573"/>
    </row>
    <row r="29" spans="3:8" ht="18" hidden="1" customHeight="1" outlineLevel="1" x14ac:dyDescent="0.15">
      <c r="C29" s="314"/>
      <c r="D29" s="570"/>
      <c r="E29" s="571"/>
      <c r="F29" s="315"/>
      <c r="G29" s="572" t="str">
        <f t="shared" si="0"/>
        <v/>
      </c>
      <c r="H29" s="573"/>
    </row>
    <row r="30" spans="3:8" ht="18" hidden="1" customHeight="1" outlineLevel="1" x14ac:dyDescent="0.15">
      <c r="C30" s="314"/>
      <c r="D30" s="570"/>
      <c r="E30" s="571"/>
      <c r="F30" s="315"/>
      <c r="G30" s="572" t="str">
        <f t="shared" si="0"/>
        <v/>
      </c>
      <c r="H30" s="573"/>
    </row>
    <row r="31" spans="3:8" ht="18" hidden="1" customHeight="1" outlineLevel="1" x14ac:dyDescent="0.15">
      <c r="C31" s="314"/>
      <c r="D31" s="570"/>
      <c r="E31" s="571"/>
      <c r="F31" s="315"/>
      <c r="G31" s="572" t="str">
        <f t="shared" si="0"/>
        <v/>
      </c>
      <c r="H31" s="573"/>
    </row>
    <row r="32" spans="3:8" ht="18" hidden="1" customHeight="1" outlineLevel="1" x14ac:dyDescent="0.15">
      <c r="C32" s="314"/>
      <c r="D32" s="570"/>
      <c r="E32" s="571"/>
      <c r="F32" s="315"/>
      <c r="G32" s="572" t="str">
        <f t="shared" si="0"/>
        <v/>
      </c>
      <c r="H32" s="573"/>
    </row>
    <row r="33" spans="3:8" ht="18" hidden="1" customHeight="1" outlineLevel="1" x14ac:dyDescent="0.15">
      <c r="C33" s="314"/>
      <c r="D33" s="570"/>
      <c r="E33" s="571"/>
      <c r="F33" s="315"/>
      <c r="G33" s="572" t="str">
        <f t="shared" si="0"/>
        <v/>
      </c>
      <c r="H33" s="573"/>
    </row>
    <row r="34" spans="3:8" ht="18" hidden="1" customHeight="1" outlineLevel="1" x14ac:dyDescent="0.15">
      <c r="C34" s="314"/>
      <c r="D34" s="570"/>
      <c r="E34" s="571"/>
      <c r="F34" s="315"/>
      <c r="G34" s="572" t="str">
        <f t="shared" si="0"/>
        <v/>
      </c>
      <c r="H34" s="573"/>
    </row>
    <row r="35" spans="3:8" ht="18" hidden="1" customHeight="1" outlineLevel="1" x14ac:dyDescent="0.15">
      <c r="C35" s="314"/>
      <c r="D35" s="570"/>
      <c r="E35" s="571"/>
      <c r="F35" s="315"/>
      <c r="G35" s="572" t="str">
        <f t="shared" si="0"/>
        <v/>
      </c>
      <c r="H35" s="573"/>
    </row>
    <row r="36" spans="3:8" ht="18" hidden="1" customHeight="1" outlineLevel="1" x14ac:dyDescent="0.15">
      <c r="C36" s="314"/>
      <c r="D36" s="570"/>
      <c r="E36" s="571"/>
      <c r="F36" s="315"/>
      <c r="G36" s="572" t="str">
        <f t="shared" si="0"/>
        <v/>
      </c>
      <c r="H36" s="573"/>
    </row>
    <row r="37" spans="3:8" ht="18" hidden="1" customHeight="1" outlineLevel="1" x14ac:dyDescent="0.15">
      <c r="C37" s="314"/>
      <c r="D37" s="570"/>
      <c r="E37" s="571"/>
      <c r="F37" s="315"/>
      <c r="G37" s="572" t="str">
        <f t="shared" si="0"/>
        <v/>
      </c>
      <c r="H37" s="573"/>
    </row>
    <row r="38" spans="3:8" ht="18" hidden="1" customHeight="1" outlineLevel="1" x14ac:dyDescent="0.15">
      <c r="C38" s="314"/>
      <c r="D38" s="570"/>
      <c r="E38" s="571"/>
      <c r="F38" s="315"/>
      <c r="G38" s="572" t="str">
        <f t="shared" si="0"/>
        <v/>
      </c>
      <c r="H38" s="573"/>
    </row>
    <row r="39" spans="3:8" ht="18" hidden="1" customHeight="1" outlineLevel="1" x14ac:dyDescent="0.15">
      <c r="C39" s="314"/>
      <c r="D39" s="570"/>
      <c r="E39" s="571"/>
      <c r="F39" s="315"/>
      <c r="G39" s="572" t="str">
        <f t="shared" si="0"/>
        <v/>
      </c>
      <c r="H39" s="573"/>
    </row>
    <row r="40" spans="3:8" ht="18" hidden="1" customHeight="1" outlineLevel="1" x14ac:dyDescent="0.15">
      <c r="C40" s="314"/>
      <c r="D40" s="570"/>
      <c r="E40" s="571"/>
      <c r="F40" s="315"/>
      <c r="G40" s="572" t="str">
        <f t="shared" si="0"/>
        <v/>
      </c>
      <c r="H40" s="573"/>
    </row>
    <row r="41" spans="3:8" ht="18" hidden="1" customHeight="1" outlineLevel="1" x14ac:dyDescent="0.15">
      <c r="C41" s="314"/>
      <c r="D41" s="570"/>
      <c r="E41" s="571"/>
      <c r="F41" s="315"/>
      <c r="G41" s="572" t="str">
        <f t="shared" ref="G41:G47" si="1">IF(F41="","",ROUND(D41*F41,6))</f>
        <v/>
      </c>
      <c r="H41" s="573"/>
    </row>
    <row r="42" spans="3:8" ht="18" hidden="1" customHeight="1" outlineLevel="1" x14ac:dyDescent="0.15">
      <c r="C42" s="314"/>
      <c r="D42" s="570"/>
      <c r="E42" s="571"/>
      <c r="F42" s="315"/>
      <c r="G42" s="572" t="str">
        <f>IF(F42="","",ROUND(D42*F42,6))</f>
        <v/>
      </c>
      <c r="H42" s="573"/>
    </row>
    <row r="43" spans="3:8" ht="18" customHeight="1" collapsed="1" x14ac:dyDescent="0.15">
      <c r="C43" s="314"/>
      <c r="D43" s="570"/>
      <c r="E43" s="571"/>
      <c r="F43" s="315"/>
      <c r="G43" s="572" t="str">
        <f t="shared" si="1"/>
        <v/>
      </c>
      <c r="H43" s="573"/>
    </row>
    <row r="44" spans="3:8" ht="18" customHeight="1" x14ac:dyDescent="0.15">
      <c r="C44" s="314"/>
      <c r="D44" s="570"/>
      <c r="E44" s="571"/>
      <c r="F44" s="315"/>
      <c r="G44" s="572" t="str">
        <f t="shared" si="1"/>
        <v/>
      </c>
      <c r="H44" s="573"/>
    </row>
    <row r="45" spans="3:8" ht="18" customHeight="1" x14ac:dyDescent="0.15">
      <c r="C45" s="314"/>
      <c r="D45" s="570"/>
      <c r="E45" s="571"/>
      <c r="F45" s="315"/>
      <c r="G45" s="572" t="str">
        <f t="shared" si="1"/>
        <v/>
      </c>
      <c r="H45" s="573"/>
    </row>
    <row r="46" spans="3:8" ht="18" customHeight="1" x14ac:dyDescent="0.15">
      <c r="C46" s="314"/>
      <c r="D46" s="570"/>
      <c r="E46" s="571"/>
      <c r="F46" s="315"/>
      <c r="G46" s="572" t="str">
        <f t="shared" si="1"/>
        <v/>
      </c>
      <c r="H46" s="573"/>
    </row>
    <row r="47" spans="3:8" ht="18" customHeight="1" x14ac:dyDescent="0.15">
      <c r="C47" s="314"/>
      <c r="D47" s="570"/>
      <c r="E47" s="571"/>
      <c r="F47" s="315"/>
      <c r="G47" s="572" t="str">
        <f t="shared" si="1"/>
        <v/>
      </c>
      <c r="H47" s="573"/>
    </row>
    <row r="48" spans="3:8" ht="18" customHeight="1" x14ac:dyDescent="0.15">
      <c r="C48" s="314"/>
      <c r="D48" s="570"/>
      <c r="E48" s="571"/>
      <c r="F48" s="315"/>
      <c r="G48" s="572" t="str">
        <f t="shared" ref="G48:G53" si="2">IF(F48="","",ROUND(D48*F48,6))</f>
        <v/>
      </c>
      <c r="H48" s="573"/>
    </row>
    <row r="49" spans="3:8" ht="18" customHeight="1" thickBot="1" x14ac:dyDescent="0.2">
      <c r="C49" s="314"/>
      <c r="D49" s="570"/>
      <c r="E49" s="571"/>
      <c r="F49" s="315"/>
      <c r="G49" s="572" t="str">
        <f t="shared" si="2"/>
        <v/>
      </c>
      <c r="H49" s="573"/>
    </row>
    <row r="50" spans="3:8" ht="18" hidden="1" customHeight="1" outlineLevel="1" x14ac:dyDescent="0.15">
      <c r="C50" s="314"/>
      <c r="D50" s="570"/>
      <c r="E50" s="571"/>
      <c r="F50" s="315"/>
      <c r="G50" s="572" t="str">
        <f t="shared" si="2"/>
        <v/>
      </c>
      <c r="H50" s="573"/>
    </row>
    <row r="51" spans="3:8" ht="18" hidden="1" customHeight="1" outlineLevel="1" x14ac:dyDescent="0.15">
      <c r="C51" s="314"/>
      <c r="D51" s="570"/>
      <c r="E51" s="571"/>
      <c r="F51" s="315"/>
      <c r="G51" s="572" t="str">
        <f t="shared" si="2"/>
        <v/>
      </c>
      <c r="H51" s="573"/>
    </row>
    <row r="52" spans="3:8" ht="18" hidden="1" customHeight="1" outlineLevel="1" x14ac:dyDescent="0.15">
      <c r="C52" s="314"/>
      <c r="D52" s="570"/>
      <c r="E52" s="571"/>
      <c r="F52" s="315"/>
      <c r="G52" s="572" t="str">
        <f t="shared" si="2"/>
        <v/>
      </c>
      <c r="H52" s="573"/>
    </row>
    <row r="53" spans="3:8" ht="18" hidden="1" customHeight="1" outlineLevel="1" x14ac:dyDescent="0.15">
      <c r="C53" s="314"/>
      <c r="D53" s="570"/>
      <c r="E53" s="571"/>
      <c r="F53" s="315"/>
      <c r="G53" s="572" t="str">
        <f t="shared" si="2"/>
        <v/>
      </c>
      <c r="H53" s="573"/>
    </row>
    <row r="54" spans="3:8" ht="18" hidden="1" customHeight="1" outlineLevel="1" x14ac:dyDescent="0.15">
      <c r="C54" s="314"/>
      <c r="D54" s="570"/>
      <c r="E54" s="571"/>
      <c r="F54" s="315"/>
      <c r="G54" s="572" t="str">
        <f t="shared" ref="G54:G97" si="3">IF(F54="","",ROUND(D54*F54,6))</f>
        <v/>
      </c>
      <c r="H54" s="573"/>
    </row>
    <row r="55" spans="3:8" ht="18" hidden="1" customHeight="1" outlineLevel="1" x14ac:dyDescent="0.15">
      <c r="C55" s="314"/>
      <c r="D55" s="570"/>
      <c r="E55" s="571"/>
      <c r="F55" s="315"/>
      <c r="G55" s="572" t="str">
        <f t="shared" si="3"/>
        <v/>
      </c>
      <c r="H55" s="573"/>
    </row>
    <row r="56" spans="3:8" ht="18" hidden="1" customHeight="1" outlineLevel="1" x14ac:dyDescent="0.15">
      <c r="C56" s="314"/>
      <c r="D56" s="570"/>
      <c r="E56" s="571"/>
      <c r="F56" s="315"/>
      <c r="G56" s="572" t="str">
        <f t="shared" si="3"/>
        <v/>
      </c>
      <c r="H56" s="573"/>
    </row>
    <row r="57" spans="3:8" ht="18" hidden="1" customHeight="1" outlineLevel="1" x14ac:dyDescent="0.15">
      <c r="C57" s="314"/>
      <c r="D57" s="570"/>
      <c r="E57" s="571"/>
      <c r="F57" s="315"/>
      <c r="G57" s="572" t="str">
        <f t="shared" si="3"/>
        <v/>
      </c>
      <c r="H57" s="573"/>
    </row>
    <row r="58" spans="3:8" ht="18" hidden="1" customHeight="1" outlineLevel="1" x14ac:dyDescent="0.15">
      <c r="C58" s="314"/>
      <c r="D58" s="570"/>
      <c r="E58" s="571"/>
      <c r="F58" s="315"/>
      <c r="G58" s="572" t="str">
        <f t="shared" si="3"/>
        <v/>
      </c>
      <c r="H58" s="573"/>
    </row>
    <row r="59" spans="3:8" ht="18" hidden="1" customHeight="1" outlineLevel="1" x14ac:dyDescent="0.15">
      <c r="C59" s="314"/>
      <c r="D59" s="570"/>
      <c r="E59" s="571"/>
      <c r="F59" s="315"/>
      <c r="G59" s="572" t="str">
        <f t="shared" si="3"/>
        <v/>
      </c>
      <c r="H59" s="573"/>
    </row>
    <row r="60" spans="3:8" ht="18" hidden="1" customHeight="1" outlineLevel="1" x14ac:dyDescent="0.15">
      <c r="C60" s="314"/>
      <c r="D60" s="570"/>
      <c r="E60" s="571"/>
      <c r="F60" s="315"/>
      <c r="G60" s="572" t="str">
        <f t="shared" si="3"/>
        <v/>
      </c>
      <c r="H60" s="573"/>
    </row>
    <row r="61" spans="3:8" ht="18" hidden="1" customHeight="1" outlineLevel="1" x14ac:dyDescent="0.15">
      <c r="C61" s="314"/>
      <c r="D61" s="570"/>
      <c r="E61" s="571"/>
      <c r="F61" s="315"/>
      <c r="G61" s="572" t="str">
        <f t="shared" ref="G61:G67" si="4">IF(F61="","",ROUND(D61*F61,6))</f>
        <v/>
      </c>
      <c r="H61" s="573"/>
    </row>
    <row r="62" spans="3:8" ht="18" hidden="1" customHeight="1" outlineLevel="1" x14ac:dyDescent="0.15">
      <c r="C62" s="314"/>
      <c r="D62" s="570"/>
      <c r="E62" s="571"/>
      <c r="F62" s="315"/>
      <c r="G62" s="572" t="str">
        <f t="shared" si="4"/>
        <v/>
      </c>
      <c r="H62" s="573"/>
    </row>
    <row r="63" spans="3:8" ht="18" hidden="1" customHeight="1" outlineLevel="1" x14ac:dyDescent="0.15">
      <c r="C63" s="314"/>
      <c r="D63" s="570"/>
      <c r="E63" s="571"/>
      <c r="F63" s="315"/>
      <c r="G63" s="572" t="str">
        <f t="shared" si="4"/>
        <v/>
      </c>
      <c r="H63" s="573"/>
    </row>
    <row r="64" spans="3:8" ht="18" hidden="1" customHeight="1" outlineLevel="1" x14ac:dyDescent="0.15">
      <c r="C64" s="314"/>
      <c r="D64" s="570"/>
      <c r="E64" s="571"/>
      <c r="F64" s="315"/>
      <c r="G64" s="572" t="str">
        <f t="shared" si="4"/>
        <v/>
      </c>
      <c r="H64" s="573"/>
    </row>
    <row r="65" spans="3:8" ht="18" hidden="1" customHeight="1" outlineLevel="1" x14ac:dyDescent="0.15">
      <c r="C65" s="314"/>
      <c r="D65" s="570"/>
      <c r="E65" s="571"/>
      <c r="F65" s="315"/>
      <c r="G65" s="572" t="str">
        <f t="shared" si="4"/>
        <v/>
      </c>
      <c r="H65" s="573"/>
    </row>
    <row r="66" spans="3:8" ht="18" hidden="1" customHeight="1" outlineLevel="1" x14ac:dyDescent="0.15">
      <c r="C66" s="314"/>
      <c r="D66" s="570"/>
      <c r="E66" s="571"/>
      <c r="F66" s="315"/>
      <c r="G66" s="572" t="str">
        <f t="shared" si="4"/>
        <v/>
      </c>
      <c r="H66" s="573"/>
    </row>
    <row r="67" spans="3:8" ht="18" hidden="1" customHeight="1" outlineLevel="1" x14ac:dyDescent="0.15">
      <c r="C67" s="314"/>
      <c r="D67" s="570"/>
      <c r="E67" s="571"/>
      <c r="F67" s="315"/>
      <c r="G67" s="572" t="str">
        <f t="shared" si="4"/>
        <v/>
      </c>
      <c r="H67" s="573"/>
    </row>
    <row r="68" spans="3:8" ht="18" hidden="1" customHeight="1" outlineLevel="1" x14ac:dyDescent="0.15">
      <c r="C68" s="314"/>
      <c r="D68" s="570"/>
      <c r="E68" s="571"/>
      <c r="F68" s="315"/>
      <c r="G68" s="572" t="str">
        <f t="shared" si="3"/>
        <v/>
      </c>
      <c r="H68" s="573"/>
    </row>
    <row r="69" spans="3:8" ht="18" hidden="1" customHeight="1" outlineLevel="1" x14ac:dyDescent="0.15">
      <c r="C69" s="314"/>
      <c r="D69" s="570"/>
      <c r="E69" s="571"/>
      <c r="F69" s="315"/>
      <c r="G69" s="572" t="str">
        <f t="shared" si="3"/>
        <v/>
      </c>
      <c r="H69" s="573"/>
    </row>
    <row r="70" spans="3:8" ht="18" hidden="1" customHeight="1" outlineLevel="1" x14ac:dyDescent="0.15">
      <c r="C70" s="314"/>
      <c r="D70" s="570"/>
      <c r="E70" s="571"/>
      <c r="F70" s="315"/>
      <c r="G70" s="572" t="str">
        <f t="shared" si="3"/>
        <v/>
      </c>
      <c r="H70" s="573"/>
    </row>
    <row r="71" spans="3:8" ht="18" hidden="1" customHeight="1" outlineLevel="1" x14ac:dyDescent="0.15">
      <c r="C71" s="314"/>
      <c r="D71" s="570"/>
      <c r="E71" s="571"/>
      <c r="F71" s="315"/>
      <c r="G71" s="572" t="str">
        <f t="shared" si="3"/>
        <v/>
      </c>
      <c r="H71" s="573"/>
    </row>
    <row r="72" spans="3:8" ht="18" hidden="1" customHeight="1" outlineLevel="1" x14ac:dyDescent="0.15">
      <c r="C72" s="314"/>
      <c r="D72" s="570"/>
      <c r="E72" s="571"/>
      <c r="F72" s="315"/>
      <c r="G72" s="572" t="str">
        <f t="shared" si="3"/>
        <v/>
      </c>
      <c r="H72" s="573"/>
    </row>
    <row r="73" spans="3:8" ht="18" hidden="1" customHeight="1" outlineLevel="1" x14ac:dyDescent="0.15">
      <c r="C73" s="314"/>
      <c r="D73" s="570"/>
      <c r="E73" s="571"/>
      <c r="F73" s="315"/>
      <c r="G73" s="572" t="str">
        <f t="shared" si="3"/>
        <v/>
      </c>
      <c r="H73" s="573"/>
    </row>
    <row r="74" spans="3:8" ht="18" hidden="1" customHeight="1" outlineLevel="1" x14ac:dyDescent="0.15">
      <c r="C74" s="314"/>
      <c r="D74" s="570"/>
      <c r="E74" s="571"/>
      <c r="F74" s="315"/>
      <c r="G74" s="572" t="str">
        <f t="shared" si="3"/>
        <v/>
      </c>
      <c r="H74" s="573"/>
    </row>
    <row r="75" spans="3:8" ht="18" hidden="1" customHeight="1" outlineLevel="1" x14ac:dyDescent="0.15">
      <c r="C75" s="314"/>
      <c r="D75" s="570"/>
      <c r="E75" s="571"/>
      <c r="F75" s="315"/>
      <c r="G75" s="572" t="str">
        <f t="shared" si="3"/>
        <v/>
      </c>
      <c r="H75" s="573"/>
    </row>
    <row r="76" spans="3:8" ht="18" hidden="1" customHeight="1" outlineLevel="1" x14ac:dyDescent="0.15">
      <c r="C76" s="314"/>
      <c r="D76" s="570"/>
      <c r="E76" s="571"/>
      <c r="F76" s="315"/>
      <c r="G76" s="572" t="str">
        <f t="shared" si="3"/>
        <v/>
      </c>
      <c r="H76" s="573"/>
    </row>
    <row r="77" spans="3:8" ht="18" hidden="1" customHeight="1" outlineLevel="1" x14ac:dyDescent="0.15">
      <c r="C77" s="314"/>
      <c r="D77" s="570"/>
      <c r="E77" s="571"/>
      <c r="F77" s="315"/>
      <c r="G77" s="572" t="str">
        <f t="shared" si="3"/>
        <v/>
      </c>
      <c r="H77" s="573"/>
    </row>
    <row r="78" spans="3:8" ht="18" hidden="1" customHeight="1" outlineLevel="1" x14ac:dyDescent="0.15">
      <c r="C78" s="314"/>
      <c r="D78" s="570"/>
      <c r="E78" s="571"/>
      <c r="F78" s="315"/>
      <c r="G78" s="572" t="str">
        <f t="shared" si="3"/>
        <v/>
      </c>
      <c r="H78" s="573"/>
    </row>
    <row r="79" spans="3:8" ht="18" hidden="1" customHeight="1" outlineLevel="1" x14ac:dyDescent="0.15">
      <c r="C79" s="314"/>
      <c r="D79" s="570"/>
      <c r="E79" s="571"/>
      <c r="F79" s="315"/>
      <c r="G79" s="572" t="str">
        <f t="shared" si="3"/>
        <v/>
      </c>
      <c r="H79" s="573"/>
    </row>
    <row r="80" spans="3:8" ht="18" hidden="1" customHeight="1" outlineLevel="1" x14ac:dyDescent="0.15">
      <c r="C80" s="314"/>
      <c r="D80" s="570"/>
      <c r="E80" s="571"/>
      <c r="F80" s="315"/>
      <c r="G80" s="572" t="str">
        <f t="shared" si="3"/>
        <v/>
      </c>
      <c r="H80" s="573"/>
    </row>
    <row r="81" spans="3:8" ht="18" hidden="1" customHeight="1" outlineLevel="1" x14ac:dyDescent="0.15">
      <c r="C81" s="314"/>
      <c r="D81" s="570"/>
      <c r="E81" s="571"/>
      <c r="F81" s="315"/>
      <c r="G81" s="572" t="str">
        <f t="shared" si="3"/>
        <v/>
      </c>
      <c r="H81" s="573"/>
    </row>
    <row r="82" spans="3:8" ht="18" hidden="1" customHeight="1" outlineLevel="1" x14ac:dyDescent="0.15">
      <c r="C82" s="314"/>
      <c r="D82" s="570"/>
      <c r="E82" s="571"/>
      <c r="F82" s="315"/>
      <c r="G82" s="572" t="str">
        <f t="shared" ref="G82:G96" si="5">IF(F82="","",ROUND(D82*F82,6))</f>
        <v/>
      </c>
      <c r="H82" s="573"/>
    </row>
    <row r="83" spans="3:8" ht="18" hidden="1" customHeight="1" outlineLevel="1" x14ac:dyDescent="0.15">
      <c r="C83" s="314"/>
      <c r="D83" s="570"/>
      <c r="E83" s="571"/>
      <c r="F83" s="315"/>
      <c r="G83" s="572" t="str">
        <f t="shared" si="5"/>
        <v/>
      </c>
      <c r="H83" s="573"/>
    </row>
    <row r="84" spans="3:8" ht="18" hidden="1" customHeight="1" outlineLevel="1" x14ac:dyDescent="0.15">
      <c r="C84" s="314"/>
      <c r="D84" s="570"/>
      <c r="E84" s="571"/>
      <c r="F84" s="315"/>
      <c r="G84" s="572" t="str">
        <f t="shared" si="5"/>
        <v/>
      </c>
      <c r="H84" s="573"/>
    </row>
    <row r="85" spans="3:8" ht="18" hidden="1" customHeight="1" outlineLevel="1" x14ac:dyDescent="0.15">
      <c r="C85" s="314"/>
      <c r="D85" s="570"/>
      <c r="E85" s="571"/>
      <c r="F85" s="315"/>
      <c r="G85" s="572" t="str">
        <f t="shared" si="5"/>
        <v/>
      </c>
      <c r="H85" s="573"/>
    </row>
    <row r="86" spans="3:8" ht="18" hidden="1" customHeight="1" outlineLevel="1" x14ac:dyDescent="0.15">
      <c r="C86" s="314"/>
      <c r="D86" s="570"/>
      <c r="E86" s="571"/>
      <c r="F86" s="315"/>
      <c r="G86" s="572" t="str">
        <f t="shared" si="5"/>
        <v/>
      </c>
      <c r="H86" s="573"/>
    </row>
    <row r="87" spans="3:8" ht="18" hidden="1" customHeight="1" outlineLevel="1" x14ac:dyDescent="0.15">
      <c r="C87" s="314"/>
      <c r="D87" s="570"/>
      <c r="E87" s="571"/>
      <c r="F87" s="315"/>
      <c r="G87" s="572" t="str">
        <f t="shared" si="5"/>
        <v/>
      </c>
      <c r="H87" s="573"/>
    </row>
    <row r="88" spans="3:8" ht="18" hidden="1" customHeight="1" outlineLevel="1" x14ac:dyDescent="0.15">
      <c r="C88" s="314"/>
      <c r="D88" s="570"/>
      <c r="E88" s="571"/>
      <c r="F88" s="315"/>
      <c r="G88" s="572" t="str">
        <f t="shared" si="5"/>
        <v/>
      </c>
      <c r="H88" s="573"/>
    </row>
    <row r="89" spans="3:8" ht="18" hidden="1" customHeight="1" outlineLevel="1" x14ac:dyDescent="0.15">
      <c r="C89" s="314"/>
      <c r="D89" s="570"/>
      <c r="E89" s="571"/>
      <c r="F89" s="315"/>
      <c r="G89" s="572" t="str">
        <f t="shared" si="5"/>
        <v/>
      </c>
      <c r="H89" s="573"/>
    </row>
    <row r="90" spans="3:8" ht="18" hidden="1" customHeight="1" outlineLevel="1" x14ac:dyDescent="0.15">
      <c r="C90" s="314"/>
      <c r="D90" s="570"/>
      <c r="E90" s="571"/>
      <c r="F90" s="315"/>
      <c r="G90" s="572" t="str">
        <f t="shared" si="5"/>
        <v/>
      </c>
      <c r="H90" s="573"/>
    </row>
    <row r="91" spans="3:8" ht="18" hidden="1" customHeight="1" outlineLevel="1" x14ac:dyDescent="0.15">
      <c r="C91" s="314"/>
      <c r="D91" s="570"/>
      <c r="E91" s="571"/>
      <c r="F91" s="315"/>
      <c r="G91" s="572" t="str">
        <f t="shared" si="5"/>
        <v/>
      </c>
      <c r="H91" s="573"/>
    </row>
    <row r="92" spans="3:8" ht="18" hidden="1" customHeight="1" outlineLevel="1" x14ac:dyDescent="0.15">
      <c r="C92" s="314"/>
      <c r="D92" s="570"/>
      <c r="E92" s="571"/>
      <c r="F92" s="315"/>
      <c r="G92" s="572" t="str">
        <f t="shared" si="5"/>
        <v/>
      </c>
      <c r="H92" s="573"/>
    </row>
    <row r="93" spans="3:8" ht="18" hidden="1" customHeight="1" outlineLevel="1" x14ac:dyDescent="0.15">
      <c r="C93" s="314"/>
      <c r="D93" s="570"/>
      <c r="E93" s="571"/>
      <c r="F93" s="315"/>
      <c r="G93" s="572" t="str">
        <f t="shared" si="5"/>
        <v/>
      </c>
      <c r="H93" s="573"/>
    </row>
    <row r="94" spans="3:8" ht="18" hidden="1" customHeight="1" outlineLevel="1" x14ac:dyDescent="0.15">
      <c r="C94" s="314"/>
      <c r="D94" s="570"/>
      <c r="E94" s="571"/>
      <c r="F94" s="315"/>
      <c r="G94" s="572" t="str">
        <f t="shared" si="5"/>
        <v/>
      </c>
      <c r="H94" s="573"/>
    </row>
    <row r="95" spans="3:8" ht="18" hidden="1" customHeight="1" outlineLevel="1" x14ac:dyDescent="0.15">
      <c r="C95" s="314"/>
      <c r="D95" s="570"/>
      <c r="E95" s="571"/>
      <c r="F95" s="315"/>
      <c r="G95" s="572" t="str">
        <f t="shared" si="5"/>
        <v/>
      </c>
      <c r="H95" s="573"/>
    </row>
    <row r="96" spans="3:8" ht="18" hidden="1" customHeight="1" outlineLevel="1" x14ac:dyDescent="0.15">
      <c r="C96" s="314"/>
      <c r="D96" s="570"/>
      <c r="E96" s="571"/>
      <c r="F96" s="315"/>
      <c r="G96" s="572" t="str">
        <f t="shared" si="5"/>
        <v/>
      </c>
      <c r="H96" s="573"/>
    </row>
    <row r="97" spans="3:10" ht="18" hidden="1" customHeight="1" outlineLevel="1" thickBot="1" x14ac:dyDescent="0.2">
      <c r="C97" s="314"/>
      <c r="D97" s="570"/>
      <c r="E97" s="571"/>
      <c r="F97" s="315"/>
      <c r="G97" s="572" t="str">
        <f t="shared" si="3"/>
        <v/>
      </c>
      <c r="H97" s="573"/>
    </row>
    <row r="98" spans="3:10" ht="18" customHeight="1" collapsed="1" thickTop="1" thickBot="1" x14ac:dyDescent="0.2">
      <c r="C98" s="175" t="s">
        <v>3</v>
      </c>
      <c r="D98" s="580">
        <f>SUM(D13:D97)</f>
        <v>0</v>
      </c>
      <c r="E98" s="581"/>
      <c r="F98" s="316" t="s">
        <v>50</v>
      </c>
      <c r="G98" s="582">
        <f>SUM(G13:H97)</f>
        <v>0</v>
      </c>
      <c r="H98" s="583"/>
    </row>
    <row r="99" spans="3:10" ht="18" customHeight="1" x14ac:dyDescent="0.15">
      <c r="C99" s="201" t="s">
        <v>128</v>
      </c>
      <c r="D99" s="301"/>
      <c r="E99" s="302"/>
      <c r="F99" s="299"/>
      <c r="G99" s="317"/>
      <c r="H99" s="318"/>
    </row>
    <row r="100" spans="3:10" ht="6.95" customHeight="1" x14ac:dyDescent="0.15">
      <c r="C100" s="201"/>
      <c r="D100" s="301"/>
      <c r="E100" s="302"/>
      <c r="F100" s="299"/>
      <c r="G100" s="300"/>
    </row>
    <row r="101" spans="3:10" ht="18.600000000000001" customHeight="1" x14ac:dyDescent="0.3">
      <c r="C101" s="592" t="s">
        <v>404</v>
      </c>
      <c r="D101" s="592"/>
      <c r="E101" s="592"/>
      <c r="F101" s="592"/>
      <c r="G101" s="592"/>
      <c r="H101" s="592"/>
    </row>
    <row r="102" spans="3:10" ht="6.6" customHeight="1" thickBot="1" x14ac:dyDescent="0.25">
      <c r="C102" s="309"/>
      <c r="D102" s="147"/>
      <c r="E102" s="147"/>
    </row>
    <row r="103" spans="3:10" s="205" customFormat="1" ht="37.5" customHeight="1" thickTop="1" thickBot="1" x14ac:dyDescent="0.2">
      <c r="C103" s="551" t="s">
        <v>405</v>
      </c>
      <c r="D103" s="552"/>
      <c r="E103" s="552"/>
      <c r="F103" s="552"/>
      <c r="G103" s="552"/>
      <c r="H103" s="553"/>
    </row>
    <row r="104" spans="3:10" s="205" customFormat="1" ht="22.5" customHeight="1" thickTop="1" x14ac:dyDescent="0.15">
      <c r="C104" s="588"/>
      <c r="D104" s="554"/>
      <c r="E104" s="554"/>
      <c r="F104" s="129"/>
    </row>
    <row r="105" spans="3:10" ht="5.0999999999999996" customHeight="1" thickBot="1" x14ac:dyDescent="0.25">
      <c r="C105" s="309"/>
      <c r="G105" s="310"/>
      <c r="H105" s="310"/>
    </row>
    <row r="106" spans="3:10" ht="55.5" customHeight="1" thickBot="1" x14ac:dyDescent="0.2">
      <c r="C106" s="291" t="s">
        <v>10</v>
      </c>
      <c r="D106" s="566" t="s">
        <v>399</v>
      </c>
      <c r="E106" s="567"/>
      <c r="F106" s="144" t="s">
        <v>406</v>
      </c>
      <c r="G106" s="574" t="s">
        <v>365</v>
      </c>
      <c r="H106" s="575"/>
    </row>
    <row r="107" spans="3:10" ht="18" customHeight="1" thickTop="1" x14ac:dyDescent="0.15">
      <c r="C107" s="319"/>
      <c r="D107" s="564"/>
      <c r="E107" s="565"/>
      <c r="F107" s="320"/>
      <c r="G107" s="584" t="str">
        <f>IF(D107="","",ROUND(D107*F107,6))</f>
        <v/>
      </c>
      <c r="H107" s="585"/>
      <c r="J107" s="129" t="s">
        <v>117</v>
      </c>
    </row>
    <row r="108" spans="3:10" ht="18" customHeight="1" x14ac:dyDescent="0.15">
      <c r="C108" s="321"/>
      <c r="D108" s="560"/>
      <c r="E108" s="561"/>
      <c r="F108" s="320"/>
      <c r="G108" s="578" t="str">
        <f>IF(D108="","",ROUND(D108*F108,6))</f>
        <v/>
      </c>
      <c r="H108" s="579"/>
      <c r="J108" s="129" t="s">
        <v>118</v>
      </c>
    </row>
    <row r="109" spans="3:10" ht="18" customHeight="1" x14ac:dyDescent="0.15">
      <c r="C109" s="321"/>
      <c r="D109" s="560"/>
      <c r="E109" s="561"/>
      <c r="F109" s="320"/>
      <c r="G109" s="578" t="str">
        <f>IF(D109="","",ROUND(D109*F109,6))</f>
        <v/>
      </c>
      <c r="H109" s="579"/>
      <c r="J109" s="129" t="s">
        <v>119</v>
      </c>
    </row>
    <row r="110" spans="3:10" ht="18" customHeight="1" x14ac:dyDescent="0.15">
      <c r="C110" s="322"/>
      <c r="D110" s="560"/>
      <c r="E110" s="561"/>
      <c r="F110" s="320"/>
      <c r="G110" s="578" t="str">
        <f>IF(D110="","",ROUND(D110*F110,6))</f>
        <v/>
      </c>
      <c r="H110" s="579"/>
      <c r="J110" s="129" t="s">
        <v>120</v>
      </c>
    </row>
    <row r="111" spans="3:10" ht="18" customHeight="1" thickBot="1" x14ac:dyDescent="0.2">
      <c r="C111" s="323"/>
      <c r="D111" s="568"/>
      <c r="E111" s="569"/>
      <c r="F111" s="320"/>
      <c r="G111" s="578" t="str">
        <f>IF(D111="","",ROUND(D111*F111,6))</f>
        <v/>
      </c>
      <c r="H111" s="579"/>
      <c r="J111" s="129" t="s">
        <v>121</v>
      </c>
    </row>
    <row r="112" spans="3:10" ht="18" customHeight="1" thickTop="1" thickBot="1" x14ac:dyDescent="0.2">
      <c r="C112" s="175" t="s">
        <v>3</v>
      </c>
      <c r="D112" s="580">
        <f>SUM(D107:D111)</f>
        <v>0</v>
      </c>
      <c r="E112" s="581"/>
      <c r="F112" s="316" t="s">
        <v>50</v>
      </c>
      <c r="G112" s="589">
        <f>SUM(G107:H111)</f>
        <v>0</v>
      </c>
      <c r="H112" s="590"/>
    </row>
    <row r="113" spans="3:3" s="205" customFormat="1" x14ac:dyDescent="0.15"/>
    <row r="114" spans="3:3" s="205" customFormat="1" ht="18.75" customHeight="1" x14ac:dyDescent="0.2">
      <c r="C114" s="309"/>
    </row>
    <row r="115" spans="3:3" s="205" customFormat="1" ht="18.75" customHeight="1" x14ac:dyDescent="0.2">
      <c r="C115" s="309"/>
    </row>
    <row r="116" spans="3:3" s="205" customFormat="1" ht="18.75" customHeight="1" x14ac:dyDescent="0.2">
      <c r="C116" s="309"/>
    </row>
    <row r="117" spans="3:3" s="205" customFormat="1" ht="18.75" customHeight="1" x14ac:dyDescent="0.2">
      <c r="C117" s="309"/>
    </row>
    <row r="118" spans="3:3" s="205" customFormat="1" ht="18.75" customHeight="1" x14ac:dyDescent="0.2">
      <c r="C118" s="309"/>
    </row>
    <row r="119" spans="3:3" s="205" customFormat="1" ht="18.75" customHeight="1" x14ac:dyDescent="0.2">
      <c r="C119" s="309"/>
    </row>
    <row r="120" spans="3:3" s="205" customFormat="1" ht="18.75" customHeight="1" x14ac:dyDescent="0.2">
      <c r="C120" s="309"/>
    </row>
    <row r="121" spans="3:3" s="205" customFormat="1" ht="18.75" customHeight="1" x14ac:dyDescent="0.2">
      <c r="C121" s="309"/>
    </row>
    <row r="122" spans="3:3" s="205" customFormat="1" ht="18.75" customHeight="1" x14ac:dyDescent="0.2">
      <c r="C122" s="309"/>
    </row>
    <row r="123" spans="3:3" s="205" customFormat="1" ht="18.75" customHeight="1" x14ac:dyDescent="0.2">
      <c r="C123" s="309"/>
    </row>
    <row r="124" spans="3:3" s="205" customFormat="1" ht="18.75" customHeight="1" x14ac:dyDescent="0.2">
      <c r="C124" s="309"/>
    </row>
    <row r="125" spans="3:3" s="205" customFormat="1" ht="18.75" customHeight="1" x14ac:dyDescent="0.2">
      <c r="C125" s="309"/>
    </row>
    <row r="126" spans="3:3" s="205" customFormat="1" ht="18.75" customHeight="1" x14ac:dyDescent="0.2">
      <c r="C126" s="309"/>
    </row>
    <row r="127" spans="3:3" s="205" customFormat="1" ht="18.75" customHeight="1" x14ac:dyDescent="0.2">
      <c r="C127" s="309"/>
    </row>
    <row r="128" spans="3:3" s="205" customFormat="1" ht="18.75" customHeight="1" x14ac:dyDescent="0.2">
      <c r="C128" s="309"/>
    </row>
    <row r="129" spans="3:3" s="205" customFormat="1" ht="18.75" customHeight="1" x14ac:dyDescent="0.2">
      <c r="C129" s="309"/>
    </row>
    <row r="130" spans="3:3" s="205" customFormat="1" ht="18.75" customHeight="1" x14ac:dyDescent="0.2">
      <c r="C130" s="309"/>
    </row>
    <row r="131" spans="3:3" s="205" customFormat="1" ht="18.75" customHeight="1" x14ac:dyDescent="0.2">
      <c r="C131" s="309"/>
    </row>
    <row r="132" spans="3:3" s="205" customFormat="1" ht="18.75" customHeight="1" x14ac:dyDescent="0.2">
      <c r="C132" s="309"/>
    </row>
  </sheetData>
  <customSheetViews>
    <customSheetView guid="{7C73768E-F605-4E66-A1EA-792805CF7D21}" fitToPage="1" hiddenColumns="1" showRuler="0">
      <selection activeCell="G14" sqref="G14"/>
      <pageMargins left="0.39370078740157483" right="0.39370078740157483" top="0.39370078740157483" bottom="0.39370078740157483" header="0.51181102362204722" footer="0.51181102362204722"/>
      <pageSetup paperSize="9" orientation="portrait" r:id="rId1"/>
      <headerFooter alignWithMargins="0"/>
    </customSheetView>
  </customSheetViews>
  <mergeCells count="195">
    <mergeCell ref="C7:H7"/>
    <mergeCell ref="C101:H101"/>
    <mergeCell ref="G67:H67"/>
    <mergeCell ref="D64:E64"/>
    <mergeCell ref="G64:H64"/>
    <mergeCell ref="D65:E65"/>
    <mergeCell ref="D62:E62"/>
    <mergeCell ref="G62:H62"/>
    <mergeCell ref="D66:E66"/>
    <mergeCell ref="D45:E45"/>
    <mergeCell ref="D97:E97"/>
    <mergeCell ref="D52:E52"/>
    <mergeCell ref="G49:H49"/>
    <mergeCell ref="D68:E68"/>
    <mergeCell ref="G68:H68"/>
    <mergeCell ref="D59:E59"/>
    <mergeCell ref="G97:H97"/>
    <mergeCell ref="D67:E67"/>
    <mergeCell ref="G66:H66"/>
    <mergeCell ref="D61:E61"/>
    <mergeCell ref="C9:H9"/>
    <mergeCell ref="D12:E12"/>
    <mergeCell ref="D14:E14"/>
    <mergeCell ref="D20:E20"/>
    <mergeCell ref="D112:E112"/>
    <mergeCell ref="G112:H112"/>
    <mergeCell ref="D109:E109"/>
    <mergeCell ref="G109:H109"/>
    <mergeCell ref="D110:E110"/>
    <mergeCell ref="D60:E60"/>
    <mergeCell ref="G110:H110"/>
    <mergeCell ref="G21:H21"/>
    <mergeCell ref="D16:E16"/>
    <mergeCell ref="G17:H17"/>
    <mergeCell ref="G18:H18"/>
    <mergeCell ref="D17:E17"/>
    <mergeCell ref="G39:H39"/>
    <mergeCell ref="D19:E19"/>
    <mergeCell ref="D28:E28"/>
    <mergeCell ref="D22:E22"/>
    <mergeCell ref="D21:E21"/>
    <mergeCell ref="D23:E23"/>
    <mergeCell ref="D25:E25"/>
    <mergeCell ref="D26:E26"/>
    <mergeCell ref="D27:E27"/>
    <mergeCell ref="D24:E24"/>
    <mergeCell ref="G40:H40"/>
    <mergeCell ref="G33:H33"/>
    <mergeCell ref="D111:E111"/>
    <mergeCell ref="G111:H111"/>
    <mergeCell ref="A3:I4"/>
    <mergeCell ref="C103:H103"/>
    <mergeCell ref="C104:E104"/>
    <mergeCell ref="G14:H14"/>
    <mergeCell ref="G15:H15"/>
    <mergeCell ref="D32:E32"/>
    <mergeCell ref="D31:E31"/>
    <mergeCell ref="G19:H19"/>
    <mergeCell ref="G22:H22"/>
    <mergeCell ref="G23:H23"/>
    <mergeCell ref="G32:H32"/>
    <mergeCell ref="G34:H34"/>
    <mergeCell ref="D37:E37"/>
    <mergeCell ref="D38:E38"/>
    <mergeCell ref="G65:H65"/>
    <mergeCell ref="D42:E42"/>
    <mergeCell ref="G42:H42"/>
    <mergeCell ref="G28:H28"/>
    <mergeCell ref="D34:E34"/>
    <mergeCell ref="G26:H26"/>
    <mergeCell ref="G27:H27"/>
    <mergeCell ref="D41:E41"/>
    <mergeCell ref="D108:E108"/>
    <mergeCell ref="G108:H108"/>
    <mergeCell ref="D106:E106"/>
    <mergeCell ref="D98:E98"/>
    <mergeCell ref="G106:H106"/>
    <mergeCell ref="G98:H98"/>
    <mergeCell ref="D107:E107"/>
    <mergeCell ref="G107:H107"/>
    <mergeCell ref="C10:H10"/>
    <mergeCell ref="G45:H45"/>
    <mergeCell ref="D40:E40"/>
    <mergeCell ref="D63:E63"/>
    <mergeCell ref="G63:H63"/>
    <mergeCell ref="G24:H24"/>
    <mergeCell ref="D30:E30"/>
    <mergeCell ref="G37:H37"/>
    <mergeCell ref="G35:H35"/>
    <mergeCell ref="G43:H43"/>
    <mergeCell ref="D36:E36"/>
    <mergeCell ref="D35:E35"/>
    <mergeCell ref="D29:E29"/>
    <mergeCell ref="G61:H61"/>
    <mergeCell ref="G29:H29"/>
    <mergeCell ref="D13:E13"/>
    <mergeCell ref="D18:E18"/>
    <mergeCell ref="G12:H12"/>
    <mergeCell ref="G13:H13"/>
    <mergeCell ref="D15:E15"/>
    <mergeCell ref="G16:H16"/>
    <mergeCell ref="G20:H20"/>
    <mergeCell ref="G53:H53"/>
    <mergeCell ref="G46:H46"/>
    <mergeCell ref="G25:H25"/>
    <mergeCell ref="D46:E46"/>
    <mergeCell ref="G60:H60"/>
    <mergeCell ref="D50:E50"/>
    <mergeCell ref="G50:H50"/>
    <mergeCell ref="G47:H47"/>
    <mergeCell ref="D48:E48"/>
    <mergeCell ref="G38:H38"/>
    <mergeCell ref="G44:H44"/>
    <mergeCell ref="G30:H30"/>
    <mergeCell ref="G31:H31"/>
    <mergeCell ref="G59:H59"/>
    <mergeCell ref="D43:E43"/>
    <mergeCell ref="D39:E39"/>
    <mergeCell ref="G36:H36"/>
    <mergeCell ref="D33:E33"/>
    <mergeCell ref="G41:H41"/>
    <mergeCell ref="D69:E69"/>
    <mergeCell ref="G69:H69"/>
    <mergeCell ref="D70:E70"/>
    <mergeCell ref="G70:H70"/>
    <mergeCell ref="D71:E71"/>
    <mergeCell ref="G71:H71"/>
    <mergeCell ref="D44:E44"/>
    <mergeCell ref="D56:E56"/>
    <mergeCell ref="D58:E58"/>
    <mergeCell ref="G58:H58"/>
    <mergeCell ref="G56:H56"/>
    <mergeCell ref="D54:E54"/>
    <mergeCell ref="G48:H48"/>
    <mergeCell ref="D53:E53"/>
    <mergeCell ref="D49:E49"/>
    <mergeCell ref="D51:E51"/>
    <mergeCell ref="D57:E57"/>
    <mergeCell ref="G57:H57"/>
    <mergeCell ref="D47:E47"/>
    <mergeCell ref="G51:H51"/>
    <mergeCell ref="G54:H54"/>
    <mergeCell ref="D55:E55"/>
    <mergeCell ref="G55:H55"/>
    <mergeCell ref="G52:H52"/>
    <mergeCell ref="D75:E75"/>
    <mergeCell ref="G75:H75"/>
    <mergeCell ref="D76:E76"/>
    <mergeCell ref="G76:H76"/>
    <mergeCell ref="D77:E77"/>
    <mergeCell ref="G77:H77"/>
    <mergeCell ref="D72:E72"/>
    <mergeCell ref="G72:H72"/>
    <mergeCell ref="D73:E73"/>
    <mergeCell ref="G73:H73"/>
    <mergeCell ref="D74:E74"/>
    <mergeCell ref="G74:H74"/>
    <mergeCell ref="D81:E81"/>
    <mergeCell ref="G81:H81"/>
    <mergeCell ref="D82:E82"/>
    <mergeCell ref="G82:H82"/>
    <mergeCell ref="D83:E83"/>
    <mergeCell ref="G83:H83"/>
    <mergeCell ref="D78:E78"/>
    <mergeCell ref="G78:H78"/>
    <mergeCell ref="D79:E79"/>
    <mergeCell ref="G79:H79"/>
    <mergeCell ref="D80:E80"/>
    <mergeCell ref="G80:H80"/>
    <mergeCell ref="D87:E87"/>
    <mergeCell ref="G87:H87"/>
    <mergeCell ref="D88:E88"/>
    <mergeCell ref="G88:H88"/>
    <mergeCell ref="D89:E89"/>
    <mergeCell ref="G89:H89"/>
    <mergeCell ref="D84:E84"/>
    <mergeCell ref="G84:H84"/>
    <mergeCell ref="D85:E85"/>
    <mergeCell ref="G85:H85"/>
    <mergeCell ref="D86:E86"/>
    <mergeCell ref="G86:H86"/>
    <mergeCell ref="D96:E96"/>
    <mergeCell ref="G96:H96"/>
    <mergeCell ref="D93:E93"/>
    <mergeCell ref="G93:H93"/>
    <mergeCell ref="D94:E94"/>
    <mergeCell ref="G94:H94"/>
    <mergeCell ref="D95:E95"/>
    <mergeCell ref="G95:H95"/>
    <mergeCell ref="D90:E90"/>
    <mergeCell ref="G90:H90"/>
    <mergeCell ref="D91:E91"/>
    <mergeCell ref="G91:H91"/>
    <mergeCell ref="D92:E92"/>
    <mergeCell ref="G92:H92"/>
  </mergeCells>
  <phoneticPr fontId="1"/>
  <pageMargins left="0.78740157480314965" right="0.78740157480314965" top="0.39370078740157483" bottom="0.39370078740157483" header="0.51181102362204722" footer="0.51181102362204722"/>
  <pageSetup paperSize="9" scale="91" fitToHeight="0" orientation="portrait" cellComments="asDisplayed"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I68"/>
  <sheetViews>
    <sheetView view="pageBreakPreview" topLeftCell="A13" zoomScale="130" zoomScaleNormal="100" zoomScaleSheetLayoutView="130" workbookViewId="0">
      <selection activeCell="G14" sqref="G14:H14"/>
    </sheetView>
  </sheetViews>
  <sheetFormatPr defaultColWidth="9" defaultRowHeight="13.5" outlineLevelRow="1" x14ac:dyDescent="0.15"/>
  <cols>
    <col min="1" max="1" width="6.375" style="129" customWidth="1"/>
    <col min="2" max="2" width="5.125" style="129" customWidth="1"/>
    <col min="3" max="3" width="19.875" style="129" customWidth="1"/>
    <col min="4" max="4" width="9.875" style="129" bestFit="1" customWidth="1"/>
    <col min="5" max="5" width="9" style="129"/>
    <col min="6" max="6" width="18.125" style="129" customWidth="1"/>
    <col min="7" max="7" width="11.625" style="129" customWidth="1"/>
    <col min="8" max="8" width="6" style="129" customWidth="1"/>
    <col min="9" max="16384" width="9" style="129"/>
  </cols>
  <sheetData>
    <row r="1" spans="1:9" ht="26.25" customHeight="1" x14ac:dyDescent="0.15">
      <c r="I1" s="107" t="s">
        <v>82</v>
      </c>
    </row>
    <row r="2" spans="1:9" ht="18.75" customHeight="1" x14ac:dyDescent="0.15"/>
    <row r="3" spans="1:9" ht="21" customHeight="1" x14ac:dyDescent="0.15">
      <c r="A3" s="549" t="s">
        <v>209</v>
      </c>
      <c r="B3" s="549"/>
      <c r="C3" s="549"/>
      <c r="D3" s="549"/>
      <c r="E3" s="549"/>
      <c r="F3" s="549"/>
      <c r="G3" s="549"/>
      <c r="H3" s="549"/>
      <c r="I3" s="549"/>
    </row>
    <row r="4" spans="1:9" ht="21" customHeight="1" x14ac:dyDescent="0.15">
      <c r="A4" s="549"/>
      <c r="B4" s="549"/>
      <c r="C4" s="549"/>
      <c r="D4" s="549"/>
      <c r="E4" s="549"/>
      <c r="F4" s="549"/>
      <c r="G4" s="549"/>
      <c r="H4" s="549"/>
      <c r="I4" s="549"/>
    </row>
    <row r="5" spans="1:9" ht="21" customHeight="1" x14ac:dyDescent="0.15">
      <c r="C5" s="128"/>
      <c r="F5" s="244"/>
      <c r="H5" s="146" t="str">
        <f>IF(表紙!$G$8="","会社名",表紙!$G$8)</f>
        <v>会社名</v>
      </c>
    </row>
    <row r="6" spans="1:9" ht="21" customHeight="1" x14ac:dyDescent="0.15"/>
    <row r="7" spans="1:9" ht="22.5" customHeight="1" x14ac:dyDescent="0.15">
      <c r="C7" s="128" t="s">
        <v>407</v>
      </c>
    </row>
    <row r="8" spans="1:9" ht="22.5" customHeight="1" x14ac:dyDescent="0.15">
      <c r="C8" s="128" t="s">
        <v>148</v>
      </c>
    </row>
    <row r="9" spans="1:9" ht="19.5" customHeight="1" thickBot="1" x14ac:dyDescent="0.2"/>
    <row r="10" spans="1:9" ht="37.5" customHeight="1" thickTop="1" thickBot="1" x14ac:dyDescent="0.2">
      <c r="C10" s="551" t="s">
        <v>408</v>
      </c>
      <c r="D10" s="552"/>
      <c r="E10" s="552"/>
      <c r="F10" s="552"/>
      <c r="G10" s="552"/>
      <c r="H10" s="553"/>
    </row>
    <row r="11" spans="1:9" ht="18.75" customHeight="1" thickTop="1" x14ac:dyDescent="0.15">
      <c r="C11" s="554" t="s">
        <v>174</v>
      </c>
      <c r="D11" s="554"/>
      <c r="E11" s="554"/>
      <c r="F11" s="554"/>
      <c r="G11" s="554"/>
      <c r="H11" s="554"/>
    </row>
    <row r="12" spans="1:9" ht="18.75" customHeight="1" thickBot="1" x14ac:dyDescent="0.25">
      <c r="C12" s="309"/>
      <c r="G12" s="310"/>
      <c r="H12" s="310"/>
    </row>
    <row r="13" spans="1:9" ht="55.5" customHeight="1" thickBot="1" x14ac:dyDescent="0.2">
      <c r="C13" s="136" t="s">
        <v>149</v>
      </c>
      <c r="D13" s="574" t="s">
        <v>409</v>
      </c>
      <c r="E13" s="597"/>
      <c r="F13" s="143" t="s">
        <v>410</v>
      </c>
      <c r="G13" s="574" t="s">
        <v>365</v>
      </c>
      <c r="H13" s="575"/>
    </row>
    <row r="14" spans="1:9" ht="18" customHeight="1" thickTop="1" x14ac:dyDescent="0.15">
      <c r="C14" s="312"/>
      <c r="D14" s="586"/>
      <c r="E14" s="587"/>
      <c r="F14" s="313"/>
      <c r="G14" s="593" t="str">
        <f t="shared" ref="G14:G41" si="0">IF(F14="","",ROUND(D14*F14,6))</f>
        <v/>
      </c>
      <c r="H14" s="594"/>
    </row>
    <row r="15" spans="1:9" ht="18" customHeight="1" x14ac:dyDescent="0.15">
      <c r="C15" s="314"/>
      <c r="D15" s="570"/>
      <c r="E15" s="571"/>
      <c r="F15" s="315"/>
      <c r="G15" s="595" t="str">
        <f t="shared" si="0"/>
        <v/>
      </c>
      <c r="H15" s="596"/>
    </row>
    <row r="16" spans="1:9" ht="18" customHeight="1" x14ac:dyDescent="0.15">
      <c r="C16" s="314"/>
      <c r="D16" s="570"/>
      <c r="E16" s="571"/>
      <c r="F16" s="315"/>
      <c r="G16" s="595" t="str">
        <f t="shared" si="0"/>
        <v/>
      </c>
      <c r="H16" s="596"/>
    </row>
    <row r="17" spans="3:8" ht="18" customHeight="1" thickBot="1" x14ac:dyDescent="0.2">
      <c r="C17" s="314"/>
      <c r="D17" s="570"/>
      <c r="E17" s="571"/>
      <c r="F17" s="315"/>
      <c r="G17" s="595" t="str">
        <f t="shared" si="0"/>
        <v/>
      </c>
      <c r="H17" s="596"/>
    </row>
    <row r="18" spans="3:8" ht="18" hidden="1" customHeight="1" outlineLevel="1" x14ac:dyDescent="0.15">
      <c r="C18" s="314"/>
      <c r="D18" s="570"/>
      <c r="E18" s="571"/>
      <c r="F18" s="315"/>
      <c r="G18" s="595" t="str">
        <f t="shared" si="0"/>
        <v/>
      </c>
      <c r="H18" s="596"/>
    </row>
    <row r="19" spans="3:8" ht="18" hidden="1" customHeight="1" outlineLevel="1" x14ac:dyDescent="0.15">
      <c r="C19" s="314"/>
      <c r="D19" s="570"/>
      <c r="E19" s="571"/>
      <c r="F19" s="315"/>
      <c r="G19" s="595" t="str">
        <f t="shared" si="0"/>
        <v/>
      </c>
      <c r="H19" s="596"/>
    </row>
    <row r="20" spans="3:8" ht="18" hidden="1" customHeight="1" outlineLevel="1" x14ac:dyDescent="0.15">
      <c r="C20" s="314"/>
      <c r="D20" s="570"/>
      <c r="E20" s="571"/>
      <c r="F20" s="315"/>
      <c r="G20" s="595" t="str">
        <f t="shared" si="0"/>
        <v/>
      </c>
      <c r="H20" s="596"/>
    </row>
    <row r="21" spans="3:8" ht="18" hidden="1" customHeight="1" outlineLevel="1" x14ac:dyDescent="0.15">
      <c r="C21" s="314"/>
      <c r="D21" s="570"/>
      <c r="E21" s="571"/>
      <c r="F21" s="315"/>
      <c r="G21" s="595" t="str">
        <f t="shared" si="0"/>
        <v/>
      </c>
      <c r="H21" s="596"/>
    </row>
    <row r="22" spans="3:8" ht="18" hidden="1" customHeight="1" outlineLevel="1" x14ac:dyDescent="0.15">
      <c r="C22" s="314"/>
      <c r="D22" s="570"/>
      <c r="E22" s="571"/>
      <c r="F22" s="315"/>
      <c r="G22" s="595" t="str">
        <f t="shared" si="0"/>
        <v/>
      </c>
      <c r="H22" s="596"/>
    </row>
    <row r="23" spans="3:8" ht="18" hidden="1" customHeight="1" outlineLevel="1" x14ac:dyDescent="0.15">
      <c r="C23" s="314"/>
      <c r="D23" s="570"/>
      <c r="E23" s="571"/>
      <c r="F23" s="315"/>
      <c r="G23" s="595" t="str">
        <f t="shared" si="0"/>
        <v/>
      </c>
      <c r="H23" s="596"/>
    </row>
    <row r="24" spans="3:8" ht="18" hidden="1" customHeight="1" outlineLevel="1" x14ac:dyDescent="0.15">
      <c r="C24" s="314"/>
      <c r="D24" s="570"/>
      <c r="E24" s="571"/>
      <c r="F24" s="315"/>
      <c r="G24" s="595" t="str">
        <f t="shared" si="0"/>
        <v/>
      </c>
      <c r="H24" s="596"/>
    </row>
    <row r="25" spans="3:8" ht="18" hidden="1" customHeight="1" outlineLevel="1" x14ac:dyDescent="0.15">
      <c r="C25" s="314"/>
      <c r="D25" s="570"/>
      <c r="E25" s="571"/>
      <c r="F25" s="315"/>
      <c r="G25" s="595" t="str">
        <f t="shared" si="0"/>
        <v/>
      </c>
      <c r="H25" s="596"/>
    </row>
    <row r="26" spans="3:8" ht="18" hidden="1" customHeight="1" outlineLevel="1" x14ac:dyDescent="0.15">
      <c r="C26" s="314"/>
      <c r="D26" s="570"/>
      <c r="E26" s="571"/>
      <c r="F26" s="315"/>
      <c r="G26" s="595" t="str">
        <f t="shared" si="0"/>
        <v/>
      </c>
      <c r="H26" s="596"/>
    </row>
    <row r="27" spans="3:8" ht="18" hidden="1" customHeight="1" outlineLevel="1" x14ac:dyDescent="0.15">
      <c r="C27" s="314"/>
      <c r="D27" s="570"/>
      <c r="E27" s="571"/>
      <c r="F27" s="315"/>
      <c r="G27" s="595" t="str">
        <f t="shared" si="0"/>
        <v/>
      </c>
      <c r="H27" s="596"/>
    </row>
    <row r="28" spans="3:8" ht="18" hidden="1" customHeight="1" outlineLevel="1" x14ac:dyDescent="0.15">
      <c r="C28" s="314"/>
      <c r="D28" s="570"/>
      <c r="E28" s="571"/>
      <c r="F28" s="315"/>
      <c r="G28" s="595" t="str">
        <f t="shared" si="0"/>
        <v/>
      </c>
      <c r="H28" s="596"/>
    </row>
    <row r="29" spans="3:8" ht="18" hidden="1" customHeight="1" outlineLevel="1" x14ac:dyDescent="0.15">
      <c r="C29" s="314"/>
      <c r="D29" s="570"/>
      <c r="E29" s="571"/>
      <c r="F29" s="315"/>
      <c r="G29" s="595" t="str">
        <f t="shared" si="0"/>
        <v/>
      </c>
      <c r="H29" s="596"/>
    </row>
    <row r="30" spans="3:8" ht="18" hidden="1" customHeight="1" outlineLevel="1" x14ac:dyDescent="0.15">
      <c r="C30" s="314"/>
      <c r="D30" s="570"/>
      <c r="E30" s="571"/>
      <c r="F30" s="315"/>
      <c r="G30" s="595" t="str">
        <f t="shared" si="0"/>
        <v/>
      </c>
      <c r="H30" s="596"/>
    </row>
    <row r="31" spans="3:8" ht="18" hidden="1" customHeight="1" outlineLevel="1" x14ac:dyDescent="0.15">
      <c r="C31" s="314"/>
      <c r="D31" s="570"/>
      <c r="E31" s="571"/>
      <c r="F31" s="315"/>
      <c r="G31" s="595" t="str">
        <f t="shared" si="0"/>
        <v/>
      </c>
      <c r="H31" s="596"/>
    </row>
    <row r="32" spans="3:8" ht="18" hidden="1" customHeight="1" outlineLevel="1" x14ac:dyDescent="0.15">
      <c r="C32" s="314"/>
      <c r="D32" s="570"/>
      <c r="E32" s="571"/>
      <c r="F32" s="315"/>
      <c r="G32" s="595" t="str">
        <f t="shared" si="0"/>
        <v/>
      </c>
      <c r="H32" s="596"/>
    </row>
    <row r="33" spans="3:8" ht="18" hidden="1" customHeight="1" outlineLevel="1" x14ac:dyDescent="0.15">
      <c r="C33" s="314"/>
      <c r="D33" s="570"/>
      <c r="E33" s="571"/>
      <c r="F33" s="315"/>
      <c r="G33" s="595" t="str">
        <f t="shared" si="0"/>
        <v/>
      </c>
      <c r="H33" s="596"/>
    </row>
    <row r="34" spans="3:8" ht="18" hidden="1" customHeight="1" outlineLevel="1" x14ac:dyDescent="0.15">
      <c r="C34" s="314"/>
      <c r="D34" s="570"/>
      <c r="E34" s="571"/>
      <c r="F34" s="315"/>
      <c r="G34" s="595" t="str">
        <f t="shared" si="0"/>
        <v/>
      </c>
      <c r="H34" s="596"/>
    </row>
    <row r="35" spans="3:8" ht="18" hidden="1" customHeight="1" outlineLevel="1" x14ac:dyDescent="0.15">
      <c r="C35" s="314"/>
      <c r="D35" s="570"/>
      <c r="E35" s="571"/>
      <c r="F35" s="315"/>
      <c r="G35" s="595" t="str">
        <f t="shared" si="0"/>
        <v/>
      </c>
      <c r="H35" s="596"/>
    </row>
    <row r="36" spans="3:8" ht="18" hidden="1" customHeight="1" outlineLevel="1" x14ac:dyDescent="0.15">
      <c r="C36" s="314"/>
      <c r="D36" s="570"/>
      <c r="E36" s="571"/>
      <c r="F36" s="315"/>
      <c r="G36" s="595" t="str">
        <f t="shared" si="0"/>
        <v/>
      </c>
      <c r="H36" s="596"/>
    </row>
    <row r="37" spans="3:8" ht="18" hidden="1" customHeight="1" outlineLevel="1" x14ac:dyDescent="0.15">
      <c r="C37" s="314"/>
      <c r="D37" s="570"/>
      <c r="E37" s="571"/>
      <c r="F37" s="315"/>
      <c r="G37" s="595" t="str">
        <f t="shared" si="0"/>
        <v/>
      </c>
      <c r="H37" s="596"/>
    </row>
    <row r="38" spans="3:8" ht="18" hidden="1" customHeight="1" outlineLevel="1" x14ac:dyDescent="0.15">
      <c r="C38" s="314"/>
      <c r="D38" s="570"/>
      <c r="E38" s="571"/>
      <c r="F38" s="315"/>
      <c r="G38" s="595" t="str">
        <f t="shared" si="0"/>
        <v/>
      </c>
      <c r="H38" s="596"/>
    </row>
    <row r="39" spans="3:8" ht="18" hidden="1" customHeight="1" outlineLevel="1" x14ac:dyDescent="0.15">
      <c r="C39" s="314"/>
      <c r="D39" s="570"/>
      <c r="E39" s="571"/>
      <c r="F39" s="315"/>
      <c r="G39" s="595" t="str">
        <f t="shared" si="0"/>
        <v/>
      </c>
      <c r="H39" s="596"/>
    </row>
    <row r="40" spans="3:8" ht="18" hidden="1" customHeight="1" outlineLevel="1" x14ac:dyDescent="0.15">
      <c r="C40" s="314"/>
      <c r="D40" s="570"/>
      <c r="E40" s="571"/>
      <c r="F40" s="315"/>
      <c r="G40" s="595" t="str">
        <f t="shared" si="0"/>
        <v/>
      </c>
      <c r="H40" s="596"/>
    </row>
    <row r="41" spans="3:8" ht="18" hidden="1" customHeight="1" outlineLevel="1" thickBot="1" x14ac:dyDescent="0.2">
      <c r="C41" s="324"/>
      <c r="D41" s="606"/>
      <c r="E41" s="607"/>
      <c r="F41" s="325"/>
      <c r="G41" s="608" t="str">
        <f t="shared" si="0"/>
        <v/>
      </c>
      <c r="H41" s="609"/>
    </row>
    <row r="42" spans="3:8" ht="18" customHeight="1" collapsed="1" thickTop="1" thickBot="1" x14ac:dyDescent="0.2">
      <c r="C42" s="175" t="s">
        <v>3</v>
      </c>
      <c r="D42" s="580">
        <f>SUM(D14:D41)</f>
        <v>0</v>
      </c>
      <c r="E42" s="581"/>
      <c r="F42" s="316" t="s">
        <v>50</v>
      </c>
      <c r="G42" s="601">
        <f>SUM(G14:H41)</f>
        <v>0</v>
      </c>
      <c r="H42" s="602"/>
    </row>
    <row r="43" spans="3:8" ht="18" customHeight="1" x14ac:dyDescent="0.15">
      <c r="C43" s="201"/>
      <c r="D43" s="301"/>
      <c r="E43" s="302"/>
      <c r="F43" s="299"/>
      <c r="G43" s="300"/>
    </row>
    <row r="44" spans="3:8" ht="18.75" customHeight="1" x14ac:dyDescent="0.15">
      <c r="C44" s="128" t="s">
        <v>150</v>
      </c>
      <c r="D44" s="147"/>
      <c r="E44" s="147"/>
    </row>
    <row r="45" spans="3:8" ht="19.5" customHeight="1" thickBot="1" x14ac:dyDescent="0.2"/>
    <row r="46" spans="3:8" ht="51.75" customHeight="1" thickTop="1" thickBot="1" x14ac:dyDescent="0.2">
      <c r="C46" s="551"/>
      <c r="D46" s="552"/>
      <c r="E46" s="552"/>
      <c r="F46" s="552"/>
      <c r="G46" s="552"/>
      <c r="H46" s="553"/>
    </row>
    <row r="47" spans="3:8" ht="19.5" customHeight="1" thickTop="1" thickBot="1" x14ac:dyDescent="0.25">
      <c r="C47" s="309"/>
      <c r="D47" s="147"/>
      <c r="E47" s="147"/>
    </row>
    <row r="48" spans="3:8" ht="55.5" customHeight="1" thickBot="1" x14ac:dyDescent="0.2">
      <c r="C48" s="603" t="s">
        <v>411</v>
      </c>
      <c r="D48" s="604"/>
      <c r="E48" s="605"/>
      <c r="F48" s="598">
        <f>IF(D42=0,0,G42/D42)</f>
        <v>0</v>
      </c>
      <c r="G48" s="599"/>
      <c r="H48" s="600"/>
    </row>
    <row r="49" spans="3:3" s="205" customFormat="1" x14ac:dyDescent="0.15"/>
    <row r="50" spans="3:3" s="205" customFormat="1" ht="18.75" customHeight="1" x14ac:dyDescent="0.2">
      <c r="C50" s="309"/>
    </row>
    <row r="51" spans="3:3" s="205" customFormat="1" ht="18.75" customHeight="1" x14ac:dyDescent="0.2">
      <c r="C51" s="309"/>
    </row>
    <row r="52" spans="3:3" s="205" customFormat="1" ht="18.75" customHeight="1" x14ac:dyDescent="0.2">
      <c r="C52" s="309"/>
    </row>
    <row r="53" spans="3:3" s="205" customFormat="1" ht="18.75" customHeight="1" x14ac:dyDescent="0.2">
      <c r="C53" s="309"/>
    </row>
    <row r="54" spans="3:3" s="205" customFormat="1" ht="18.75" customHeight="1" x14ac:dyDescent="0.2">
      <c r="C54" s="309"/>
    </row>
    <row r="55" spans="3:3" s="205" customFormat="1" ht="18.75" customHeight="1" x14ac:dyDescent="0.2">
      <c r="C55" s="309"/>
    </row>
    <row r="56" spans="3:3" s="205" customFormat="1" ht="18.75" customHeight="1" x14ac:dyDescent="0.2">
      <c r="C56" s="309"/>
    </row>
    <row r="57" spans="3:3" s="205" customFormat="1" ht="18.75" customHeight="1" x14ac:dyDescent="0.2">
      <c r="C57" s="309"/>
    </row>
    <row r="58" spans="3:3" s="205" customFormat="1" ht="18.75" customHeight="1" x14ac:dyDescent="0.2">
      <c r="C58" s="309"/>
    </row>
    <row r="59" spans="3:3" s="205" customFormat="1" ht="18.75" customHeight="1" x14ac:dyDescent="0.2">
      <c r="C59" s="309"/>
    </row>
    <row r="60" spans="3:3" s="205" customFormat="1" ht="18.75" customHeight="1" x14ac:dyDescent="0.2">
      <c r="C60" s="309"/>
    </row>
    <row r="61" spans="3:3" s="205" customFormat="1" ht="18.75" customHeight="1" x14ac:dyDescent="0.2">
      <c r="C61" s="309"/>
    </row>
    <row r="62" spans="3:3" s="205" customFormat="1" ht="18.75" customHeight="1" x14ac:dyDescent="0.2">
      <c r="C62" s="309"/>
    </row>
    <row r="63" spans="3:3" s="205" customFormat="1" ht="18.75" customHeight="1" x14ac:dyDescent="0.2">
      <c r="C63" s="309"/>
    </row>
    <row r="64" spans="3:3" s="205" customFormat="1" ht="18.75" customHeight="1" x14ac:dyDescent="0.2">
      <c r="C64" s="309"/>
    </row>
    <row r="65" spans="3:3" s="205" customFormat="1" ht="18.75" customHeight="1" x14ac:dyDescent="0.2">
      <c r="C65" s="309"/>
    </row>
    <row r="66" spans="3:3" s="205" customFormat="1" ht="18.75" customHeight="1" x14ac:dyDescent="0.2">
      <c r="C66" s="309"/>
    </row>
    <row r="67" spans="3:3" s="205" customFormat="1" ht="18.75" customHeight="1" x14ac:dyDescent="0.2">
      <c r="C67" s="309"/>
    </row>
    <row r="68" spans="3:3" s="205" customFormat="1" ht="18.75" customHeight="1" x14ac:dyDescent="0.2">
      <c r="C68" s="309"/>
    </row>
  </sheetData>
  <mergeCells count="66">
    <mergeCell ref="F48:H48"/>
    <mergeCell ref="G42:H42"/>
    <mergeCell ref="D42:E42"/>
    <mergeCell ref="C48:E48"/>
    <mergeCell ref="D40:E40"/>
    <mergeCell ref="G40:H40"/>
    <mergeCell ref="D41:E41"/>
    <mergeCell ref="G41:H41"/>
    <mergeCell ref="C46:H46"/>
    <mergeCell ref="D37:E37"/>
    <mergeCell ref="G37:H37"/>
    <mergeCell ref="D38:E38"/>
    <mergeCell ref="G38:H38"/>
    <mergeCell ref="D39:E39"/>
    <mergeCell ref="G39:H39"/>
    <mergeCell ref="D34:E34"/>
    <mergeCell ref="G34:H34"/>
    <mergeCell ref="D35:E35"/>
    <mergeCell ref="G35:H35"/>
    <mergeCell ref="D36:E36"/>
    <mergeCell ref="G36:H36"/>
    <mergeCell ref="D31:E31"/>
    <mergeCell ref="G31:H31"/>
    <mergeCell ref="D32:E32"/>
    <mergeCell ref="G32:H32"/>
    <mergeCell ref="D33:E33"/>
    <mergeCell ref="G33:H33"/>
    <mergeCell ref="D28:E28"/>
    <mergeCell ref="G28:H28"/>
    <mergeCell ref="D29:E29"/>
    <mergeCell ref="G29:H29"/>
    <mergeCell ref="D30:E30"/>
    <mergeCell ref="G30:H30"/>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4:E14"/>
    <mergeCell ref="G14:H14"/>
    <mergeCell ref="D15:E15"/>
    <mergeCell ref="G15:H15"/>
    <mergeCell ref="A3:I4"/>
    <mergeCell ref="C10:H10"/>
    <mergeCell ref="C11:H11"/>
    <mergeCell ref="D13:E13"/>
    <mergeCell ref="G13:H13"/>
  </mergeCells>
  <phoneticPr fontId="1"/>
  <pageMargins left="0.78740157480314965" right="0.78740157480314965" top="0.39370078740157483" bottom="0.39370078740157483" header="0.51181102362204722" footer="0.51181102362204722"/>
  <pageSetup paperSize="9" scale="91" fitToHeight="0" orientation="portrait" cellComments="asDisplayed"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F34"/>
  <sheetViews>
    <sheetView view="pageBreakPreview" zoomScaleNormal="100" zoomScaleSheetLayoutView="100" workbookViewId="0">
      <selection activeCell="E16" sqref="E16"/>
    </sheetView>
  </sheetViews>
  <sheetFormatPr defaultColWidth="9" defaultRowHeight="13.5" x14ac:dyDescent="0.15"/>
  <cols>
    <col min="1" max="1" width="5.125" style="129" customWidth="1"/>
    <col min="2" max="2" width="5.875" style="129" customWidth="1"/>
    <col min="3" max="3" width="17.125" style="129" bestFit="1" customWidth="1"/>
    <col min="4" max="4" width="13.125" style="129" customWidth="1"/>
    <col min="5" max="5" width="39.625" style="129" customWidth="1"/>
    <col min="6" max="6" width="11.875" style="129" customWidth="1"/>
    <col min="7" max="7" width="6.125" style="129" customWidth="1"/>
    <col min="8" max="16384" width="9" style="129"/>
  </cols>
  <sheetData>
    <row r="1" spans="2:6" ht="26.25" customHeight="1" x14ac:dyDescent="0.15">
      <c r="F1" s="107" t="s">
        <v>169</v>
      </c>
    </row>
    <row r="2" spans="2:6" ht="18.75" customHeight="1" x14ac:dyDescent="0.15"/>
    <row r="3" spans="2:6" ht="18.75" customHeight="1" x14ac:dyDescent="0.15">
      <c r="B3" s="549" t="s">
        <v>210</v>
      </c>
      <c r="C3" s="549"/>
      <c r="D3" s="549"/>
      <c r="E3" s="549"/>
      <c r="F3" s="549"/>
    </row>
    <row r="4" spans="2:6" ht="18.75" customHeight="1" x14ac:dyDescent="0.15">
      <c r="B4" s="549"/>
      <c r="C4" s="549"/>
      <c r="D4" s="549"/>
      <c r="E4" s="549"/>
      <c r="F4" s="549"/>
    </row>
    <row r="5" spans="2:6" ht="21" customHeight="1" x14ac:dyDescent="0.15">
      <c r="F5" s="146" t="str">
        <f>IF(表紙!$G$8="","会社名",表紙!$G$8)</f>
        <v>会社名</v>
      </c>
    </row>
    <row r="6" spans="2:6" ht="24.75" customHeight="1" x14ac:dyDescent="0.15"/>
    <row r="7" spans="2:6" ht="18" thickBot="1" x14ac:dyDescent="0.2">
      <c r="D7" s="128"/>
      <c r="E7" s="128"/>
      <c r="F7" s="310"/>
    </row>
    <row r="8" spans="2:6" ht="45" customHeight="1" thickBot="1" x14ac:dyDescent="0.2">
      <c r="B8" s="326"/>
      <c r="C8" s="140" t="s">
        <v>165</v>
      </c>
      <c r="D8" s="143" t="s">
        <v>64</v>
      </c>
      <c r="E8" s="143" t="s">
        <v>183</v>
      </c>
      <c r="F8" s="247" t="s">
        <v>66</v>
      </c>
    </row>
    <row r="9" spans="2:6" ht="18" customHeight="1" thickTop="1" x14ac:dyDescent="0.15">
      <c r="B9" s="327">
        <v>1</v>
      </c>
      <c r="C9" s="328"/>
      <c r="D9" s="329"/>
      <c r="E9" s="330"/>
      <c r="F9" s="331"/>
    </row>
    <row r="10" spans="2:6" ht="18" customHeight="1" x14ac:dyDescent="0.15">
      <c r="B10" s="332">
        <v>2</v>
      </c>
      <c r="C10" s="333"/>
      <c r="D10" s="334"/>
      <c r="E10" s="335"/>
      <c r="F10" s="336"/>
    </row>
    <row r="11" spans="2:6" ht="18" customHeight="1" x14ac:dyDescent="0.15">
      <c r="B11" s="337" t="s">
        <v>59</v>
      </c>
      <c r="C11" s="333"/>
      <c r="D11" s="334"/>
      <c r="E11" s="335"/>
      <c r="F11" s="336"/>
    </row>
    <row r="12" spans="2:6" ht="18" customHeight="1" x14ac:dyDescent="0.15">
      <c r="B12" s="338" t="s">
        <v>59</v>
      </c>
      <c r="C12" s="333"/>
      <c r="D12" s="334"/>
      <c r="E12" s="335"/>
      <c r="F12" s="336"/>
    </row>
    <row r="13" spans="2:6" ht="18" customHeight="1" x14ac:dyDescent="0.15">
      <c r="B13" s="332" t="s">
        <v>59</v>
      </c>
      <c r="C13" s="333"/>
      <c r="D13" s="334"/>
      <c r="E13" s="335"/>
      <c r="F13" s="336"/>
    </row>
    <row r="14" spans="2:6" ht="18" customHeight="1" x14ac:dyDescent="0.15">
      <c r="B14" s="332" t="s">
        <v>59</v>
      </c>
      <c r="C14" s="333"/>
      <c r="D14" s="334"/>
      <c r="E14" s="335"/>
      <c r="F14" s="336"/>
    </row>
    <row r="15" spans="2:6" ht="18" customHeight="1" x14ac:dyDescent="0.15">
      <c r="B15" s="337" t="s">
        <v>59</v>
      </c>
      <c r="C15" s="333"/>
      <c r="D15" s="334"/>
      <c r="E15" s="335"/>
      <c r="F15" s="336"/>
    </row>
    <row r="16" spans="2:6" ht="18" customHeight="1" thickBot="1" x14ac:dyDescent="0.2">
      <c r="B16" s="339" t="s">
        <v>59</v>
      </c>
      <c r="C16" s="340"/>
      <c r="D16" s="341"/>
      <c r="E16" s="342"/>
      <c r="F16" s="343"/>
    </row>
    <row r="17" spans="1:6" ht="18" customHeight="1" thickTop="1" thickBot="1" x14ac:dyDescent="0.2">
      <c r="B17" s="344" t="s">
        <v>58</v>
      </c>
      <c r="C17" s="345"/>
      <c r="D17" s="346">
        <f>SUM(D9:D16)</f>
        <v>0</v>
      </c>
      <c r="E17" s="347"/>
      <c r="F17" s="348"/>
    </row>
    <row r="18" spans="1:6" ht="18" customHeight="1" x14ac:dyDescent="0.15">
      <c r="D18" s="201"/>
      <c r="E18" s="201"/>
      <c r="F18" s="300"/>
    </row>
    <row r="19" spans="1:6" ht="33.75" customHeight="1" x14ac:dyDescent="0.15">
      <c r="A19" s="349" t="s">
        <v>158</v>
      </c>
      <c r="B19" s="610" t="s">
        <v>159</v>
      </c>
      <c r="C19" s="610"/>
      <c r="D19" s="610"/>
      <c r="E19" s="610"/>
      <c r="F19" s="610"/>
    </row>
    <row r="20" spans="1:6" s="205" customFormat="1" ht="57.75" customHeight="1" x14ac:dyDescent="0.15">
      <c r="A20" s="349" t="s">
        <v>158</v>
      </c>
      <c r="B20" s="610" t="s">
        <v>166</v>
      </c>
      <c r="C20" s="610"/>
      <c r="D20" s="610"/>
      <c r="E20" s="610"/>
      <c r="F20" s="610"/>
    </row>
    <row r="21" spans="1:6" s="205" customFormat="1" x14ac:dyDescent="0.15"/>
    <row r="22" spans="1:6" s="205" customFormat="1" x14ac:dyDescent="0.15"/>
    <row r="23" spans="1:6" s="205" customFormat="1" x14ac:dyDescent="0.15"/>
    <row r="24" spans="1:6" s="205" customFormat="1" x14ac:dyDescent="0.15"/>
    <row r="25" spans="1:6" s="205" customFormat="1" x14ac:dyDescent="0.15"/>
    <row r="26" spans="1:6" s="205" customFormat="1" x14ac:dyDescent="0.15"/>
    <row r="27" spans="1:6" s="205" customFormat="1" x14ac:dyDescent="0.15"/>
    <row r="28" spans="1:6" s="205" customFormat="1" x14ac:dyDescent="0.15"/>
    <row r="29" spans="1:6" s="205" customFormat="1" x14ac:dyDescent="0.15"/>
    <row r="30" spans="1:6" s="205" customFormat="1" x14ac:dyDescent="0.15"/>
    <row r="31" spans="1:6" s="205" customFormat="1" x14ac:dyDescent="0.15"/>
    <row r="32" spans="1:6" s="205" customFormat="1" x14ac:dyDescent="0.15"/>
    <row r="33" s="205" customFormat="1" x14ac:dyDescent="0.15"/>
    <row r="34" s="205" customFormat="1" x14ac:dyDescent="0.15"/>
  </sheetData>
  <mergeCells count="3">
    <mergeCell ref="B19:F19"/>
    <mergeCell ref="B20:F20"/>
    <mergeCell ref="B3:F4"/>
  </mergeCells>
  <phoneticPr fontId="1"/>
  <pageMargins left="0.78740157480314965" right="0.78740157480314965" top="0.39370078740157483" bottom="0.39370078740157483" header="0.51181102362204722" footer="0.51181102362204722"/>
  <pageSetup paperSize="9" scale="93" fitToHeight="0" orientation="portrait" cellComments="asDisplayed" r:id="rId1"/>
  <headerFooter alignWithMargins="0"/>
  <colBreaks count="1" manualBreakCount="1">
    <brk id="6" max="2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28</vt:i4>
      </vt:variant>
      <vt:variant>
        <vt:lpstr>名前付き一覧</vt:lpstr>
      </vt:variant>
      <vt:variant>
        <vt:i4>21</vt:i4>
      </vt:variant>
    </vt:vector>
  </HeadingPairs>
  <TitlesOfParts>
    <vt:vector size="49" baseType="lpstr">
      <vt:lpstr>表紙</vt:lpstr>
      <vt:lpstr>表1</vt:lpstr>
      <vt:lpstr>表2</vt:lpstr>
      <vt:lpstr>表3</vt:lpstr>
      <vt:lpstr>表4</vt:lpstr>
      <vt:lpstr>表5</vt:lpstr>
      <vt:lpstr>表6</vt:lpstr>
      <vt:lpstr>表6の2</vt:lpstr>
      <vt:lpstr>表7</vt:lpstr>
      <vt:lpstr>表8</vt:lpstr>
      <vt:lpstr>表9</vt:lpstr>
      <vt:lpstr>表10</vt:lpstr>
      <vt:lpstr>表11</vt:lpstr>
      <vt:lpstr>表11の2</vt:lpstr>
      <vt:lpstr>表12</vt:lpstr>
      <vt:lpstr>表12の2</vt:lpstr>
      <vt:lpstr>表12の3</vt:lpstr>
      <vt:lpstr>参考</vt:lpstr>
      <vt:lpstr>表紙（メニュー別）</vt:lpstr>
      <vt:lpstr>表1（メニュー別）</vt:lpstr>
      <vt:lpstr>表2（メニュー別）</vt:lpstr>
      <vt:lpstr>表3（メニュー別）</vt:lpstr>
      <vt:lpstr>表4（メニュー別）</vt:lpstr>
      <vt:lpstr>表5（メニュー別）</vt:lpstr>
      <vt:lpstr>表6（メニュー別）（参考値）</vt:lpstr>
      <vt:lpstr>表1～6の総括（メニュー別）（参考値）</vt:lpstr>
      <vt:lpstr>表7～11（メニュー別）</vt:lpstr>
      <vt:lpstr>表12（メニュー別）</vt:lpstr>
      <vt:lpstr>参考!Print_Area</vt:lpstr>
      <vt:lpstr>表1!Print_Area</vt:lpstr>
      <vt:lpstr>'表1（メニュー別）'!Print_Area</vt:lpstr>
      <vt:lpstr>'表1～6の総括（メニュー別）（参考値）'!Print_Area</vt:lpstr>
      <vt:lpstr>'表12（メニュー別）'!Print_Area</vt:lpstr>
      <vt:lpstr>表12の2!Print_Area</vt:lpstr>
      <vt:lpstr>表12の3!Print_Area</vt:lpstr>
      <vt:lpstr>表2!Print_Area</vt:lpstr>
      <vt:lpstr>'表2（メニュー別）'!Print_Area</vt:lpstr>
      <vt:lpstr>表3!Print_Area</vt:lpstr>
      <vt:lpstr>'表3（メニュー別）'!Print_Area</vt:lpstr>
      <vt:lpstr>表4!Print_Area</vt:lpstr>
      <vt:lpstr>'表4（メニュー別）'!Print_Area</vt:lpstr>
      <vt:lpstr>表5!Print_Area</vt:lpstr>
      <vt:lpstr>'表5（メニュー別）'!Print_Area</vt:lpstr>
      <vt:lpstr>表6!Print_Area</vt:lpstr>
      <vt:lpstr>'表6（メニュー別）（参考値）'!Print_Area</vt:lpstr>
      <vt:lpstr>表6の2!Print_Area</vt:lpstr>
      <vt:lpstr>'表7～11（メニュー別）'!Print_Area</vt:lpstr>
      <vt:lpstr>表紙!Print_Area</vt:lpstr>
      <vt:lpstr>'表紙（メニュー別）'!Print_Area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2024-05-22T11:49:48Z</cp:lastPrinted>
  <dcterms:created xsi:type="dcterms:W3CDTF">2006-04-11T02:05:36Z</dcterms:created>
  <dcterms:modified xsi:type="dcterms:W3CDTF">2024-05-30T14:51:09Z</dcterms:modified>
</cp:coreProperties>
</file>