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1288" documentId="8_{36A0B567-8FE1-4856-898C-E02D000198D7}" xr6:coauthVersionLast="47" xr6:coauthVersionMax="47" xr10:uidLastSave="{AB8BB4AE-B1C5-45BF-A911-03C59179CEBE}"/>
  <bookViews>
    <workbookView xWindow="28680" yWindow="-120" windowWidth="29040" windowHeight="15720" tabRatio="912" activeTab="19" xr2:uid="{00000000-000D-0000-FFFF-FFFF00000000}"/>
  </bookViews>
  <sheets>
    <sheet name="入力確認用sheet" sheetId="55" r:id="rId1"/>
    <sheet name="表紙" sheetId="12" r:id="rId2"/>
    <sheet name="表1" sheetId="46" r:id="rId3"/>
    <sheet name="表2" sheetId="47" r:id="rId4"/>
    <sheet name="表3" sheetId="48" r:id="rId5"/>
    <sheet name="表4" sheetId="5" r:id="rId6"/>
    <sheet name="表5" sheetId="6" r:id="rId7"/>
    <sheet name="表6" sheetId="7" r:id="rId8"/>
    <sheet name="表6の2" sheetId="24" r:id="rId9"/>
    <sheet name="表7" sheetId="51" r:id="rId10"/>
    <sheet name="表8" sheetId="14" r:id="rId11"/>
    <sheet name="表9" sheetId="37" r:id="rId12"/>
    <sheet name="表10" sheetId="38" r:id="rId13"/>
    <sheet name="表11" sheetId="39" r:id="rId14"/>
    <sheet name="表11の2" sheetId="40" r:id="rId15"/>
    <sheet name="表12" sheetId="54" r:id="rId16"/>
    <sheet name="表12の2" sheetId="42" r:id="rId17"/>
    <sheet name="表12の3" sheetId="44" r:id="rId18"/>
    <sheet name="参考" sheetId="9" r:id="rId19"/>
    <sheet name="表紙（メニュー別）" sheetId="33" r:id="rId20"/>
    <sheet name="表1（メニュー別）" sheetId="26" r:id="rId21"/>
    <sheet name="表2（メニュー別）" sheetId="27" r:id="rId22"/>
    <sheet name="表3（メニュー別）" sheetId="28" r:id="rId23"/>
    <sheet name="表4（メニュー別）" sheetId="29" r:id="rId24"/>
    <sheet name="表5（メニュー別）" sheetId="30" r:id="rId25"/>
    <sheet name="表6（メニュー別）（参考値）" sheetId="32" r:id="rId26"/>
    <sheet name="表1～6の総括（メニュー別）（参考値）" sheetId="35" r:id="rId27"/>
    <sheet name="表7～11（メニュー別）" sheetId="53" r:id="rId28"/>
    <sheet name="表12（メニュー別）" sheetId="45" r:id="rId29"/>
  </sheets>
  <definedNames>
    <definedName name="_xlnm._FilterDatabase" localSheetId="7" hidden="1">表6!$C$12:$H$114</definedName>
    <definedName name="PPS値" localSheetId="14">#REF!</definedName>
    <definedName name="PPS値" localSheetId="15">#REF!</definedName>
    <definedName name="PPS値" localSheetId="28">#REF!</definedName>
    <definedName name="PPS値" localSheetId="16">#REF!</definedName>
    <definedName name="PPS値" localSheetId="17">#REF!</definedName>
    <definedName name="PPS値">#REF!</definedName>
    <definedName name="PPS名" localSheetId="14">#REF!</definedName>
    <definedName name="PPS名" localSheetId="15">#REF!</definedName>
    <definedName name="PPS名" localSheetId="28">#REF!</definedName>
    <definedName name="PPS名" localSheetId="16">#REF!</definedName>
    <definedName name="PPS名" localSheetId="17">#REF!</definedName>
    <definedName name="PPS名">#REF!</definedName>
    <definedName name="_xlnm.Print_Area" localSheetId="18">参考!$A$1:$F$40</definedName>
    <definedName name="_xlnm.Print_Area" localSheetId="2">表1!$A$1:$K$78</definedName>
    <definedName name="_xlnm.Print_Area" localSheetId="20">'表1（メニュー別）'!$A$1:$AT$72</definedName>
    <definedName name="_xlnm.Print_Area" localSheetId="26">'表1～6の総括（メニュー別）（参考値）'!$A$1:$BP$25</definedName>
    <definedName name="_xlnm.Print_Area" localSheetId="28">'表12（メニュー別）'!$A$1:$T$85</definedName>
    <definedName name="_xlnm.Print_Area" localSheetId="16">表12の2!$A$1:$J$83</definedName>
    <definedName name="_xlnm.Print_Area" localSheetId="17">表12の3!$A$1:$J$75</definedName>
    <definedName name="_xlnm.Print_Area" localSheetId="3">表2!$A$1:$E$43</definedName>
    <definedName name="_xlnm.Print_Area" localSheetId="21">'表2（メニュー別）'!$A$1:$AT$48</definedName>
    <definedName name="_xlnm.Print_Area" localSheetId="4">表3!$A$1:$I$43</definedName>
    <definedName name="_xlnm.Print_Area" localSheetId="22">'表3（メニュー別）'!$A$1:$AT$48</definedName>
    <definedName name="_xlnm.Print_Area" localSheetId="5">表4!$A$1:$E$18</definedName>
    <definedName name="_xlnm.Print_Area" localSheetId="23">'表4（メニュー別）'!$A$1:$AT$23</definedName>
    <definedName name="_xlnm.Print_Area" localSheetId="6">表5!$A$1:$I$17</definedName>
    <definedName name="_xlnm.Print_Area" localSheetId="24">'表5（メニュー別）'!$A$1:$AT$17</definedName>
    <definedName name="_xlnm.Print_Area" localSheetId="7">表6!$A$1:$I$142</definedName>
    <definedName name="_xlnm.Print_Area" localSheetId="25">'表6（メニュー別）（参考値）'!$A$1:$AW$144</definedName>
    <definedName name="_xlnm.Print_Area" localSheetId="8">表6の2!$A$1:$I$48</definedName>
    <definedName name="_xlnm.Print_Area" localSheetId="9">表7!$A$1:$G$21</definedName>
    <definedName name="_xlnm.Print_Area" localSheetId="27">'表7～11（メニュー別）'!$A$1:$Z$51</definedName>
    <definedName name="_xlnm.Print_Area" localSheetId="10">表8!$A$1:$I$22</definedName>
    <definedName name="_xlnm.Print_Area" localSheetId="1">表紙!$A$1:$P$74</definedName>
    <definedName name="_xlnm.Print_Area" localSheetId="19">'表紙（メニュー別）'!$A$1:$J$52</definedName>
    <definedName name="Z_7C73768E_F605_4E66_A1EA_792805CF7D21_.wvu.Cols" localSheetId="2" hidden="1">表1!#REF!</definedName>
    <definedName name="Z_7C73768E_F605_4E66_A1EA_792805CF7D21_.wvu.Cols" localSheetId="20" hidden="1">'表1（メニュー別）'!#REF!</definedName>
    <definedName name="Z_7C73768E_F605_4E66_A1EA_792805CF7D21_.wvu.Cols" localSheetId="26" hidden="1">'表1～6の総括（メニュー別）（参考値）'!#REF!</definedName>
    <definedName name="Z_7C73768E_F605_4E66_A1EA_792805CF7D21_.wvu.Cols" localSheetId="12" hidden="1">表10!#REF!</definedName>
    <definedName name="Z_7C73768E_F605_4E66_A1EA_792805CF7D21_.wvu.Cols" localSheetId="13" hidden="1">表11!#REF!</definedName>
    <definedName name="Z_7C73768E_F605_4E66_A1EA_792805CF7D21_.wvu.Cols" localSheetId="14" hidden="1">表11の2!#REF!</definedName>
    <definedName name="Z_7C73768E_F605_4E66_A1EA_792805CF7D21_.wvu.Cols" localSheetId="15" hidden="1">表12!#REF!</definedName>
    <definedName name="Z_7C73768E_F605_4E66_A1EA_792805CF7D21_.wvu.Cols" localSheetId="28" hidden="1">'表12（メニュー別）'!#REF!</definedName>
    <definedName name="Z_7C73768E_F605_4E66_A1EA_792805CF7D21_.wvu.Cols" localSheetId="16" hidden="1">表12の2!#REF!</definedName>
    <definedName name="Z_7C73768E_F605_4E66_A1EA_792805CF7D21_.wvu.Cols" localSheetId="17" hidden="1">表12の3!#REF!</definedName>
    <definedName name="Z_7C73768E_F605_4E66_A1EA_792805CF7D21_.wvu.Cols" localSheetId="3" hidden="1">表2!#REF!</definedName>
    <definedName name="Z_7C73768E_F605_4E66_A1EA_792805CF7D21_.wvu.Cols" localSheetId="21" hidden="1">'表2（メニュー別）'!#REF!</definedName>
    <definedName name="Z_7C73768E_F605_4E66_A1EA_792805CF7D21_.wvu.Cols" localSheetId="4" hidden="1">表3!#REF!</definedName>
    <definedName name="Z_7C73768E_F605_4E66_A1EA_792805CF7D21_.wvu.Cols" localSheetId="22" hidden="1">'表3（メニュー別）'!#REF!</definedName>
    <definedName name="Z_7C73768E_F605_4E66_A1EA_792805CF7D21_.wvu.Cols" localSheetId="23" hidden="1">'表4（メニュー別）'!#REF!</definedName>
    <definedName name="Z_7C73768E_F605_4E66_A1EA_792805CF7D21_.wvu.Cols" localSheetId="24" hidden="1">'表5（メニュー別）'!#REF!</definedName>
    <definedName name="Z_7C73768E_F605_4E66_A1EA_792805CF7D21_.wvu.Cols" localSheetId="25" hidden="1">'表6（メニュー別）（参考値）'!#REF!</definedName>
    <definedName name="Z_7C73768E_F605_4E66_A1EA_792805CF7D21_.wvu.Cols" localSheetId="8" hidden="1">表6の2!#REF!</definedName>
    <definedName name="Z_7C73768E_F605_4E66_A1EA_792805CF7D21_.wvu.Cols" localSheetId="9" hidden="1">表7!#REF!</definedName>
    <definedName name="Z_7C73768E_F605_4E66_A1EA_792805CF7D21_.wvu.Cols" localSheetId="27" hidden="1">'表7～11（メニュー別）'!#REF!</definedName>
    <definedName name="Z_7C73768E_F605_4E66_A1EA_792805CF7D21_.wvu.Cols" localSheetId="10" hidden="1">表8!#REF!</definedName>
    <definedName name="Z_7C73768E_F605_4E66_A1EA_792805CF7D21_.wvu.Cols" localSheetId="11" hidden="1">表9!#REF!</definedName>
    <definedName name="Z_7C73768E_F605_4E66_A1EA_792805CF7D21_.wvu.Cols" localSheetId="1" hidden="1">表紙!$C:$C</definedName>
    <definedName name="Z_7C73768E_F605_4E66_A1EA_792805CF7D21_.wvu.Cols" localSheetId="19" hidden="1">'表紙（メニュー別）'!#REF!</definedName>
    <definedName name="Z_7C73768E_F605_4E66_A1EA_792805CF7D21_.wvu.PrintArea" localSheetId="12" hidden="1">表10!$A$1:$I$18</definedName>
    <definedName name="Z_7C73768E_F605_4E66_A1EA_792805CF7D21_.wvu.PrintArea" localSheetId="13" hidden="1">表11!$A$1:$I$13</definedName>
    <definedName name="Z_7C73768E_F605_4E66_A1EA_792805CF7D21_.wvu.PrintArea" localSheetId="14" hidden="1">表11の2!$A$1:$I$15</definedName>
    <definedName name="Z_7C73768E_F605_4E66_A1EA_792805CF7D21_.wvu.PrintArea" localSheetId="15" hidden="1">表12!$A$1:$X$31</definedName>
    <definedName name="Z_7C73768E_F605_4E66_A1EA_792805CF7D21_.wvu.PrintArea" localSheetId="28" hidden="1">'表12（メニュー別）'!$A$1:$T$50</definedName>
    <definedName name="Z_7C73768E_F605_4E66_A1EA_792805CF7D21_.wvu.PrintArea" localSheetId="3" hidden="1">表2!$A$1:$E$44</definedName>
    <definedName name="Z_7C73768E_F605_4E66_A1EA_792805CF7D21_.wvu.PrintArea" localSheetId="21" hidden="1">'表2（メニュー別）'!$A$1:$AT$44</definedName>
    <definedName name="Z_7C73768E_F605_4E66_A1EA_792805CF7D21_.wvu.PrintArea" localSheetId="9" hidden="1">表7!$A$1:$H$18</definedName>
    <definedName name="Z_7C73768E_F605_4E66_A1EA_792805CF7D21_.wvu.PrintArea" localSheetId="10" hidden="1">表8!$A$1:$J$18</definedName>
    <definedName name="Z_7C73768E_F605_4E66_A1EA_792805CF7D21_.wvu.PrintArea" localSheetId="11" hidden="1">表9!$A$1:$G$18</definedName>
    <definedName name="Z_7C73768E_F605_4E66_A1EA_792805CF7D21_.wvu.PrintArea" localSheetId="1" hidden="1">表紙!$A$1:$P$78</definedName>
    <definedName name="Z_7C73768E_F605_4E66_A1EA_792805CF7D21_.wvu.PrintArea" localSheetId="19" hidden="1">'表紙（メニュー別）'!$A$1:$J$24</definedName>
    <definedName name="データ" localSheetId="14">#REF!</definedName>
    <definedName name="データ" localSheetId="15">#REF!</definedName>
    <definedName name="データ" localSheetId="28">#REF!</definedName>
    <definedName name="データ" localSheetId="16">#REF!</definedName>
    <definedName name="データ" localSheetId="17">#REF!</definedName>
    <definedName name="データ">#REF!</definedName>
    <definedName name="電力会社名" localSheetId="14">#REF!</definedName>
    <definedName name="電力会社名" localSheetId="15">#REF!</definedName>
    <definedName name="電力会社名" localSheetId="28">#REF!</definedName>
    <definedName name="電力会社名" localSheetId="16">#REF!</definedName>
    <definedName name="電力会社名" localSheetId="17">#REF!</definedName>
    <definedName name="電力会社名">#REF!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7" l="1"/>
  <c r="U31" i="55"/>
  <c r="U23" i="55"/>
  <c r="D53" i="26"/>
  <c r="W43" i="27"/>
  <c r="V43" i="27"/>
  <c r="U43" i="27"/>
  <c r="T43" i="27"/>
  <c r="S43" i="27"/>
  <c r="R43" i="27"/>
  <c r="Q43" i="27"/>
  <c r="P43" i="27"/>
  <c r="O43" i="27"/>
  <c r="N43" i="27"/>
  <c r="M43" i="27"/>
  <c r="L43" i="27"/>
  <c r="K43" i="27"/>
  <c r="J43" i="27"/>
  <c r="I43" i="27"/>
  <c r="H43" i="27"/>
  <c r="G43" i="27"/>
  <c r="F43" i="27"/>
  <c r="E43" i="27"/>
  <c r="D43" i="27"/>
  <c r="U24" i="55" s="1"/>
  <c r="AA112" i="32"/>
  <c r="AA111" i="32"/>
  <c r="AA110" i="32"/>
  <c r="AA109" i="32"/>
  <c r="AA108" i="32"/>
  <c r="AA107" i="32"/>
  <c r="AA106" i="32"/>
  <c r="AA105" i="32"/>
  <c r="AA104" i="32"/>
  <c r="AA103" i="32"/>
  <c r="AA102" i="32"/>
  <c r="AA101" i="32"/>
  <c r="AA100" i="32"/>
  <c r="AA99" i="32"/>
  <c r="AA98" i="32"/>
  <c r="AA97" i="32"/>
  <c r="AA96" i="32"/>
  <c r="AA95" i="32"/>
  <c r="AA94" i="32"/>
  <c r="AA93" i="32"/>
  <c r="AA92" i="32"/>
  <c r="AA91" i="32"/>
  <c r="AA90" i="32"/>
  <c r="AA89" i="32"/>
  <c r="AA88" i="32"/>
  <c r="AA87" i="32"/>
  <c r="AA86" i="32"/>
  <c r="AA85" i="32"/>
  <c r="AA84" i="32"/>
  <c r="AA83" i="32"/>
  <c r="AA82" i="32"/>
  <c r="AA81" i="32"/>
  <c r="AA80" i="32"/>
  <c r="AA79" i="32"/>
  <c r="AA78" i="32"/>
  <c r="AA77" i="32"/>
  <c r="AA76" i="32"/>
  <c r="AA75" i="32"/>
  <c r="AA74" i="32"/>
  <c r="AA73" i="32"/>
  <c r="AA72" i="32"/>
  <c r="AA71" i="32"/>
  <c r="AA70" i="32"/>
  <c r="AA69" i="32"/>
  <c r="AA68" i="32"/>
  <c r="AA67" i="32"/>
  <c r="AA66" i="32"/>
  <c r="AA65" i="32"/>
  <c r="AA64" i="32"/>
  <c r="AA63" i="32"/>
  <c r="AA62" i="32"/>
  <c r="AA61" i="32"/>
  <c r="AA60" i="32"/>
  <c r="AA59" i="32"/>
  <c r="AA58" i="32"/>
  <c r="AA57" i="32"/>
  <c r="AA56" i="32"/>
  <c r="AA55" i="32"/>
  <c r="AA54" i="32"/>
  <c r="AA53" i="32"/>
  <c r="AA52" i="32"/>
  <c r="AA51" i="32"/>
  <c r="AA50" i="32"/>
  <c r="AA49" i="32"/>
  <c r="AA48" i="32"/>
  <c r="AA47" i="32"/>
  <c r="AA46" i="32"/>
  <c r="AA45" i="32"/>
  <c r="AA44" i="32"/>
  <c r="AA43" i="32"/>
  <c r="AA42" i="32"/>
  <c r="AA41" i="32"/>
  <c r="AA40" i="32"/>
  <c r="AA39" i="32"/>
  <c r="AA38" i="32"/>
  <c r="AA37" i="32"/>
  <c r="AA36" i="32"/>
  <c r="AA35" i="32"/>
  <c r="AA27" i="32"/>
  <c r="AA26" i="32"/>
  <c r="AA25" i="32"/>
  <c r="AA24" i="32"/>
  <c r="AA23" i="32"/>
  <c r="Z112" i="32"/>
  <c r="Z111" i="32"/>
  <c r="Z110" i="32"/>
  <c r="Z109" i="32"/>
  <c r="Z108" i="32"/>
  <c r="Z107" i="32"/>
  <c r="Z106" i="32"/>
  <c r="Z105" i="32"/>
  <c r="Z104" i="32"/>
  <c r="Z103" i="32"/>
  <c r="Z102" i="32"/>
  <c r="Z101" i="32"/>
  <c r="Z100" i="32"/>
  <c r="Z99" i="32"/>
  <c r="Z98" i="32"/>
  <c r="Z97" i="32"/>
  <c r="Z96" i="32"/>
  <c r="Z95" i="32"/>
  <c r="Z94" i="32"/>
  <c r="Z93" i="32"/>
  <c r="Z92" i="32"/>
  <c r="Z91" i="32"/>
  <c r="Z90" i="32"/>
  <c r="Z89" i="32"/>
  <c r="Z88" i="32"/>
  <c r="Z87" i="32"/>
  <c r="Z86" i="32"/>
  <c r="Z85" i="32"/>
  <c r="Z84" i="32"/>
  <c r="Z83" i="32"/>
  <c r="Z82" i="32"/>
  <c r="Z81" i="32"/>
  <c r="Z80" i="32"/>
  <c r="Z79" i="32"/>
  <c r="Z78" i="32"/>
  <c r="Z77" i="32"/>
  <c r="Z76" i="32"/>
  <c r="Z75" i="32"/>
  <c r="Z74" i="32"/>
  <c r="Z73" i="32"/>
  <c r="Z72" i="32"/>
  <c r="Z71" i="32"/>
  <c r="Z70" i="32"/>
  <c r="Z69" i="32"/>
  <c r="Z68" i="32"/>
  <c r="Z67" i="32"/>
  <c r="Z66" i="32"/>
  <c r="Z65" i="32"/>
  <c r="Z64" i="32"/>
  <c r="Z63" i="32"/>
  <c r="Z62" i="32"/>
  <c r="Z61" i="32"/>
  <c r="Z60" i="32"/>
  <c r="Z59" i="32"/>
  <c r="Z58" i="32"/>
  <c r="Z57" i="32"/>
  <c r="Z56" i="32"/>
  <c r="Z55" i="32"/>
  <c r="Z54" i="32"/>
  <c r="Z53" i="32"/>
  <c r="Z52" i="32"/>
  <c r="Z51" i="32"/>
  <c r="Z50" i="32"/>
  <c r="Z49" i="32"/>
  <c r="Z48" i="32"/>
  <c r="Z47" i="32"/>
  <c r="Z46" i="32"/>
  <c r="Z45" i="32"/>
  <c r="Z44" i="32"/>
  <c r="Z43" i="32"/>
  <c r="Z42" i="32"/>
  <c r="Z41" i="32"/>
  <c r="Z40" i="32"/>
  <c r="Z39" i="32"/>
  <c r="Z38" i="32"/>
  <c r="Z37" i="32"/>
  <c r="Z36" i="32"/>
  <c r="Z35" i="32"/>
  <c r="Z34" i="32"/>
  <c r="AA34" i="32" s="1"/>
  <c r="Z33" i="32"/>
  <c r="AA33" i="32" s="1"/>
  <c r="Z32" i="32"/>
  <c r="AA32" i="32" s="1"/>
  <c r="Z31" i="32"/>
  <c r="AA31" i="32" s="1"/>
  <c r="Z30" i="32"/>
  <c r="AA30" i="32" s="1"/>
  <c r="Z29" i="32"/>
  <c r="AA29" i="32" s="1"/>
  <c r="Z28" i="32"/>
  <c r="AA28" i="32" s="1"/>
  <c r="Z27" i="32"/>
  <c r="Z26" i="32"/>
  <c r="Z25" i="32"/>
  <c r="Z24" i="32"/>
  <c r="Z23" i="32"/>
  <c r="Z21" i="32"/>
  <c r="Z20" i="32"/>
  <c r="Z19" i="32"/>
  <c r="Z18" i="32"/>
  <c r="Z17" i="32"/>
  <c r="Z16" i="32"/>
  <c r="Z15" i="32"/>
  <c r="Z14" i="32"/>
  <c r="Z13" i="32"/>
  <c r="D112" i="32"/>
  <c r="D111" i="32"/>
  <c r="D110" i="32"/>
  <c r="D109" i="32"/>
  <c r="D108" i="32"/>
  <c r="D107" i="32"/>
  <c r="D106" i="32"/>
  <c r="D105" i="32"/>
  <c r="D104" i="32"/>
  <c r="D103" i="32"/>
  <c r="D102" i="32"/>
  <c r="D101" i="32"/>
  <c r="D100" i="32"/>
  <c r="D99" i="32"/>
  <c r="D98" i="32"/>
  <c r="D97" i="32"/>
  <c r="D96" i="32"/>
  <c r="D95" i="32"/>
  <c r="D94" i="32"/>
  <c r="D93" i="32"/>
  <c r="D92" i="32"/>
  <c r="D91" i="32"/>
  <c r="D90" i="32"/>
  <c r="D89" i="32"/>
  <c r="D88" i="32"/>
  <c r="D87" i="32"/>
  <c r="D86" i="32"/>
  <c r="D85" i="32"/>
  <c r="D84" i="32"/>
  <c r="D83" i="32"/>
  <c r="D82" i="32"/>
  <c r="D81" i="32"/>
  <c r="D80" i="32"/>
  <c r="D79" i="32"/>
  <c r="D78" i="32"/>
  <c r="D77" i="32"/>
  <c r="D76" i="32"/>
  <c r="D75" i="32"/>
  <c r="D74" i="32"/>
  <c r="D73" i="32"/>
  <c r="D72" i="32"/>
  <c r="D71" i="32"/>
  <c r="D70" i="32"/>
  <c r="D69" i="32"/>
  <c r="D68" i="32"/>
  <c r="D67" i="32"/>
  <c r="D66" i="32"/>
  <c r="D65" i="32"/>
  <c r="D64" i="32"/>
  <c r="D63" i="32"/>
  <c r="D62" i="32"/>
  <c r="D61" i="32"/>
  <c r="D60" i="32"/>
  <c r="D59" i="32"/>
  <c r="D58" i="32"/>
  <c r="D57" i="32"/>
  <c r="D56" i="32"/>
  <c r="D55" i="32"/>
  <c r="D54" i="32"/>
  <c r="D53" i="32"/>
  <c r="D52" i="32"/>
  <c r="D51" i="32"/>
  <c r="D50" i="32"/>
  <c r="D49" i="32"/>
  <c r="D48" i="32"/>
  <c r="D47" i="32"/>
  <c r="D46" i="32"/>
  <c r="D45" i="32"/>
  <c r="D44" i="32"/>
  <c r="D43" i="32"/>
  <c r="D42" i="32"/>
  <c r="D41" i="32"/>
  <c r="D40" i="32"/>
  <c r="D39" i="32"/>
  <c r="D38" i="32"/>
  <c r="D37" i="32"/>
  <c r="D36" i="32"/>
  <c r="D35" i="32"/>
  <c r="D34" i="32"/>
  <c r="D33" i="32"/>
  <c r="D32" i="32"/>
  <c r="D31" i="32"/>
  <c r="D30" i="32"/>
  <c r="D29" i="32"/>
  <c r="D28" i="32"/>
  <c r="D27" i="32"/>
  <c r="D26" i="32"/>
  <c r="D25" i="32"/>
  <c r="D24" i="32"/>
  <c r="D23" i="32"/>
  <c r="D22" i="32"/>
  <c r="C112" i="32"/>
  <c r="C111" i="32"/>
  <c r="C110" i="32"/>
  <c r="C109" i="32"/>
  <c r="C108" i="32"/>
  <c r="C107" i="32"/>
  <c r="C106" i="32"/>
  <c r="C105" i="32"/>
  <c r="C104" i="32"/>
  <c r="C103" i="32"/>
  <c r="C102" i="32"/>
  <c r="C101" i="32"/>
  <c r="C100" i="32"/>
  <c r="C99" i="32"/>
  <c r="C98" i="32"/>
  <c r="C97" i="32"/>
  <c r="C96" i="32"/>
  <c r="C95" i="32"/>
  <c r="C94" i="32"/>
  <c r="C93" i="32"/>
  <c r="C92" i="32"/>
  <c r="C91" i="32"/>
  <c r="C90" i="32"/>
  <c r="C89" i="32"/>
  <c r="C88" i="32"/>
  <c r="C87" i="32"/>
  <c r="C86" i="32"/>
  <c r="C85" i="32"/>
  <c r="C84" i="32"/>
  <c r="C83" i="32"/>
  <c r="C82" i="32"/>
  <c r="C81" i="32"/>
  <c r="C80" i="32"/>
  <c r="C79" i="32"/>
  <c r="C78" i="32"/>
  <c r="C77" i="32"/>
  <c r="C76" i="32"/>
  <c r="C75" i="32"/>
  <c r="C74" i="32"/>
  <c r="C73" i="32"/>
  <c r="C72" i="32"/>
  <c r="C71" i="32"/>
  <c r="C70" i="32"/>
  <c r="C69" i="32"/>
  <c r="C68" i="32"/>
  <c r="C67" i="32"/>
  <c r="C66" i="32"/>
  <c r="C65" i="32"/>
  <c r="C64" i="32"/>
  <c r="C63" i="32"/>
  <c r="C62" i="32"/>
  <c r="C61" i="32"/>
  <c r="C60" i="32"/>
  <c r="C59" i="32"/>
  <c r="C58" i="32"/>
  <c r="C57" i="32"/>
  <c r="C56" i="32"/>
  <c r="C55" i="32"/>
  <c r="C54" i="32"/>
  <c r="C53" i="32"/>
  <c r="C52" i="32"/>
  <c r="C51" i="32"/>
  <c r="C50" i="32"/>
  <c r="C49" i="32"/>
  <c r="C48" i="32"/>
  <c r="C47" i="32"/>
  <c r="C46" i="32"/>
  <c r="C45" i="32"/>
  <c r="C44" i="32"/>
  <c r="C43" i="32"/>
  <c r="C42" i="32"/>
  <c r="C41" i="32"/>
  <c r="C40" i="32"/>
  <c r="C39" i="32"/>
  <c r="C38" i="32"/>
  <c r="C37" i="32"/>
  <c r="C36" i="32"/>
  <c r="C35" i="32"/>
  <c r="C34" i="32"/>
  <c r="C33" i="32"/>
  <c r="C32" i="32"/>
  <c r="C31" i="32"/>
  <c r="C30" i="32"/>
  <c r="C29" i="32"/>
  <c r="C28" i="32"/>
  <c r="C27" i="32"/>
  <c r="C26" i="32"/>
  <c r="C25" i="32"/>
  <c r="C24" i="32"/>
  <c r="C23" i="32"/>
  <c r="G122" i="7"/>
  <c r="G123" i="7"/>
  <c r="G124" i="7"/>
  <c r="G125" i="7"/>
  <c r="G126" i="7"/>
  <c r="G127" i="7"/>
  <c r="G128" i="7"/>
  <c r="G129" i="7"/>
  <c r="G130" i="7"/>
  <c r="G131" i="7"/>
  <c r="G132" i="7"/>
  <c r="G133" i="7"/>
  <c r="G134" i="7"/>
  <c r="G135" i="7"/>
  <c r="G136" i="7"/>
  <c r="G137" i="7"/>
  <c r="G138" i="7"/>
  <c r="G139" i="7"/>
  <c r="G140" i="7"/>
  <c r="G14" i="7"/>
  <c r="U29" i="55"/>
  <c r="U17" i="55"/>
  <c r="U15" i="55"/>
  <c r="U2" i="55"/>
  <c r="J31" i="55" l="1"/>
  <c r="J30" i="55"/>
  <c r="J28" i="55"/>
  <c r="J25" i="55"/>
  <c r="J27" i="55"/>
  <c r="J26" i="55"/>
  <c r="J24" i="55"/>
  <c r="J23" i="55"/>
  <c r="I29" i="55"/>
  <c r="J19" i="55"/>
  <c r="J18" i="55"/>
  <c r="J16" i="55"/>
  <c r="J15" i="55"/>
  <c r="J14" i="55"/>
  <c r="J11" i="55"/>
  <c r="J13" i="55"/>
  <c r="J12" i="55"/>
  <c r="J10" i="55"/>
  <c r="J8" i="55"/>
  <c r="J9" i="55"/>
  <c r="J7" i="55"/>
  <c r="J6" i="55"/>
  <c r="G37" i="7"/>
  <c r="J5" i="55"/>
  <c r="I17" i="55"/>
  <c r="J3" i="55"/>
  <c r="J4" i="55"/>
  <c r="I2" i="55"/>
  <c r="Z141" i="32"/>
  <c r="D141" i="32"/>
  <c r="C141" i="32"/>
  <c r="Z140" i="32"/>
  <c r="D140" i="32"/>
  <c r="C140" i="32"/>
  <c r="Z139" i="32"/>
  <c r="D139" i="32"/>
  <c r="C139" i="32"/>
  <c r="Z138" i="32"/>
  <c r="D138" i="32"/>
  <c r="C138" i="32"/>
  <c r="Z137" i="32"/>
  <c r="D137" i="32"/>
  <c r="AN137" i="32" s="1"/>
  <c r="C137" i="32"/>
  <c r="Z136" i="32"/>
  <c r="D136" i="32"/>
  <c r="C136" i="32"/>
  <c r="Z135" i="32"/>
  <c r="D135" i="32"/>
  <c r="C135" i="32"/>
  <c r="Z134" i="32"/>
  <c r="D134" i="32"/>
  <c r="C134" i="32"/>
  <c r="Z133" i="32"/>
  <c r="D133" i="32"/>
  <c r="C133" i="32"/>
  <c r="Z132" i="32"/>
  <c r="D132" i="32"/>
  <c r="AR132" i="32" s="1"/>
  <c r="C132" i="32"/>
  <c r="Z131" i="32"/>
  <c r="D131" i="32"/>
  <c r="AP131" i="32" s="1"/>
  <c r="C131" i="32"/>
  <c r="Z130" i="32"/>
  <c r="D130" i="32"/>
  <c r="AN130" i="32" s="1"/>
  <c r="C130" i="32"/>
  <c r="Z129" i="32"/>
  <c r="D129" i="32"/>
  <c r="AL129" i="32" s="1"/>
  <c r="C129" i="32"/>
  <c r="Z128" i="32"/>
  <c r="D128" i="32"/>
  <c r="C128" i="32"/>
  <c r="Z127" i="32"/>
  <c r="D127" i="32"/>
  <c r="AH127" i="32" s="1"/>
  <c r="C127" i="32"/>
  <c r="Z126" i="32"/>
  <c r="D126" i="32"/>
  <c r="C126" i="32"/>
  <c r="Z125" i="32"/>
  <c r="D125" i="32"/>
  <c r="C125" i="32"/>
  <c r="Z124" i="32"/>
  <c r="D124" i="32"/>
  <c r="AP124" i="32" s="1"/>
  <c r="C124" i="32"/>
  <c r="Z123" i="32"/>
  <c r="D123" i="32"/>
  <c r="C123" i="32"/>
  <c r="AN38" i="32"/>
  <c r="AU37" i="32"/>
  <c r="AT36" i="32"/>
  <c r="AP35" i="32"/>
  <c r="AN34" i="32"/>
  <c r="AL33" i="32"/>
  <c r="AK32" i="32"/>
  <c r="AP31" i="32"/>
  <c r="AU30" i="32"/>
  <c r="Y29" i="32"/>
  <c r="AP28" i="32"/>
  <c r="AN27" i="32"/>
  <c r="AL26" i="32"/>
  <c r="AS25" i="32"/>
  <c r="AL24" i="32"/>
  <c r="AH141" i="32" l="1"/>
  <c r="AB141" i="32"/>
  <c r="AC141" i="32"/>
  <c r="AN141" i="32"/>
  <c r="AI141" i="32"/>
  <c r="AO141" i="32"/>
  <c r="Y141" i="32"/>
  <c r="AJ141" i="32"/>
  <c r="AK141" i="32"/>
  <c r="AM141" i="32"/>
  <c r="AP141" i="32"/>
  <c r="AQ141" i="32"/>
  <c r="AK125" i="32"/>
  <c r="AR124" i="32"/>
  <c r="AI124" i="32"/>
  <c r="AT133" i="32"/>
  <c r="AP138" i="32"/>
  <c r="AG125" i="32"/>
  <c r="AI125" i="32"/>
  <c r="AS125" i="32"/>
  <c r="AH134" i="32"/>
  <c r="AT125" i="32"/>
  <c r="AR139" i="32"/>
  <c r="AE125" i="32"/>
  <c r="AR125" i="32"/>
  <c r="AJ125" i="32"/>
  <c r="AU125" i="32"/>
  <c r="AL124" i="32"/>
  <c r="AJ124" i="32"/>
  <c r="AK124" i="32"/>
  <c r="AQ124" i="32"/>
  <c r="AT126" i="32"/>
  <c r="AT140" i="32"/>
  <c r="AN123" i="32"/>
  <c r="AL136" i="32"/>
  <c r="AB123" i="32"/>
  <c r="AU123" i="32"/>
  <c r="AT124" i="32"/>
  <c r="AG126" i="32"/>
  <c r="AR123" i="32"/>
  <c r="AS123" i="32"/>
  <c r="AT123" i="32"/>
  <c r="AD123" i="32"/>
  <c r="AE123" i="32"/>
  <c r="AF123" i="32"/>
  <c r="AG123" i="32"/>
  <c r="AH123" i="32"/>
  <c r="AI123" i="32"/>
  <c r="AE124" i="32"/>
  <c r="AJ123" i="32"/>
  <c r="AF124" i="32"/>
  <c r="AH126" i="32"/>
  <c r="AQ123" i="32"/>
  <c r="AC123" i="32"/>
  <c r="AS124" i="32"/>
  <c r="AC124" i="32"/>
  <c r="AU124" i="32"/>
  <c r="AD124" i="32"/>
  <c r="AO123" i="32"/>
  <c r="AG124" i="32"/>
  <c r="AU126" i="32"/>
  <c r="AP123" i="32"/>
  <c r="AH124" i="32"/>
  <c r="AF125" i="32"/>
  <c r="AJ33" i="32"/>
  <c r="AM25" i="32"/>
  <c r="AO33" i="32"/>
  <c r="AG37" i="32"/>
  <c r="AO25" i="32"/>
  <c r="AS33" i="32"/>
  <c r="AH37" i="32"/>
  <c r="AP25" i="32"/>
  <c r="AI37" i="32"/>
  <c r="AH33" i="32"/>
  <c r="AM33" i="32"/>
  <c r="AM24" i="32"/>
  <c r="AN33" i="32"/>
  <c r="AI27" i="32"/>
  <c r="AL27" i="32"/>
  <c r="AN24" i="32"/>
  <c r="AO24" i="32"/>
  <c r="AP24" i="32"/>
  <c r="AO27" i="32"/>
  <c r="AP34" i="32"/>
  <c r="AJ27" i="32"/>
  <c r="AN25" i="32"/>
  <c r="AQ136" i="32"/>
  <c r="AK129" i="32"/>
  <c r="AN129" i="32"/>
  <c r="AU133" i="32"/>
  <c r="AS130" i="32"/>
  <c r="AH130" i="32"/>
  <c r="AI130" i="32"/>
  <c r="AO130" i="32"/>
  <c r="AP130" i="32"/>
  <c r="AM129" i="32"/>
  <c r="AR130" i="32"/>
  <c r="AG133" i="32"/>
  <c r="AB130" i="32"/>
  <c r="AD131" i="32"/>
  <c r="AC130" i="32"/>
  <c r="AK131" i="32"/>
  <c r="AD130" i="32"/>
  <c r="AS131" i="32"/>
  <c r="AE130" i="32"/>
  <c r="AF130" i="32"/>
  <c r="AI137" i="32"/>
  <c r="AJ131" i="32"/>
  <c r="Y136" i="32"/>
  <c r="AH129" i="32"/>
  <c r="AQ131" i="32"/>
  <c r="AN136" i="32"/>
  <c r="AJ129" i="32"/>
  <c r="AJ130" i="32"/>
  <c r="AR131" i="32"/>
  <c r="AH133" i="32"/>
  <c r="AO136" i="32"/>
  <c r="AS138" i="32"/>
  <c r="AT130" i="32"/>
  <c r="AJ132" i="32"/>
  <c r="AD137" i="32"/>
  <c r="AU139" i="32"/>
  <c r="AU130" i="32"/>
  <c r="AK132" i="32"/>
  <c r="AE137" i="32"/>
  <c r="AL132" i="32"/>
  <c r="AF137" i="32"/>
  <c r="AS132" i="32"/>
  <c r="AG137" i="32"/>
  <c r="AG140" i="32"/>
  <c r="AT132" i="32"/>
  <c r="AH137" i="32"/>
  <c r="AH140" i="32"/>
  <c r="AI134" i="32"/>
  <c r="AR136" i="32"/>
  <c r="AJ127" i="32"/>
  <c r="AE136" i="32"/>
  <c r="AK127" i="32"/>
  <c r="AC129" i="32"/>
  <c r="AE131" i="32"/>
  <c r="AF136" i="32"/>
  <c r="AI138" i="32"/>
  <c r="AT129" i="32"/>
  <c r="AE132" i="32"/>
  <c r="AR137" i="32"/>
  <c r="AJ138" i="32"/>
  <c r="AJ139" i="32"/>
  <c r="AN127" i="32"/>
  <c r="AE129" i="32"/>
  <c r="AU129" i="32"/>
  <c r="AG131" i="32"/>
  <c r="AF132" i="32"/>
  <c r="AH136" i="32"/>
  <c r="AS137" i="32"/>
  <c r="AK138" i="32"/>
  <c r="AK139" i="32"/>
  <c r="AT138" i="32"/>
  <c r="AC138" i="32"/>
  <c r="AD138" i="32"/>
  <c r="AO134" i="32"/>
  <c r="AQ137" i="32"/>
  <c r="AB137" i="32"/>
  <c r="AT137" i="32"/>
  <c r="AQ138" i="32"/>
  <c r="AS139" i="32"/>
  <c r="Y134" i="32"/>
  <c r="AB134" i="32"/>
  <c r="Y127" i="32"/>
  <c r="AB129" i="32"/>
  <c r="AR129" i="32"/>
  <c r="AN134" i="32"/>
  <c r="AS129" i="32"/>
  <c r="AI139" i="32"/>
  <c r="AM127" i="32"/>
  <c r="AD129" i="32"/>
  <c r="AF131" i="32"/>
  <c r="AP134" i="32"/>
  <c r="AG136" i="32"/>
  <c r="AO127" i="32"/>
  <c r="AF129" i="32"/>
  <c r="AH131" i="32"/>
  <c r="AG132" i="32"/>
  <c r="AJ136" i="32"/>
  <c r="AP127" i="32"/>
  <c r="AG129" i="32"/>
  <c r="AQ130" i="32"/>
  <c r="AI131" i="32"/>
  <c r="AI132" i="32"/>
  <c r="AM136" i="32"/>
  <c r="AC137" i="32"/>
  <c r="AU137" i="32"/>
  <c r="AR138" i="32"/>
  <c r="AT139" i="32"/>
  <c r="AP136" i="32"/>
  <c r="AU138" i="32"/>
  <c r="AO129" i="32"/>
  <c r="AT131" i="32"/>
  <c r="AU132" i="32"/>
  <c r="AJ134" i="32"/>
  <c r="AB136" i="32"/>
  <c r="AS136" i="32"/>
  <c r="AE138" i="32"/>
  <c r="AB127" i="32"/>
  <c r="Y129" i="32"/>
  <c r="AP129" i="32"/>
  <c r="AU131" i="32"/>
  <c r="AK134" i="32"/>
  <c r="AC136" i="32"/>
  <c r="AT136" i="32"/>
  <c r="AJ137" i="32"/>
  <c r="AF138" i="32"/>
  <c r="AE139" i="32"/>
  <c r="AL140" i="32"/>
  <c r="AI127" i="32"/>
  <c r="AQ129" i="32"/>
  <c r="AG130" i="32"/>
  <c r="AC131" i="32"/>
  <c r="AM134" i="32"/>
  <c r="AD136" i="32"/>
  <c r="AU136" i="32"/>
  <c r="AO137" i="32"/>
  <c r="AG138" i="32"/>
  <c r="AF139" i="32"/>
  <c r="AU140" i="32"/>
  <c r="AP137" i="32"/>
  <c r="AH138" i="32"/>
  <c r="AG139" i="32"/>
  <c r="AE35" i="32"/>
  <c r="AF35" i="32"/>
  <c r="AG36" i="32"/>
  <c r="AP26" i="32"/>
  <c r="AU33" i="32"/>
  <c r="AH35" i="32"/>
  <c r="AI36" i="32"/>
  <c r="AB25" i="32"/>
  <c r="AJ36" i="32"/>
  <c r="AC24" i="32"/>
  <c r="AC25" i="32"/>
  <c r="AC33" i="32"/>
  <c r="AJ35" i="32"/>
  <c r="AK36" i="32"/>
  <c r="AD25" i="32"/>
  <c r="AL36" i="32"/>
  <c r="AJ24" i="32"/>
  <c r="AE33" i="32"/>
  <c r="AQ35" i="32"/>
  <c r="AM36" i="32"/>
  <c r="AK24" i="32"/>
  <c r="AK25" i="32"/>
  <c r="AG27" i="32"/>
  <c r="AF33" i="32"/>
  <c r="AJ34" i="32"/>
  <c r="AR35" i="32"/>
  <c r="AE36" i="32"/>
  <c r="AF36" i="32"/>
  <c r="AT33" i="32"/>
  <c r="AG35" i="32"/>
  <c r="AH36" i="32"/>
  <c r="AB24" i="32"/>
  <c r="AB33" i="32"/>
  <c r="AI35" i="32"/>
  <c r="AI24" i="32"/>
  <c r="AD33" i="32"/>
  <c r="AK35" i="32"/>
  <c r="AE25" i="32"/>
  <c r="AF27" i="32"/>
  <c r="AI34" i="32"/>
  <c r="AL25" i="32"/>
  <c r="AH27" i="32"/>
  <c r="AG33" i="32"/>
  <c r="AO34" i="32"/>
  <c r="AS35" i="32"/>
  <c r="AC28" i="32"/>
  <c r="AB26" i="32"/>
  <c r="AB31" i="32"/>
  <c r="AI30" i="32"/>
  <c r="AQ27" i="32"/>
  <c r="AT35" i="32"/>
  <c r="AS36" i="32"/>
  <c r="AT28" i="32"/>
  <c r="Y26" i="32"/>
  <c r="AQ26" i="32"/>
  <c r="AU28" i="32"/>
  <c r="AR26" i="32"/>
  <c r="Y31" i="32"/>
  <c r="AS26" i="32"/>
  <c r="AD28" i="32"/>
  <c r="AC26" i="32"/>
  <c r="AT26" i="32"/>
  <c r="AE28" i="32"/>
  <c r="AG30" i="32"/>
  <c r="AQ34" i="32"/>
  <c r="AD26" i="32"/>
  <c r="AU26" i="32"/>
  <c r="AF28" i="32"/>
  <c r="AH30" i="32"/>
  <c r="AC31" i="32"/>
  <c r="AR34" i="32"/>
  <c r="AE26" i="32"/>
  <c r="AH29" i="32"/>
  <c r="AI31" i="32"/>
  <c r="AS34" i="32"/>
  <c r="AF26" i="32"/>
  <c r="AP27" i="32"/>
  <c r="AH28" i="32"/>
  <c r="AI29" i="32"/>
  <c r="AB34" i="32"/>
  <c r="AT34" i="32"/>
  <c r="AG26" i="32"/>
  <c r="AI28" i="32"/>
  <c r="AJ29" i="32"/>
  <c r="AK30" i="32"/>
  <c r="AC34" i="32"/>
  <c r="AU34" i="32"/>
  <c r="AR27" i="32"/>
  <c r="AJ28" i="32"/>
  <c r="AK29" i="32"/>
  <c r="AL30" i="32"/>
  <c r="AD34" i="32"/>
  <c r="AJ26" i="32"/>
  <c r="AB27" i="32"/>
  <c r="AS27" i="32"/>
  <c r="AK28" i="32"/>
  <c r="AL29" i="32"/>
  <c r="AM30" i="32"/>
  <c r="AE34" i="32"/>
  <c r="AR25" i="32"/>
  <c r="AM26" i="32"/>
  <c r="AC27" i="32"/>
  <c r="AT27" i="32"/>
  <c r="AQ28" i="32"/>
  <c r="AM29" i="32"/>
  <c r="AN30" i="32"/>
  <c r="AP33" i="32"/>
  <c r="AF34" i="32"/>
  <c r="AU35" i="32"/>
  <c r="Y25" i="32"/>
  <c r="AN26" i="32"/>
  <c r="AD27" i="32"/>
  <c r="AU27" i="32"/>
  <c r="AR28" i="32"/>
  <c r="AS29" i="32"/>
  <c r="AO30" i="32"/>
  <c r="Y33" i="32"/>
  <c r="AQ33" i="32"/>
  <c r="AG34" i="32"/>
  <c r="AC35" i="32"/>
  <c r="AG29" i="32"/>
  <c r="AG28" i="32"/>
  <c r="AJ30" i="32"/>
  <c r="AH26" i="32"/>
  <c r="AO26" i="32"/>
  <c r="AE27" i="32"/>
  <c r="AS28" i="32"/>
  <c r="AT29" i="32"/>
  <c r="AR33" i="32"/>
  <c r="AH34" i="32"/>
  <c r="AD35" i="32"/>
  <c r="Y37" i="32"/>
  <c r="AJ135" i="32"/>
  <c r="AI135" i="32"/>
  <c r="AH135" i="32"/>
  <c r="AE135" i="32"/>
  <c r="AB135" i="32"/>
  <c r="AU135" i="32"/>
  <c r="AG135" i="32"/>
  <c r="AT135" i="32"/>
  <c r="AF135" i="32"/>
  <c r="AS135" i="32"/>
  <c r="AR135" i="32"/>
  <c r="AD135" i="32"/>
  <c r="AQ135" i="32"/>
  <c r="AC135" i="32"/>
  <c r="AP135" i="32"/>
  <c r="AO135" i="32"/>
  <c r="AN135" i="32"/>
  <c r="AM135" i="32"/>
  <c r="Y135" i="32"/>
  <c r="AJ128" i="32"/>
  <c r="AI128" i="32"/>
  <c r="AD128" i="32"/>
  <c r="AQ128" i="32"/>
  <c r="AB128" i="32"/>
  <c r="AH128" i="32"/>
  <c r="AS128" i="32"/>
  <c r="AU128" i="32"/>
  <c r="AG128" i="32"/>
  <c r="AT128" i="32"/>
  <c r="AF128" i="32"/>
  <c r="AE128" i="32"/>
  <c r="AR128" i="32"/>
  <c r="AC128" i="32"/>
  <c r="AP128" i="32"/>
  <c r="AO128" i="32"/>
  <c r="AN128" i="32"/>
  <c r="AM128" i="32"/>
  <c r="Y128" i="32"/>
  <c r="AK135" i="32"/>
  <c r="AK128" i="32"/>
  <c r="AL135" i="32"/>
  <c r="AL128" i="32"/>
  <c r="AI126" i="32"/>
  <c r="AI133" i="32"/>
  <c r="AI140" i="32"/>
  <c r="AH125" i="32"/>
  <c r="AJ126" i="32"/>
  <c r="AL127" i="32"/>
  <c r="AH132" i="32"/>
  <c r="AJ133" i="32"/>
  <c r="AL134" i="32"/>
  <c r="AH139" i="32"/>
  <c r="AJ140" i="32"/>
  <c r="AL141" i="32"/>
  <c r="AK126" i="32"/>
  <c r="AK133" i="32"/>
  <c r="AK140" i="32"/>
  <c r="AL126" i="32"/>
  <c r="Y133" i="32"/>
  <c r="Y140" i="32"/>
  <c r="AL125" i="32"/>
  <c r="AL139" i="32"/>
  <c r="AM125" i="32"/>
  <c r="AC127" i="32"/>
  <c r="Y132" i="32"/>
  <c r="AO133" i="32"/>
  <c r="AQ134" i="32"/>
  <c r="Y139" i="32"/>
  <c r="AM139" i="32"/>
  <c r="AN125" i="32"/>
  <c r="AB126" i="32"/>
  <c r="AP126" i="32"/>
  <c r="AD127" i="32"/>
  <c r="AR127" i="32"/>
  <c r="AL131" i="32"/>
  <c r="AN132" i="32"/>
  <c r="AB133" i="32"/>
  <c r="AP133" i="32"/>
  <c r="AD134" i="32"/>
  <c r="AR134" i="32"/>
  <c r="AL138" i="32"/>
  <c r="AN139" i="32"/>
  <c r="AB140" i="32"/>
  <c r="AP140" i="32"/>
  <c r="AD141" i="32"/>
  <c r="AR141" i="32"/>
  <c r="AK123" i="32"/>
  <c r="Y124" i="32"/>
  <c r="AM124" i="32"/>
  <c r="AO125" i="32"/>
  <c r="AC126" i="32"/>
  <c r="AQ126" i="32"/>
  <c r="AE127" i="32"/>
  <c r="AS127" i="32"/>
  <c r="AI129" i="32"/>
  <c r="AK130" i="32"/>
  <c r="Y131" i="32"/>
  <c r="AM131" i="32"/>
  <c r="AO132" i="32"/>
  <c r="AC133" i="32"/>
  <c r="AQ133" i="32"/>
  <c r="AE134" i="32"/>
  <c r="AS134" i="32"/>
  <c r="AI136" i="32"/>
  <c r="AK137" i="32"/>
  <c r="Y138" i="32"/>
  <c r="AM138" i="32"/>
  <c r="AO139" i="32"/>
  <c r="AC140" i="32"/>
  <c r="AQ140" i="32"/>
  <c r="AE141" i="32"/>
  <c r="AS141" i="32"/>
  <c r="AM126" i="32"/>
  <c r="AM133" i="32"/>
  <c r="AM140" i="32"/>
  <c r="Y125" i="32"/>
  <c r="AO126" i="32"/>
  <c r="AM132" i="32"/>
  <c r="AO140" i="32"/>
  <c r="AL123" i="32"/>
  <c r="AN124" i="32"/>
  <c r="AB125" i="32"/>
  <c r="AP125" i="32"/>
  <c r="AD126" i="32"/>
  <c r="AR126" i="32"/>
  <c r="AF127" i="32"/>
  <c r="AT127" i="32"/>
  <c r="AL130" i="32"/>
  <c r="AN131" i="32"/>
  <c r="AB132" i="32"/>
  <c r="AP132" i="32"/>
  <c r="AD133" i="32"/>
  <c r="AR133" i="32"/>
  <c r="AF134" i="32"/>
  <c r="AT134" i="32"/>
  <c r="AL137" i="32"/>
  <c r="AN138" i="32"/>
  <c r="AB139" i="32"/>
  <c r="AP139" i="32"/>
  <c r="AD140" i="32"/>
  <c r="AR140" i="32"/>
  <c r="AF141" i="32"/>
  <c r="AT141" i="32"/>
  <c r="AL133" i="32"/>
  <c r="Y126" i="32"/>
  <c r="AN126" i="32"/>
  <c r="AN133" i="32"/>
  <c r="AN140" i="32"/>
  <c r="AQ127" i="32"/>
  <c r="AC134" i="32"/>
  <c r="Y123" i="32"/>
  <c r="AM123" i="32"/>
  <c r="AO124" i="32"/>
  <c r="AC125" i="32"/>
  <c r="AQ125" i="32"/>
  <c r="AE126" i="32"/>
  <c r="AS126" i="32"/>
  <c r="AG127" i="32"/>
  <c r="AU127" i="32"/>
  <c r="Y130" i="32"/>
  <c r="AM130" i="32"/>
  <c r="AO131" i="32"/>
  <c r="AC132" i="32"/>
  <c r="AQ132" i="32"/>
  <c r="AE133" i="32"/>
  <c r="AS133" i="32"/>
  <c r="AG134" i="32"/>
  <c r="AU134" i="32"/>
  <c r="AK136" i="32"/>
  <c r="Y137" i="32"/>
  <c r="AM137" i="32"/>
  <c r="AO138" i="32"/>
  <c r="AC139" i="32"/>
  <c r="AQ139" i="32"/>
  <c r="AE140" i="32"/>
  <c r="AS140" i="32"/>
  <c r="AG141" i="32"/>
  <c r="AU141" i="32"/>
  <c r="AB124" i="32"/>
  <c r="AD125" i="32"/>
  <c r="AF126" i="32"/>
  <c r="AB131" i="32"/>
  <c r="AD132" i="32"/>
  <c r="AF133" i="32"/>
  <c r="AB138" i="32"/>
  <c r="AD139" i="32"/>
  <c r="AF140" i="32"/>
  <c r="AB32" i="32"/>
  <c r="AC38" i="32"/>
  <c r="AK31" i="32"/>
  <c r="AD32" i="32"/>
  <c r="AK37" i="32"/>
  <c r="AU29" i="32"/>
  <c r="AL31" i="32"/>
  <c r="AE32" i="32"/>
  <c r="AL37" i="32"/>
  <c r="AM31" i="32"/>
  <c r="AM37" i="32"/>
  <c r="AK38" i="32"/>
  <c r="AJ32" i="32"/>
  <c r="AI32" i="32"/>
  <c r="AH32" i="32"/>
  <c r="AT32" i="32"/>
  <c r="AF32" i="32"/>
  <c r="AU32" i="32"/>
  <c r="AG32" i="32"/>
  <c r="AQ32" i="32"/>
  <c r="AQ38" i="32"/>
  <c r="Y32" i="32"/>
  <c r="AB38" i="32"/>
  <c r="AJ31" i="32"/>
  <c r="AC32" i="32"/>
  <c r="AJ37" i="32"/>
  <c r="AI38" i="32"/>
  <c r="AR29" i="32"/>
  <c r="AD29" i="32"/>
  <c r="AQ29" i="32"/>
  <c r="AC29" i="32"/>
  <c r="AP29" i="32"/>
  <c r="AB29" i="32"/>
  <c r="AN29" i="32"/>
  <c r="AO29" i="32"/>
  <c r="AJ38" i="32"/>
  <c r="AH24" i="32"/>
  <c r="AU24" i="32"/>
  <c r="AG24" i="32"/>
  <c r="AT24" i="32"/>
  <c r="AF24" i="32"/>
  <c r="AR24" i="32"/>
  <c r="AD24" i="32"/>
  <c r="AS24" i="32"/>
  <c r="AE24" i="32"/>
  <c r="AQ24" i="32"/>
  <c r="AN31" i="32"/>
  <c r="AL32" i="32"/>
  <c r="AR36" i="32"/>
  <c r="AD36" i="32"/>
  <c r="AP36" i="32"/>
  <c r="AQ36" i="32"/>
  <c r="AC36" i="32"/>
  <c r="AB36" i="32"/>
  <c r="AN36" i="32"/>
  <c r="AO36" i="32"/>
  <c r="AU36" i="32"/>
  <c r="AN37" i="32"/>
  <c r="AL38" i="32"/>
  <c r="Y24" i="32"/>
  <c r="AE29" i="32"/>
  <c r="AT30" i="32"/>
  <c r="AF30" i="32"/>
  <c r="AS30" i="32"/>
  <c r="AE30" i="32"/>
  <c r="AR30" i="32"/>
  <c r="AD30" i="32"/>
  <c r="AP30" i="32"/>
  <c r="AB30" i="32"/>
  <c r="AQ30" i="32"/>
  <c r="AC30" i="32"/>
  <c r="AO31" i="32"/>
  <c r="AM32" i="32"/>
  <c r="Y36" i="32"/>
  <c r="AO37" i="32"/>
  <c r="AM38" i="32"/>
  <c r="AJ25" i="32"/>
  <c r="AI25" i="32"/>
  <c r="AH25" i="32"/>
  <c r="AT25" i="32"/>
  <c r="AF25" i="32"/>
  <c r="AU25" i="32"/>
  <c r="AG25" i="32"/>
  <c r="AQ25" i="32"/>
  <c r="AF29" i="32"/>
  <c r="Y30" i="32"/>
  <c r="AN32" i="32"/>
  <c r="AH38" i="32"/>
  <c r="AR38" i="32"/>
  <c r="AU38" i="32"/>
  <c r="AG38" i="32"/>
  <c r="AT38" i="32"/>
  <c r="AF38" i="32"/>
  <c r="AD38" i="32"/>
  <c r="AS38" i="32"/>
  <c r="AE38" i="32"/>
  <c r="AR32" i="32"/>
  <c r="Y38" i="32"/>
  <c r="AS32" i="32"/>
  <c r="AH31" i="32"/>
  <c r="AR31" i="32"/>
  <c r="AU31" i="32"/>
  <c r="AG31" i="32"/>
  <c r="AT31" i="32"/>
  <c r="AF31" i="32"/>
  <c r="AD31" i="32"/>
  <c r="AS31" i="32"/>
  <c r="AE31" i="32"/>
  <c r="AQ31" i="32"/>
  <c r="AO32" i="32"/>
  <c r="AT37" i="32"/>
  <c r="AF37" i="32"/>
  <c r="AS37" i="32"/>
  <c r="AE37" i="32"/>
  <c r="AR37" i="32"/>
  <c r="AD37" i="32"/>
  <c r="AP37" i="32"/>
  <c r="AB37" i="32"/>
  <c r="AQ37" i="32"/>
  <c r="AC37" i="32"/>
  <c r="AO38" i="32"/>
  <c r="AP32" i="32"/>
  <c r="AP38" i="32"/>
  <c r="AI26" i="32"/>
  <c r="AK27" i="32"/>
  <c r="Y28" i="32"/>
  <c r="AM28" i="32"/>
  <c r="AI33" i="32"/>
  <c r="AK34" i="32"/>
  <c r="Y35" i="32"/>
  <c r="AM35" i="32"/>
  <c r="AL28" i="32"/>
  <c r="AL35" i="32"/>
  <c r="AN28" i="32"/>
  <c r="AL34" i="32"/>
  <c r="AN35" i="32"/>
  <c r="AK26" i="32"/>
  <c r="Y27" i="32"/>
  <c r="AM27" i="32"/>
  <c r="AO28" i="32"/>
  <c r="AK33" i="32"/>
  <c r="Y34" i="32"/>
  <c r="AM34" i="32"/>
  <c r="AO35" i="32"/>
  <c r="AB28" i="32"/>
  <c r="AB35" i="32"/>
  <c r="AA137" i="32" l="1"/>
  <c r="AV137" i="32" s="1"/>
  <c r="AA136" i="32"/>
  <c r="AV136" i="32" s="1"/>
  <c r="AA135" i="32"/>
  <c r="AV135" i="32" s="1"/>
  <c r="AA134" i="32"/>
  <c r="AV134" i="32" s="1"/>
  <c r="AA133" i="32"/>
  <c r="AV133" i="32" s="1"/>
  <c r="AA132" i="32"/>
  <c r="AV132" i="32" s="1"/>
  <c r="AA131" i="32"/>
  <c r="AV131" i="32" s="1"/>
  <c r="AA130" i="32"/>
  <c r="AV130" i="32" s="1"/>
  <c r="AA129" i="32"/>
  <c r="AV129" i="32" s="1"/>
  <c r="AA128" i="32"/>
  <c r="AV128" i="32" s="1"/>
  <c r="AA127" i="32"/>
  <c r="AV127" i="32" s="1"/>
  <c r="AA126" i="32"/>
  <c r="AV126" i="32" s="1"/>
  <c r="AA125" i="32"/>
  <c r="AV125" i="32" s="1"/>
  <c r="AA124" i="32"/>
  <c r="AV124" i="32" s="1"/>
  <c r="AA123" i="32"/>
  <c r="AV123" i="32" s="1"/>
  <c r="G36" i="7"/>
  <c r="G35" i="7"/>
  <c r="G34" i="7"/>
  <c r="G33" i="7"/>
  <c r="G32" i="7"/>
  <c r="G31" i="7"/>
  <c r="G30" i="7"/>
  <c r="G29" i="7"/>
  <c r="G28" i="7"/>
  <c r="G27" i="7"/>
  <c r="G26" i="7"/>
  <c r="G25" i="7"/>
  <c r="G24" i="7"/>
  <c r="G23" i="7"/>
  <c r="K60" i="46"/>
  <c r="J60" i="46"/>
  <c r="I60" i="46"/>
  <c r="K59" i="46"/>
  <c r="J59" i="46"/>
  <c r="I59" i="46"/>
  <c r="K76" i="46"/>
  <c r="J76" i="46"/>
  <c r="I76" i="46"/>
  <c r="K75" i="46"/>
  <c r="J75" i="46"/>
  <c r="I75" i="46"/>
  <c r="K74" i="46"/>
  <c r="J74" i="46"/>
  <c r="I74" i="46"/>
  <c r="K73" i="46"/>
  <c r="J73" i="46"/>
  <c r="I73" i="46"/>
  <c r="K72" i="46"/>
  <c r="J72" i="46"/>
  <c r="I72" i="46"/>
  <c r="I71" i="46"/>
  <c r="K71" i="46" s="1"/>
  <c r="K70" i="46"/>
  <c r="J70" i="46"/>
  <c r="I70" i="46"/>
  <c r="K69" i="46"/>
  <c r="J69" i="46"/>
  <c r="I69" i="46"/>
  <c r="K68" i="46"/>
  <c r="J68" i="46"/>
  <c r="I68" i="46"/>
  <c r="K67" i="46"/>
  <c r="J67" i="46"/>
  <c r="I67" i="46"/>
  <c r="K66" i="46"/>
  <c r="J66" i="46"/>
  <c r="I66" i="46"/>
  <c r="K65" i="46"/>
  <c r="J65" i="46"/>
  <c r="I65" i="46"/>
  <c r="K64" i="46"/>
  <c r="J64" i="46"/>
  <c r="I64" i="46"/>
  <c r="K63" i="46"/>
  <c r="J63" i="46"/>
  <c r="I63" i="46"/>
  <c r="K62" i="46"/>
  <c r="J62" i="46"/>
  <c r="I62" i="46"/>
  <c r="J71" i="46" l="1"/>
  <c r="H7" i="33"/>
  <c r="X72" i="26" l="1"/>
  <c r="X16" i="30" l="1"/>
  <c r="X15" i="30"/>
  <c r="AT16" i="30"/>
  <c r="AT15" i="30"/>
  <c r="X23" i="29"/>
  <c r="X18" i="28"/>
  <c r="X48" i="28"/>
  <c r="X48" i="27"/>
  <c r="B46" i="45"/>
  <c r="B45" i="45"/>
  <c r="B44" i="45"/>
  <c r="B43" i="45"/>
  <c r="B42" i="45"/>
  <c r="B41" i="45"/>
  <c r="B40" i="45"/>
  <c r="B39" i="45"/>
  <c r="B38" i="45"/>
  <c r="B37" i="45"/>
  <c r="U13" i="35"/>
  <c r="X12" i="35"/>
  <c r="P11" i="35"/>
  <c r="N10" i="35"/>
  <c r="O10" i="35"/>
  <c r="P10" i="35"/>
  <c r="Q10" i="35"/>
  <c r="R10" i="35"/>
  <c r="N11" i="35"/>
  <c r="O11" i="35"/>
  <c r="Q11" i="35"/>
  <c r="R11" i="35"/>
  <c r="N12" i="35"/>
  <c r="O12" i="35"/>
  <c r="P12" i="35"/>
  <c r="Q12" i="35"/>
  <c r="R12" i="35"/>
  <c r="N13" i="35"/>
  <c r="O13" i="35"/>
  <c r="P13" i="35"/>
  <c r="Q13" i="35"/>
  <c r="R13" i="35"/>
  <c r="N14" i="35"/>
  <c r="O14" i="35"/>
  <c r="P14" i="35"/>
  <c r="Q14" i="35"/>
  <c r="R14" i="35"/>
  <c r="Q49" i="53"/>
  <c r="F40" i="33" s="1"/>
  <c r="S49" i="53"/>
  <c r="F42" i="33" s="1"/>
  <c r="N49" i="53"/>
  <c r="F37" i="33" s="1"/>
  <c r="O49" i="53"/>
  <c r="F38" i="33" s="1"/>
  <c r="P49" i="53"/>
  <c r="F39" i="33" s="1"/>
  <c r="R49" i="53"/>
  <c r="F41" i="33" s="1"/>
  <c r="N50" i="53"/>
  <c r="E37" i="33" s="1"/>
  <c r="O50" i="53"/>
  <c r="E38" i="33" s="1"/>
  <c r="P50" i="53"/>
  <c r="E39" i="33" s="1"/>
  <c r="Q50" i="53"/>
  <c r="E40" i="33" s="1"/>
  <c r="R50" i="53"/>
  <c r="E41" i="33" s="1"/>
  <c r="N17" i="53"/>
  <c r="O17" i="53"/>
  <c r="P17" i="53"/>
  <c r="Q17" i="53"/>
  <c r="R17" i="53"/>
  <c r="M9" i="53"/>
  <c r="N9" i="53"/>
  <c r="O9" i="53"/>
  <c r="P9" i="53"/>
  <c r="Q9" i="53"/>
  <c r="R9" i="53"/>
  <c r="O142" i="32" l="1"/>
  <c r="N16" i="35" s="1"/>
  <c r="P142" i="32"/>
  <c r="O16" i="35" s="1"/>
  <c r="Q142" i="32"/>
  <c r="P16" i="35" s="1"/>
  <c r="R142" i="32"/>
  <c r="Q16" i="35" s="1"/>
  <c r="S142" i="32"/>
  <c r="R16" i="35" s="1"/>
  <c r="O113" i="32"/>
  <c r="N15" i="35" s="1"/>
  <c r="P113" i="32"/>
  <c r="O15" i="35" s="1"/>
  <c r="Q113" i="32"/>
  <c r="P15" i="35" s="1"/>
  <c r="P17" i="35" s="1"/>
  <c r="R113" i="32"/>
  <c r="Q15" i="35" s="1"/>
  <c r="S113" i="32"/>
  <c r="R15" i="35" s="1"/>
  <c r="AN16" i="30"/>
  <c r="AL16" i="30"/>
  <c r="AJ15" i="30"/>
  <c r="AK15" i="30"/>
  <c r="AL15" i="30"/>
  <c r="AM15" i="30"/>
  <c r="AN15" i="30"/>
  <c r="AJ16" i="30"/>
  <c r="AK16" i="30"/>
  <c r="AM16" i="30"/>
  <c r="N17" i="30"/>
  <c r="O17" i="30"/>
  <c r="P17" i="30"/>
  <c r="Q17" i="30"/>
  <c r="R17" i="30"/>
  <c r="R18" i="29"/>
  <c r="S18" i="29"/>
  <c r="N18" i="29"/>
  <c r="O18" i="29"/>
  <c r="P18" i="29"/>
  <c r="Q18" i="29"/>
  <c r="AT16" i="28"/>
  <c r="AT17" i="28"/>
  <c r="AT18" i="28"/>
  <c r="AT19" i="28"/>
  <c r="AT20" i="28"/>
  <c r="AT21" i="28"/>
  <c r="AT22" i="28"/>
  <c r="AT23" i="28"/>
  <c r="AT24" i="28"/>
  <c r="AT25" i="28"/>
  <c r="AT26" i="28"/>
  <c r="AT27" i="28"/>
  <c r="AT28" i="28"/>
  <c r="AT29" i="28"/>
  <c r="AT30" i="28"/>
  <c r="AT31" i="28"/>
  <c r="AT32" i="28"/>
  <c r="AT34" i="28"/>
  <c r="AT35" i="28"/>
  <c r="AT36" i="28"/>
  <c r="AT37" i="28"/>
  <c r="AT38" i="28"/>
  <c r="AT39" i="28"/>
  <c r="AT40" i="28"/>
  <c r="AT41" i="28"/>
  <c r="AT42" i="28"/>
  <c r="AT15" i="28"/>
  <c r="W43" i="28"/>
  <c r="V43" i="28"/>
  <c r="U43" i="28"/>
  <c r="T43" i="28"/>
  <c r="S43" i="28"/>
  <c r="X41" i="27"/>
  <c r="X42" i="27"/>
  <c r="Q17" i="35" l="1"/>
  <c r="O17" i="35"/>
  <c r="N17" i="35"/>
  <c r="R17" i="35"/>
  <c r="W5" i="54" l="1"/>
  <c r="B33" i="45" l="1"/>
  <c r="X13" i="35"/>
  <c r="X11" i="35"/>
  <c r="B36" i="45"/>
  <c r="B35" i="45"/>
  <c r="B34" i="45"/>
  <c r="B32" i="45"/>
  <c r="B31" i="45"/>
  <c r="B30" i="45"/>
  <c r="B29" i="45"/>
  <c r="B28" i="45"/>
  <c r="E13" i="35"/>
  <c r="F13" i="35"/>
  <c r="G13" i="35"/>
  <c r="H13" i="35"/>
  <c r="I13" i="35"/>
  <c r="J13" i="35"/>
  <c r="K13" i="35"/>
  <c r="L13" i="35"/>
  <c r="M13" i="35"/>
  <c r="S13" i="35"/>
  <c r="T13" i="35"/>
  <c r="V13" i="35"/>
  <c r="W13" i="35"/>
  <c r="D13" i="35"/>
  <c r="F12" i="35"/>
  <c r="G12" i="35"/>
  <c r="H12" i="35"/>
  <c r="I12" i="35"/>
  <c r="J12" i="35"/>
  <c r="K12" i="35"/>
  <c r="L12" i="35"/>
  <c r="M12" i="35"/>
  <c r="S12" i="35"/>
  <c r="T12" i="35"/>
  <c r="U12" i="35"/>
  <c r="V12" i="35"/>
  <c r="W12" i="35"/>
  <c r="D12" i="35"/>
  <c r="E12" i="35"/>
  <c r="C12" i="35"/>
  <c r="G11" i="35"/>
  <c r="H11" i="35"/>
  <c r="I11" i="35"/>
  <c r="J11" i="35"/>
  <c r="K11" i="35"/>
  <c r="L11" i="35"/>
  <c r="M11" i="35"/>
  <c r="S11" i="35"/>
  <c r="T11" i="35"/>
  <c r="U11" i="35"/>
  <c r="V11" i="35"/>
  <c r="W11" i="35"/>
  <c r="E11" i="35"/>
  <c r="F11" i="35"/>
  <c r="D11" i="35"/>
  <c r="E10" i="35"/>
  <c r="F10" i="35"/>
  <c r="G10" i="35"/>
  <c r="H10" i="35"/>
  <c r="I10" i="35"/>
  <c r="J10" i="35"/>
  <c r="K10" i="35"/>
  <c r="L10" i="35"/>
  <c r="M10" i="35"/>
  <c r="S10" i="35"/>
  <c r="T10" i="35"/>
  <c r="U10" i="35"/>
  <c r="V10" i="35"/>
  <c r="W10" i="35"/>
  <c r="D10" i="35"/>
  <c r="D13" i="32"/>
  <c r="X142" i="32"/>
  <c r="W16" i="35" s="1"/>
  <c r="W142" i="32"/>
  <c r="V16" i="35" s="1"/>
  <c r="V142" i="32"/>
  <c r="U16" i="35" s="1"/>
  <c r="U142" i="32"/>
  <c r="T16" i="35" s="1"/>
  <c r="T142" i="32"/>
  <c r="S16" i="35" s="1"/>
  <c r="N142" i="32"/>
  <c r="M16" i="35" s="1"/>
  <c r="X113" i="32"/>
  <c r="W15" i="35" s="1"/>
  <c r="W113" i="32"/>
  <c r="V15" i="35" s="1"/>
  <c r="V113" i="32"/>
  <c r="U15" i="35" s="1"/>
  <c r="U113" i="32"/>
  <c r="T15" i="35" s="1"/>
  <c r="T113" i="32"/>
  <c r="S15" i="35" s="1"/>
  <c r="N113" i="32"/>
  <c r="M15" i="35" s="1"/>
  <c r="I142" i="32"/>
  <c r="H16" i="35" s="1"/>
  <c r="H142" i="32"/>
  <c r="G16" i="35" s="1"/>
  <c r="G142" i="32"/>
  <c r="F16" i="35" s="1"/>
  <c r="F142" i="32"/>
  <c r="E16" i="35" s="1"/>
  <c r="I113" i="32"/>
  <c r="H15" i="35" s="1"/>
  <c r="H113" i="32"/>
  <c r="G15" i="35" s="1"/>
  <c r="G113" i="32"/>
  <c r="F15" i="35" s="1"/>
  <c r="F113" i="32"/>
  <c r="E15" i="35" s="1"/>
  <c r="K142" i="32"/>
  <c r="J16" i="35" s="1"/>
  <c r="J142" i="32"/>
  <c r="I16" i="35" s="1"/>
  <c r="K113" i="32"/>
  <c r="J15" i="35" s="1"/>
  <c r="J113" i="32"/>
  <c r="I15" i="35" s="1"/>
  <c r="L142" i="32"/>
  <c r="K16" i="35" s="1"/>
  <c r="L113" i="32"/>
  <c r="K15" i="35" s="1"/>
  <c r="Y13" i="32" l="1"/>
  <c r="AM13" i="32"/>
  <c r="AP13" i="32"/>
  <c r="AN13" i="32"/>
  <c r="AO13" i="32"/>
  <c r="AL13" i="32"/>
  <c r="AC13" i="32"/>
  <c r="AB13" i="32"/>
  <c r="AK13" i="32"/>
  <c r="AJ13" i="32"/>
  <c r="AI13" i="32"/>
  <c r="AU13" i="32"/>
  <c r="AT13" i="32"/>
  <c r="AG13" i="32"/>
  <c r="AH13" i="32"/>
  <c r="AS13" i="32"/>
  <c r="AR13" i="32"/>
  <c r="AE13" i="32"/>
  <c r="AF13" i="32"/>
  <c r="AQ13" i="32"/>
  <c r="AD13" i="32"/>
  <c r="X10" i="35"/>
  <c r="W17" i="30"/>
  <c r="W14" i="35" s="1"/>
  <c r="V17" i="30"/>
  <c r="V14" i="35" s="1"/>
  <c r="U17" i="30"/>
  <c r="U14" i="35" s="1"/>
  <c r="T17" i="30"/>
  <c r="T14" i="35" s="1"/>
  <c r="S17" i="30"/>
  <c r="S14" i="35" s="1"/>
  <c r="M17" i="30"/>
  <c r="M14" i="35" s="1"/>
  <c r="L17" i="30"/>
  <c r="L14" i="35" s="1"/>
  <c r="K17" i="30"/>
  <c r="K14" i="35" s="1"/>
  <c r="J17" i="30"/>
  <c r="J14" i="35" s="1"/>
  <c r="I17" i="30"/>
  <c r="I14" i="35" s="1"/>
  <c r="H17" i="30"/>
  <c r="H14" i="35" s="1"/>
  <c r="G17" i="30"/>
  <c r="G14" i="35" s="1"/>
  <c r="F17" i="30"/>
  <c r="F14" i="35" s="1"/>
  <c r="W18" i="29"/>
  <c r="V18" i="29"/>
  <c r="U18" i="29"/>
  <c r="T18" i="29"/>
  <c r="M18" i="29"/>
  <c r="L18" i="29"/>
  <c r="K18" i="29"/>
  <c r="J18" i="29"/>
  <c r="I18" i="29"/>
  <c r="H18" i="29"/>
  <c r="G18" i="29"/>
  <c r="F18" i="29"/>
  <c r="C15" i="29"/>
  <c r="R43" i="28"/>
  <c r="Q43" i="28"/>
  <c r="P43" i="28"/>
  <c r="O43" i="28"/>
  <c r="N43" i="28"/>
  <c r="M43" i="28"/>
  <c r="L43" i="28"/>
  <c r="K43" i="28"/>
  <c r="J43" i="28"/>
  <c r="I43" i="28"/>
  <c r="H43" i="28"/>
  <c r="G43" i="28"/>
  <c r="F43" i="28"/>
  <c r="X15" i="29" l="1"/>
  <c r="D50" i="53"/>
  <c r="D9" i="53"/>
  <c r="W9" i="53"/>
  <c r="W17" i="53"/>
  <c r="W50" i="53"/>
  <c r="E46" i="33" s="1"/>
  <c r="S50" i="53"/>
  <c r="E42" i="33" s="1"/>
  <c r="M50" i="53"/>
  <c r="E36" i="33" s="1"/>
  <c r="L50" i="53"/>
  <c r="E35" i="33" s="1"/>
  <c r="S17" i="53"/>
  <c r="M17" i="53"/>
  <c r="L17" i="53"/>
  <c r="S9" i="53"/>
  <c r="L9" i="53"/>
  <c r="K50" i="53"/>
  <c r="E34" i="33" s="1"/>
  <c r="J50" i="53"/>
  <c r="E33" i="33" s="1"/>
  <c r="I50" i="53"/>
  <c r="E32" i="33" s="1"/>
  <c r="H50" i="53"/>
  <c r="E31" i="33" s="1"/>
  <c r="K17" i="53"/>
  <c r="J17" i="53"/>
  <c r="I17" i="53"/>
  <c r="H17" i="53"/>
  <c r="K9" i="53"/>
  <c r="J9" i="53"/>
  <c r="I9" i="53"/>
  <c r="H9" i="53"/>
  <c r="T50" i="53"/>
  <c r="E43" i="33" s="1"/>
  <c r="G50" i="53"/>
  <c r="E30" i="33" s="1"/>
  <c r="F50" i="53"/>
  <c r="E29" i="33" s="1"/>
  <c r="E50" i="53"/>
  <c r="E28" i="33" s="1"/>
  <c r="T17" i="53"/>
  <c r="G17" i="53"/>
  <c r="F17" i="53"/>
  <c r="E17" i="53"/>
  <c r="T9" i="53"/>
  <c r="G9" i="53"/>
  <c r="F9" i="53"/>
  <c r="E9" i="53"/>
  <c r="V50" i="53"/>
  <c r="E45" i="33" s="1"/>
  <c r="U50" i="53"/>
  <c r="E44" i="33" s="1"/>
  <c r="V17" i="53"/>
  <c r="U17" i="53"/>
  <c r="V9" i="53"/>
  <c r="U9" i="53"/>
  <c r="I49" i="53" l="1"/>
  <c r="F32" i="33" s="1"/>
  <c r="W49" i="53"/>
  <c r="F46" i="33" s="1"/>
  <c r="M49" i="53"/>
  <c r="F36" i="33" s="1"/>
  <c r="J49" i="53"/>
  <c r="F33" i="33" s="1"/>
  <c r="T49" i="53"/>
  <c r="F43" i="33" s="1"/>
  <c r="L49" i="53"/>
  <c r="F35" i="33" s="1"/>
  <c r="H49" i="53"/>
  <c r="F31" i="33" s="1"/>
  <c r="V49" i="53"/>
  <c r="F45" i="33" s="1"/>
  <c r="K49" i="53"/>
  <c r="F34" i="33" s="1"/>
  <c r="E49" i="53"/>
  <c r="F28" i="33" s="1"/>
  <c r="F49" i="53"/>
  <c r="F29" i="33" s="1"/>
  <c r="U49" i="53"/>
  <c r="F44" i="33" s="1"/>
  <c r="G49" i="53"/>
  <c r="F30" i="33" s="1"/>
  <c r="B27" i="45" l="1"/>
  <c r="D17" i="53" l="1"/>
  <c r="D49" i="53" s="1"/>
  <c r="B67" i="26"/>
  <c r="B60" i="26"/>
  <c r="B66" i="26"/>
  <c r="B59" i="26"/>
  <c r="B65" i="26"/>
  <c r="B58" i="26"/>
  <c r="F27" i="33" l="1"/>
  <c r="U30" i="55"/>
  <c r="C10" i="35"/>
  <c r="C11" i="35"/>
  <c r="C13" i="35"/>
  <c r="C58" i="26"/>
  <c r="AN65" i="26" s="1"/>
  <c r="A18" i="33"/>
  <c r="C18" i="35" s="1"/>
  <c r="AO65" i="26" l="1"/>
  <c r="AS65" i="26"/>
  <c r="X58" i="26"/>
  <c r="AR65" i="26"/>
  <c r="AQ65" i="26"/>
  <c r="AP65" i="26"/>
  <c r="T65" i="26"/>
  <c r="S65" i="26"/>
  <c r="W65" i="26"/>
  <c r="V65" i="26"/>
  <c r="U65" i="26"/>
  <c r="AC65" i="26"/>
  <c r="AK65" i="26"/>
  <c r="J65" i="26"/>
  <c r="R65" i="26"/>
  <c r="AD65" i="26"/>
  <c r="AL65" i="26"/>
  <c r="K65" i="26"/>
  <c r="AE65" i="26"/>
  <c r="AM65" i="26"/>
  <c r="Z65" i="26"/>
  <c r="L65" i="26"/>
  <c r="AF65" i="26"/>
  <c r="E65" i="26"/>
  <c r="M65" i="26"/>
  <c r="AG65" i="26"/>
  <c r="F65" i="26"/>
  <c r="N65" i="26"/>
  <c r="AH65" i="26"/>
  <c r="G65" i="26"/>
  <c r="O65" i="26"/>
  <c r="AA65" i="26"/>
  <c r="AI65" i="26"/>
  <c r="H65" i="26"/>
  <c r="P65" i="26"/>
  <c r="AB65" i="26"/>
  <c r="AJ65" i="26"/>
  <c r="I65" i="26"/>
  <c r="Q65" i="26"/>
  <c r="D65" i="26"/>
  <c r="F15" i="45"/>
  <c r="F14" i="45"/>
  <c r="E27" i="33"/>
  <c r="H75" i="42" l="1"/>
  <c r="G15" i="54"/>
  <c r="A14" i="45" s="1"/>
  <c r="B16" i="39" l="1"/>
  <c r="F16" i="39" s="1"/>
  <c r="E17" i="38"/>
  <c r="U14" i="55" s="1"/>
  <c r="F17" i="14"/>
  <c r="C19" i="53" s="1"/>
  <c r="X19" i="53" s="1"/>
  <c r="E17" i="51"/>
  <c r="G15" i="6"/>
  <c r="I15" i="6" s="1"/>
  <c r="Y15" i="30" s="1"/>
  <c r="G16" i="6"/>
  <c r="I16" i="6" s="1"/>
  <c r="Y16" i="30" s="1"/>
  <c r="G14" i="6"/>
  <c r="I14" i="6" s="1"/>
  <c r="Y14" i="30" s="1"/>
  <c r="E16" i="5"/>
  <c r="Y16" i="29" s="1"/>
  <c r="E17" i="5"/>
  <c r="Y17" i="29" s="1"/>
  <c r="E15" i="5"/>
  <c r="Y15" i="29" s="1"/>
  <c r="G15" i="48"/>
  <c r="I15" i="48" s="1"/>
  <c r="Y15" i="28" s="1"/>
  <c r="G16" i="48"/>
  <c r="I16" i="48" s="1"/>
  <c r="Y16" i="28" s="1"/>
  <c r="G17" i="48"/>
  <c r="I17" i="48" s="1"/>
  <c r="Y17" i="28" s="1"/>
  <c r="G18" i="48"/>
  <c r="I18" i="48" s="1"/>
  <c r="Y18" i="28" s="1"/>
  <c r="G19" i="48"/>
  <c r="I19" i="48" s="1"/>
  <c r="Y19" i="28" s="1"/>
  <c r="G20" i="48"/>
  <c r="I20" i="48" s="1"/>
  <c r="Y20" i="28" s="1"/>
  <c r="G21" i="48"/>
  <c r="I21" i="48" s="1"/>
  <c r="Y21" i="28" s="1"/>
  <c r="G22" i="48"/>
  <c r="I22" i="48" s="1"/>
  <c r="Y22" i="28" s="1"/>
  <c r="G23" i="48"/>
  <c r="I23" i="48" s="1"/>
  <c r="Y23" i="28" s="1"/>
  <c r="G24" i="48"/>
  <c r="I24" i="48" s="1"/>
  <c r="Y24" i="28" s="1"/>
  <c r="G25" i="48"/>
  <c r="I25" i="48" s="1"/>
  <c r="Y25" i="28" s="1"/>
  <c r="G26" i="48"/>
  <c r="I26" i="48" s="1"/>
  <c r="Y26" i="28" s="1"/>
  <c r="G27" i="48"/>
  <c r="I27" i="48" s="1"/>
  <c r="Y27" i="28" s="1"/>
  <c r="G28" i="48"/>
  <c r="I28" i="48" s="1"/>
  <c r="Y28" i="28" s="1"/>
  <c r="G29" i="48"/>
  <c r="I29" i="48" s="1"/>
  <c r="Y29" i="28" s="1"/>
  <c r="G30" i="48"/>
  <c r="I30" i="48" s="1"/>
  <c r="Y30" i="28" s="1"/>
  <c r="G31" i="48"/>
  <c r="I31" i="48" s="1"/>
  <c r="Y31" i="28" s="1"/>
  <c r="G32" i="48"/>
  <c r="I32" i="48" s="1"/>
  <c r="Y32" i="28" s="1"/>
  <c r="G33" i="48"/>
  <c r="I33" i="48" s="1"/>
  <c r="Y33" i="28" s="1"/>
  <c r="G34" i="48"/>
  <c r="I34" i="48" s="1"/>
  <c r="Y34" i="28" s="1"/>
  <c r="G35" i="48"/>
  <c r="I35" i="48" s="1"/>
  <c r="Y35" i="28" s="1"/>
  <c r="G36" i="48"/>
  <c r="I36" i="48" s="1"/>
  <c r="Y36" i="28" s="1"/>
  <c r="G37" i="48"/>
  <c r="I37" i="48" s="1"/>
  <c r="Y37" i="28" s="1"/>
  <c r="G38" i="48"/>
  <c r="I38" i="48" s="1"/>
  <c r="Y38" i="28" s="1"/>
  <c r="G39" i="48"/>
  <c r="I39" i="48" s="1"/>
  <c r="Y39" i="28" s="1"/>
  <c r="G40" i="48"/>
  <c r="I40" i="48" s="1"/>
  <c r="Y40" i="28" s="1"/>
  <c r="G41" i="48"/>
  <c r="I41" i="48" s="1"/>
  <c r="Y41" i="28" s="1"/>
  <c r="G42" i="48"/>
  <c r="I42" i="48" s="1"/>
  <c r="Y42" i="28" s="1"/>
  <c r="G14" i="48"/>
  <c r="I14" i="48" s="1"/>
  <c r="Y14" i="28" s="1"/>
  <c r="G25" i="46"/>
  <c r="I25" i="46" s="1"/>
  <c r="K25" i="46" s="1"/>
  <c r="Y25" i="26" s="1"/>
  <c r="G26" i="46"/>
  <c r="E15" i="47"/>
  <c r="Y15" i="27" s="1"/>
  <c r="AT15" i="27" s="1"/>
  <c r="E16" i="47"/>
  <c r="Y16" i="27" s="1"/>
  <c r="AT16" i="27" s="1"/>
  <c r="E17" i="47"/>
  <c r="Y17" i="27" s="1"/>
  <c r="E18" i="47"/>
  <c r="Y18" i="27" s="1"/>
  <c r="AT18" i="27" s="1"/>
  <c r="E19" i="47"/>
  <c r="Y19" i="27" s="1"/>
  <c r="AT19" i="27" s="1"/>
  <c r="E20" i="47"/>
  <c r="Y20" i="27" s="1"/>
  <c r="AT20" i="27" s="1"/>
  <c r="E21" i="47"/>
  <c r="Y21" i="27" s="1"/>
  <c r="AT21" i="27" s="1"/>
  <c r="E22" i="47"/>
  <c r="Y22" i="27" s="1"/>
  <c r="AT22" i="27" s="1"/>
  <c r="E23" i="47"/>
  <c r="Y23" i="27" s="1"/>
  <c r="AT23" i="27" s="1"/>
  <c r="E24" i="47"/>
  <c r="Y24" i="27" s="1"/>
  <c r="AT24" i="27" s="1"/>
  <c r="E25" i="47"/>
  <c r="Y25" i="27" s="1"/>
  <c r="AT25" i="27" s="1"/>
  <c r="E26" i="47"/>
  <c r="Y26" i="27" s="1"/>
  <c r="AT26" i="27" s="1"/>
  <c r="E27" i="47"/>
  <c r="Y27" i="27" s="1"/>
  <c r="AT27" i="27" s="1"/>
  <c r="E28" i="47"/>
  <c r="Y28" i="27" s="1"/>
  <c r="AT28" i="27" s="1"/>
  <c r="E29" i="47"/>
  <c r="Y29" i="27" s="1"/>
  <c r="AT29" i="27" s="1"/>
  <c r="E30" i="47"/>
  <c r="Y30" i="27" s="1"/>
  <c r="AT30" i="27" s="1"/>
  <c r="E31" i="47"/>
  <c r="Y31" i="27" s="1"/>
  <c r="AT31" i="27" s="1"/>
  <c r="E32" i="47"/>
  <c r="Y32" i="27" s="1"/>
  <c r="E33" i="47"/>
  <c r="Y33" i="27" s="1"/>
  <c r="AT33" i="27" s="1"/>
  <c r="E34" i="47"/>
  <c r="Y34" i="27" s="1"/>
  <c r="AT34" i="27" s="1"/>
  <c r="E35" i="47"/>
  <c r="Y35" i="27" s="1"/>
  <c r="AT35" i="27" s="1"/>
  <c r="E36" i="47"/>
  <c r="Y36" i="27" s="1"/>
  <c r="E37" i="47"/>
  <c r="Y37" i="27" s="1"/>
  <c r="AT37" i="27" s="1"/>
  <c r="E38" i="47"/>
  <c r="Y38" i="27" s="1"/>
  <c r="AT38" i="27" s="1"/>
  <c r="E39" i="47"/>
  <c r="Y39" i="27" s="1"/>
  <c r="AT39" i="27" s="1"/>
  <c r="E40" i="47"/>
  <c r="Y40" i="27" s="1"/>
  <c r="AT40" i="27" s="1"/>
  <c r="E41" i="47"/>
  <c r="Y41" i="27" s="1"/>
  <c r="AT41" i="27" s="1"/>
  <c r="E42" i="47"/>
  <c r="Y42" i="27" s="1"/>
  <c r="AT42" i="27" s="1"/>
  <c r="E14" i="47"/>
  <c r="Y14" i="27" s="1"/>
  <c r="AT14" i="27" s="1"/>
  <c r="K61" i="46"/>
  <c r="K77" i="46"/>
  <c r="J61" i="46"/>
  <c r="J77" i="46"/>
  <c r="I26" i="46"/>
  <c r="K26" i="46" s="1"/>
  <c r="Y26" i="26" s="1"/>
  <c r="I27" i="46"/>
  <c r="K27" i="46" s="1"/>
  <c r="Y27" i="26" s="1"/>
  <c r="I29" i="46"/>
  <c r="K29" i="46" s="1"/>
  <c r="Y29" i="26" s="1"/>
  <c r="I30" i="46"/>
  <c r="K30" i="46" s="1"/>
  <c r="Y30" i="26" s="1"/>
  <c r="I31" i="46"/>
  <c r="K31" i="46" s="1"/>
  <c r="Y31" i="26" s="1"/>
  <c r="I32" i="46"/>
  <c r="K32" i="46" s="1"/>
  <c r="Y32" i="26" s="1"/>
  <c r="I33" i="46"/>
  <c r="K33" i="46" s="1"/>
  <c r="Y33" i="26" s="1"/>
  <c r="I34" i="46"/>
  <c r="K34" i="46" s="1"/>
  <c r="Y34" i="26" s="1"/>
  <c r="I35" i="46"/>
  <c r="K35" i="46" s="1"/>
  <c r="Y35" i="26" s="1"/>
  <c r="I36" i="46"/>
  <c r="K36" i="46" s="1"/>
  <c r="Y36" i="26" s="1"/>
  <c r="I37" i="46"/>
  <c r="K37" i="46" s="1"/>
  <c r="Y37" i="26" s="1"/>
  <c r="I38" i="46"/>
  <c r="K38" i="46" s="1"/>
  <c r="Y38" i="26" s="1"/>
  <c r="I39" i="46"/>
  <c r="K39" i="46" s="1"/>
  <c r="Y39" i="26" s="1"/>
  <c r="I40" i="46"/>
  <c r="K40" i="46" s="1"/>
  <c r="Y40" i="26" s="1"/>
  <c r="I41" i="46"/>
  <c r="K41" i="46" s="1"/>
  <c r="Y41" i="26" s="1"/>
  <c r="I42" i="46"/>
  <c r="K42" i="46" s="1"/>
  <c r="Y42" i="26" s="1"/>
  <c r="I43" i="46"/>
  <c r="K43" i="46" s="1"/>
  <c r="Y43" i="26" s="1"/>
  <c r="I44" i="46"/>
  <c r="K44" i="46" s="1"/>
  <c r="Y44" i="26" s="1"/>
  <c r="I45" i="46"/>
  <c r="K45" i="46" s="1"/>
  <c r="Y45" i="26" s="1"/>
  <c r="I46" i="46"/>
  <c r="K46" i="46" s="1"/>
  <c r="Y46" i="26" s="1"/>
  <c r="I47" i="46"/>
  <c r="K47" i="46" s="1"/>
  <c r="Y47" i="26" s="1"/>
  <c r="I49" i="46"/>
  <c r="K49" i="46" s="1"/>
  <c r="Y49" i="26" s="1"/>
  <c r="I50" i="46"/>
  <c r="K50" i="46" s="1"/>
  <c r="Y50" i="26" s="1"/>
  <c r="I51" i="46"/>
  <c r="K51" i="46" s="1"/>
  <c r="Y51" i="26" s="1"/>
  <c r="I52" i="46"/>
  <c r="K52" i="46" s="1"/>
  <c r="Y52" i="26" s="1"/>
  <c r="Z5" i="53"/>
  <c r="D17" i="51"/>
  <c r="U11" i="55" s="1"/>
  <c r="G5" i="51"/>
  <c r="K14" i="45"/>
  <c r="G36" i="46"/>
  <c r="G37" i="46"/>
  <c r="G38" i="46"/>
  <c r="G39" i="46"/>
  <c r="G40" i="46"/>
  <c r="G41" i="46"/>
  <c r="G42" i="46"/>
  <c r="G43" i="46"/>
  <c r="G44" i="46"/>
  <c r="G35" i="46"/>
  <c r="AH15" i="29" l="1"/>
  <c r="AG15" i="29"/>
  <c r="AK15" i="29"/>
  <c r="AI15" i="29"/>
  <c r="AL15" i="29"/>
  <c r="AA15" i="29"/>
  <c r="AS15" i="29"/>
  <c r="AF15" i="29"/>
  <c r="AE15" i="29"/>
  <c r="AR15" i="29"/>
  <c r="AD15" i="29"/>
  <c r="Z15" i="29"/>
  <c r="AC15" i="29"/>
  <c r="AJ15" i="29"/>
  <c r="AB15" i="29"/>
  <c r="AM15" i="29"/>
  <c r="AP15" i="29"/>
  <c r="AN15" i="29"/>
  <c r="AO15" i="29"/>
  <c r="AQ15" i="29"/>
  <c r="R67" i="12"/>
  <c r="C37" i="53"/>
  <c r="X37" i="53" s="1"/>
  <c r="C66" i="26"/>
  <c r="X66" i="26" s="1"/>
  <c r="Y66" i="26"/>
  <c r="AT66" i="26" s="1"/>
  <c r="C11" i="53"/>
  <c r="X11" i="53" s="1"/>
  <c r="R65" i="12"/>
  <c r="C31" i="53"/>
  <c r="X31" i="53" s="1"/>
  <c r="R73" i="12"/>
  <c r="C9" i="53"/>
  <c r="X9" i="53" s="1"/>
  <c r="R70" i="12"/>
  <c r="C67" i="26"/>
  <c r="X67" i="26" s="1"/>
  <c r="Y67" i="26"/>
  <c r="AT67" i="26" s="1"/>
  <c r="R66" i="12"/>
  <c r="C59" i="26"/>
  <c r="C60" i="26"/>
  <c r="AT15" i="29" l="1"/>
  <c r="AQ66" i="26"/>
  <c r="AP66" i="26"/>
  <c r="W66" i="26"/>
  <c r="AO66" i="26"/>
  <c r="X59" i="26"/>
  <c r="AS66" i="26"/>
  <c r="AR66" i="26"/>
  <c r="AQ67" i="26"/>
  <c r="W67" i="26"/>
  <c r="AR67" i="26"/>
  <c r="AS67" i="26"/>
  <c r="X60" i="26"/>
  <c r="AP67" i="26"/>
  <c r="AO67" i="26"/>
  <c r="T67" i="26"/>
  <c r="V67" i="26"/>
  <c r="U67" i="26"/>
  <c r="S67" i="26"/>
  <c r="T66" i="26"/>
  <c r="V66" i="26"/>
  <c r="U66" i="26"/>
  <c r="S66" i="26"/>
  <c r="C10" i="53"/>
  <c r="X10" i="53" s="1"/>
  <c r="AE66" i="26"/>
  <c r="AM66" i="26"/>
  <c r="L66" i="26"/>
  <c r="AF66" i="26"/>
  <c r="AN66" i="26"/>
  <c r="Z66" i="26"/>
  <c r="E66" i="26"/>
  <c r="M66" i="26"/>
  <c r="AG66" i="26"/>
  <c r="F66" i="26"/>
  <c r="N66" i="26"/>
  <c r="AH66" i="26"/>
  <c r="G66" i="26"/>
  <c r="O66" i="26"/>
  <c r="AA66" i="26"/>
  <c r="AI66" i="26"/>
  <c r="H66" i="26"/>
  <c r="P66" i="26"/>
  <c r="AB66" i="26"/>
  <c r="AJ66" i="26"/>
  <c r="I66" i="26"/>
  <c r="Q66" i="26"/>
  <c r="AC66" i="26"/>
  <c r="AK66" i="26"/>
  <c r="J66" i="26"/>
  <c r="R66" i="26"/>
  <c r="D66" i="26"/>
  <c r="AD66" i="26"/>
  <c r="AL66" i="26"/>
  <c r="K66" i="26"/>
  <c r="AG67" i="26"/>
  <c r="Z67" i="26"/>
  <c r="F67" i="26"/>
  <c r="N67" i="26"/>
  <c r="AH67" i="26"/>
  <c r="G67" i="26"/>
  <c r="O67" i="26"/>
  <c r="AA67" i="26"/>
  <c r="AI67" i="26"/>
  <c r="H67" i="26"/>
  <c r="P67" i="26"/>
  <c r="AB67" i="26"/>
  <c r="AJ67" i="26"/>
  <c r="I67" i="26"/>
  <c r="Q67" i="26"/>
  <c r="AC67" i="26"/>
  <c r="AK67" i="26"/>
  <c r="J67" i="26"/>
  <c r="R67" i="26"/>
  <c r="AD67" i="26"/>
  <c r="AL67" i="26"/>
  <c r="K67" i="26"/>
  <c r="D67" i="26"/>
  <c r="AE67" i="26"/>
  <c r="AM67" i="26"/>
  <c r="L67" i="26"/>
  <c r="AF67" i="26"/>
  <c r="AN67" i="26"/>
  <c r="E67" i="26"/>
  <c r="M67" i="26"/>
  <c r="I58" i="46"/>
  <c r="G27" i="46"/>
  <c r="G28" i="46"/>
  <c r="I28" i="46" s="1"/>
  <c r="K28" i="46" s="1"/>
  <c r="Y28" i="26" s="1"/>
  <c r="G29" i="46"/>
  <c r="G30" i="46"/>
  <c r="G31" i="46"/>
  <c r="G32" i="46"/>
  <c r="G33" i="46"/>
  <c r="G34" i="46"/>
  <c r="G45" i="46"/>
  <c r="G46" i="46"/>
  <c r="G47" i="46"/>
  <c r="G48" i="46"/>
  <c r="I48" i="46" s="1"/>
  <c r="G49" i="46"/>
  <c r="G50" i="46"/>
  <c r="G51" i="46"/>
  <c r="G52" i="46"/>
  <c r="K5" i="46"/>
  <c r="E5" i="47"/>
  <c r="I5" i="48"/>
  <c r="C39" i="27"/>
  <c r="X39" i="27" s="1"/>
  <c r="C40" i="27"/>
  <c r="X40" i="27" s="1"/>
  <c r="C41" i="27"/>
  <c r="C42" i="27"/>
  <c r="C14" i="27"/>
  <c r="X14" i="27" s="1"/>
  <c r="C15" i="27"/>
  <c r="X15" i="27" s="1"/>
  <c r="C16" i="27"/>
  <c r="X16" i="27" s="1"/>
  <c r="C17" i="27"/>
  <c r="X17" i="27" s="1"/>
  <c r="C18" i="27"/>
  <c r="C19" i="27"/>
  <c r="C20" i="27"/>
  <c r="C21" i="27"/>
  <c r="X21" i="27" s="1"/>
  <c r="C22" i="27"/>
  <c r="X22" i="27" s="1"/>
  <c r="C23" i="27"/>
  <c r="X23" i="27" s="1"/>
  <c r="C24" i="27"/>
  <c r="X24" i="27" s="1"/>
  <c r="C25" i="27"/>
  <c r="X25" i="27" s="1"/>
  <c r="C26" i="27"/>
  <c r="X26" i="27" s="1"/>
  <c r="C27" i="27"/>
  <c r="X27" i="27" s="1"/>
  <c r="C28" i="27"/>
  <c r="X28" i="27" s="1"/>
  <c r="C29" i="27"/>
  <c r="X29" i="27" s="1"/>
  <c r="C30" i="27"/>
  <c r="X30" i="27" s="1"/>
  <c r="C31" i="27"/>
  <c r="X31" i="27" s="1"/>
  <c r="C32" i="27"/>
  <c r="X32" i="27" s="1"/>
  <c r="C33" i="27"/>
  <c r="X33" i="27" s="1"/>
  <c r="C34" i="27"/>
  <c r="X34" i="27" s="1"/>
  <c r="C35" i="27"/>
  <c r="X35" i="27" s="1"/>
  <c r="C36" i="27"/>
  <c r="X36" i="27" s="1"/>
  <c r="C37" i="27"/>
  <c r="X37" i="27" s="1"/>
  <c r="C38" i="27"/>
  <c r="X38" i="27" s="1"/>
  <c r="C15" i="28"/>
  <c r="C16" i="28"/>
  <c r="C17" i="28"/>
  <c r="C18" i="28"/>
  <c r="C19" i="28"/>
  <c r="C20" i="28"/>
  <c r="C21" i="28"/>
  <c r="C22" i="28"/>
  <c r="C23" i="28"/>
  <c r="C24" i="28"/>
  <c r="C25" i="28"/>
  <c r="C26" i="28"/>
  <c r="C27" i="28"/>
  <c r="C28" i="28"/>
  <c r="C29" i="28"/>
  <c r="C30" i="28"/>
  <c r="C31" i="28"/>
  <c r="C32" i="28"/>
  <c r="C33" i="28"/>
  <c r="C34" i="28"/>
  <c r="C35" i="28"/>
  <c r="C36" i="28"/>
  <c r="C37" i="28"/>
  <c r="C38" i="28"/>
  <c r="C39" i="28"/>
  <c r="C40" i="28"/>
  <c r="C41" i="28"/>
  <c r="C42" i="28"/>
  <c r="C14" i="28"/>
  <c r="C52" i="26"/>
  <c r="C26" i="26"/>
  <c r="C27" i="26"/>
  <c r="C28" i="26"/>
  <c r="C29" i="26"/>
  <c r="C30" i="26"/>
  <c r="C31" i="26"/>
  <c r="C32" i="26"/>
  <c r="C33" i="26"/>
  <c r="C34" i="26"/>
  <c r="C35" i="26"/>
  <c r="C36" i="26"/>
  <c r="C37" i="26"/>
  <c r="C38" i="26"/>
  <c r="C39" i="26"/>
  <c r="C40" i="26"/>
  <c r="C41" i="26"/>
  <c r="C42" i="26"/>
  <c r="C43" i="26"/>
  <c r="C44" i="26"/>
  <c r="C45" i="26"/>
  <c r="C46" i="26"/>
  <c r="C47" i="26"/>
  <c r="C48" i="26"/>
  <c r="C49" i="26"/>
  <c r="C50" i="26"/>
  <c r="C51" i="26"/>
  <c r="C25" i="26"/>
  <c r="AS25" i="26" s="1"/>
  <c r="X18" i="27" l="1"/>
  <c r="X43" i="27" s="1"/>
  <c r="AK18" i="27"/>
  <c r="X20" i="27"/>
  <c r="AR20" i="27"/>
  <c r="K48" i="46"/>
  <c r="Y48" i="26" s="1"/>
  <c r="I53" i="46"/>
  <c r="U3" i="55" s="1"/>
  <c r="AR19" i="27"/>
  <c r="X19" i="27"/>
  <c r="S68" i="26"/>
  <c r="U68" i="26"/>
  <c r="AS68" i="26"/>
  <c r="AO68" i="26"/>
  <c r="W68" i="26"/>
  <c r="AP68" i="26"/>
  <c r="X23" i="28"/>
  <c r="AS23" i="28"/>
  <c r="AP23" i="28"/>
  <c r="AR23" i="28"/>
  <c r="AQ23" i="28"/>
  <c r="AO23" i="28"/>
  <c r="AQ19" i="28"/>
  <c r="AP19" i="28"/>
  <c r="AR19" i="28"/>
  <c r="AO19" i="28"/>
  <c r="X19" i="28"/>
  <c r="AS19" i="28"/>
  <c r="AP24" i="28"/>
  <c r="AO24" i="28"/>
  <c r="X24" i="28"/>
  <c r="AS24" i="28"/>
  <c r="AR24" i="28"/>
  <c r="AQ24" i="28"/>
  <c r="AR18" i="28"/>
  <c r="AQ18" i="28"/>
  <c r="AO18" i="28"/>
  <c r="AS18" i="28"/>
  <c r="AP18" i="28"/>
  <c r="AQ36" i="28"/>
  <c r="AP36" i="28"/>
  <c r="AO36" i="28"/>
  <c r="X36" i="28"/>
  <c r="AS36" i="28"/>
  <c r="AR36" i="28"/>
  <c r="X35" i="28"/>
  <c r="AS35" i="28"/>
  <c r="AR35" i="28"/>
  <c r="AQ35" i="28"/>
  <c r="AP35" i="28"/>
  <c r="AO35" i="28"/>
  <c r="AS21" i="28"/>
  <c r="AR21" i="28"/>
  <c r="AQ21" i="28"/>
  <c r="AO21" i="28"/>
  <c r="AP21" i="28"/>
  <c r="X21" i="28"/>
  <c r="AR20" i="28"/>
  <c r="AO20" i="28"/>
  <c r="X20" i="28"/>
  <c r="AS20" i="28"/>
  <c r="AQ20" i="28"/>
  <c r="AP20" i="28"/>
  <c r="AR42" i="28"/>
  <c r="AQ42" i="28"/>
  <c r="AO42" i="28"/>
  <c r="AS42" i="28"/>
  <c r="AP42" i="28"/>
  <c r="X42" i="28"/>
  <c r="X30" i="28"/>
  <c r="AS30" i="28"/>
  <c r="AR30" i="28"/>
  <c r="AQ30" i="28"/>
  <c r="AP30" i="28"/>
  <c r="AO30" i="28"/>
  <c r="AQ41" i="28"/>
  <c r="AP41" i="28"/>
  <c r="AO41" i="28"/>
  <c r="X41" i="28"/>
  <c r="AS41" i="28"/>
  <c r="AR41" i="28"/>
  <c r="AP29" i="28"/>
  <c r="AO29" i="28"/>
  <c r="X29" i="28"/>
  <c r="AS29" i="28"/>
  <c r="AR29" i="28"/>
  <c r="AQ29" i="28"/>
  <c r="AQ17" i="28"/>
  <c r="AO17" i="28"/>
  <c r="X17" i="28"/>
  <c r="AS17" i="28"/>
  <c r="AR17" i="28"/>
  <c r="AP17" i="28"/>
  <c r="AS32" i="28"/>
  <c r="AQ32" i="28"/>
  <c r="AR32" i="28"/>
  <c r="AP32" i="28"/>
  <c r="AO32" i="28"/>
  <c r="X32" i="28"/>
  <c r="AS40" i="28"/>
  <c r="AR40" i="28"/>
  <c r="X40" i="28"/>
  <c r="AQ40" i="28"/>
  <c r="AP40" i="28"/>
  <c r="AO40" i="28"/>
  <c r="AS28" i="28"/>
  <c r="AR28" i="28"/>
  <c r="AP28" i="28"/>
  <c r="AO28" i="28"/>
  <c r="X28" i="28"/>
  <c r="AQ28" i="28"/>
  <c r="AS16" i="28"/>
  <c r="AR16" i="28"/>
  <c r="AO16" i="28"/>
  <c r="AQ16" i="28"/>
  <c r="AP16" i="28"/>
  <c r="X16" i="28"/>
  <c r="X33" i="28"/>
  <c r="AS33" i="28"/>
  <c r="AR33" i="28"/>
  <c r="AQ33" i="28"/>
  <c r="AP33" i="28"/>
  <c r="AO33" i="28"/>
  <c r="AR14" i="28"/>
  <c r="AQ14" i="28"/>
  <c r="AP14" i="28"/>
  <c r="AS14" i="28"/>
  <c r="AO14" i="28"/>
  <c r="X14" i="28"/>
  <c r="AO39" i="28"/>
  <c r="X39" i="28"/>
  <c r="AS39" i="28"/>
  <c r="AR39" i="28"/>
  <c r="AQ39" i="28"/>
  <c r="AP39" i="28"/>
  <c r="AS27" i="28"/>
  <c r="AR27" i="28"/>
  <c r="AQ27" i="28"/>
  <c r="X27" i="28"/>
  <c r="AP27" i="28"/>
  <c r="AO27" i="28"/>
  <c r="AO15" i="28"/>
  <c r="AS15" i="28"/>
  <c r="AP15" i="28"/>
  <c r="AR15" i="28"/>
  <c r="AQ15" i="28"/>
  <c r="X15" i="28"/>
  <c r="AO22" i="28"/>
  <c r="X22" i="28"/>
  <c r="AS22" i="28"/>
  <c r="AR22" i="28"/>
  <c r="AP22" i="28"/>
  <c r="AQ22" i="28"/>
  <c r="AS31" i="28"/>
  <c r="AR31" i="28"/>
  <c r="AQ31" i="28"/>
  <c r="AP31" i="28"/>
  <c r="AO31" i="28"/>
  <c r="X31" i="28"/>
  <c r="AS38" i="28"/>
  <c r="AR38" i="28"/>
  <c r="AQ38" i="28"/>
  <c r="AP38" i="28"/>
  <c r="X38" i="28"/>
  <c r="AO38" i="28"/>
  <c r="AS26" i="28"/>
  <c r="AR26" i="28"/>
  <c r="AQ26" i="28"/>
  <c r="AP26" i="28"/>
  <c r="AO26" i="28"/>
  <c r="X26" i="28"/>
  <c r="AO34" i="28"/>
  <c r="X34" i="28"/>
  <c r="AP34" i="28"/>
  <c r="AR34" i="28"/>
  <c r="AS34" i="28"/>
  <c r="AQ34" i="28"/>
  <c r="AR37" i="28"/>
  <c r="AO37" i="28"/>
  <c r="X37" i="28"/>
  <c r="AS37" i="28"/>
  <c r="AQ37" i="28"/>
  <c r="AP37" i="28"/>
  <c r="X25" i="28"/>
  <c r="AS25" i="28"/>
  <c r="AR25" i="28"/>
  <c r="AQ25" i="28"/>
  <c r="AP25" i="28"/>
  <c r="AO25" i="28"/>
  <c r="AP40" i="27"/>
  <c r="AS40" i="27"/>
  <c r="AR40" i="27"/>
  <c r="AQ40" i="27"/>
  <c r="AO40" i="27"/>
  <c r="AP41" i="27"/>
  <c r="AS41" i="27"/>
  <c r="AQ41" i="27"/>
  <c r="AO41" i="27"/>
  <c r="AR41" i="27"/>
  <c r="AS34" i="27"/>
  <c r="AR34" i="27"/>
  <c r="AP34" i="27"/>
  <c r="AQ34" i="27"/>
  <c r="AO34" i="27"/>
  <c r="AS20" i="27"/>
  <c r="AQ20" i="27"/>
  <c r="AP20" i="27"/>
  <c r="AO20" i="27"/>
  <c r="AS19" i="27"/>
  <c r="AQ19" i="27"/>
  <c r="AP19" i="27"/>
  <c r="AO19" i="27"/>
  <c r="AR24" i="27"/>
  <c r="AP24" i="27"/>
  <c r="AS24" i="27"/>
  <c r="AQ24" i="27"/>
  <c r="AO24" i="27"/>
  <c r="AS18" i="27"/>
  <c r="AR18" i="27"/>
  <c r="AQ18" i="27"/>
  <c r="AP18" i="27"/>
  <c r="AO18" i="27"/>
  <c r="AO23" i="27"/>
  <c r="AS23" i="27"/>
  <c r="AR23" i="27"/>
  <c r="AQ23" i="27"/>
  <c r="AP23" i="27"/>
  <c r="AR33" i="27"/>
  <c r="AS33" i="27"/>
  <c r="AQ33" i="27"/>
  <c r="AP33" i="27"/>
  <c r="AO33" i="27"/>
  <c r="AS29" i="27"/>
  <c r="AQ29" i="27"/>
  <c r="AP29" i="27"/>
  <c r="AO29" i="27"/>
  <c r="AR29" i="27"/>
  <c r="AS17" i="27"/>
  <c r="AQ17" i="27"/>
  <c r="AO17" i="27"/>
  <c r="AR17" i="27"/>
  <c r="AP17" i="27"/>
  <c r="AS16" i="27"/>
  <c r="AR16" i="27"/>
  <c r="AQ16" i="27"/>
  <c r="AP16" i="27"/>
  <c r="AO16" i="27"/>
  <c r="AR39" i="27"/>
  <c r="AQ39" i="27"/>
  <c r="AO39" i="27"/>
  <c r="AS39" i="27"/>
  <c r="AP39" i="27"/>
  <c r="AS31" i="27"/>
  <c r="AR31" i="27"/>
  <c r="AQ31" i="27"/>
  <c r="AP31" i="27"/>
  <c r="AO31" i="27"/>
  <c r="AO14" i="27"/>
  <c r="AS14" i="27"/>
  <c r="AR14" i="27"/>
  <c r="AQ14" i="27"/>
  <c r="AP14" i="27"/>
  <c r="AR36" i="27"/>
  <c r="AQ36" i="27"/>
  <c r="AP36" i="27"/>
  <c r="AS36" i="27"/>
  <c r="AO36" i="27"/>
  <c r="AS35" i="27"/>
  <c r="AQ35" i="27"/>
  <c r="AR35" i="27"/>
  <c r="AP35" i="27"/>
  <c r="AO35" i="27"/>
  <c r="AS22" i="27"/>
  <c r="AR22" i="27"/>
  <c r="AP22" i="27"/>
  <c r="AQ22" i="27"/>
  <c r="AO22" i="27"/>
  <c r="AO21" i="27"/>
  <c r="AS21" i="27"/>
  <c r="AR21" i="27"/>
  <c r="AQ21" i="27"/>
  <c r="AP21" i="27"/>
  <c r="AR32" i="27"/>
  <c r="AP32" i="27"/>
  <c r="AS32" i="27"/>
  <c r="AO32" i="27"/>
  <c r="AQ32" i="27"/>
  <c r="AR30" i="27"/>
  <c r="AO30" i="27"/>
  <c r="AP30" i="27"/>
  <c r="AS30" i="27"/>
  <c r="AQ30" i="27"/>
  <c r="AO28" i="27"/>
  <c r="AS28" i="27"/>
  <c r="AQ28" i="27"/>
  <c r="AP28" i="27"/>
  <c r="AR28" i="27"/>
  <c r="AS27" i="27"/>
  <c r="AQ27" i="27"/>
  <c r="AO27" i="27"/>
  <c r="AR27" i="27"/>
  <c r="AP27" i="27"/>
  <c r="AR15" i="27"/>
  <c r="AS15" i="27"/>
  <c r="AQ15" i="27"/>
  <c r="AO15" i="27"/>
  <c r="AP15" i="27"/>
  <c r="AS38" i="27"/>
  <c r="AR38" i="27"/>
  <c r="AQ38" i="27"/>
  <c r="AP38" i="27"/>
  <c r="AO38" i="27"/>
  <c r="AO26" i="27"/>
  <c r="AS26" i="27"/>
  <c r="AR26" i="27"/>
  <c r="AP26" i="27"/>
  <c r="AQ26" i="27"/>
  <c r="AQ37" i="27"/>
  <c r="AO37" i="27"/>
  <c r="AS37" i="27"/>
  <c r="AR37" i="27"/>
  <c r="AP37" i="27"/>
  <c r="AO25" i="27"/>
  <c r="AS25" i="27"/>
  <c r="AR25" i="27"/>
  <c r="AQ25" i="27"/>
  <c r="AP25" i="27"/>
  <c r="AQ42" i="27"/>
  <c r="AS42" i="27"/>
  <c r="AR42" i="27"/>
  <c r="AP42" i="27"/>
  <c r="AO42" i="27"/>
  <c r="AQ25" i="26"/>
  <c r="AP25" i="26"/>
  <c r="AO25" i="26"/>
  <c r="AR25" i="26"/>
  <c r="X25" i="26"/>
  <c r="AR38" i="26"/>
  <c r="AO38" i="26"/>
  <c r="X38" i="26"/>
  <c r="AS38" i="26"/>
  <c r="AQ38" i="26"/>
  <c r="AP38" i="26"/>
  <c r="AP37" i="26"/>
  <c r="AQ37" i="26"/>
  <c r="AO37" i="26"/>
  <c r="AS37" i="26"/>
  <c r="AR37" i="26"/>
  <c r="X37" i="26"/>
  <c r="AS28" i="26"/>
  <c r="AR28" i="26"/>
  <c r="AQ28" i="26"/>
  <c r="AP28" i="26"/>
  <c r="AO28" i="26"/>
  <c r="X28" i="26"/>
  <c r="AS27" i="26"/>
  <c r="AQ27" i="26"/>
  <c r="AR27" i="26"/>
  <c r="AP27" i="26"/>
  <c r="X27" i="26"/>
  <c r="AO27" i="26"/>
  <c r="AR50" i="26"/>
  <c r="AO50" i="26"/>
  <c r="AQ50" i="26"/>
  <c r="AP50" i="26"/>
  <c r="X50" i="26"/>
  <c r="AS50" i="26"/>
  <c r="X49" i="26"/>
  <c r="AO49" i="26"/>
  <c r="AQ49" i="26"/>
  <c r="AS49" i="26"/>
  <c r="AR49" i="26"/>
  <c r="AP49" i="26"/>
  <c r="V68" i="26"/>
  <c r="AP48" i="26"/>
  <c r="AO48" i="26"/>
  <c r="X48" i="26"/>
  <c r="X53" i="26" s="1"/>
  <c r="AS48" i="26"/>
  <c r="AR48" i="26"/>
  <c r="AQ48" i="26"/>
  <c r="AR47" i="26"/>
  <c r="AS47" i="26"/>
  <c r="AQ47" i="26"/>
  <c r="X47" i="26"/>
  <c r="AP47" i="26"/>
  <c r="AO47" i="26"/>
  <c r="T68" i="26"/>
  <c r="X46" i="26"/>
  <c r="AS46" i="26"/>
  <c r="AR46" i="26"/>
  <c r="AQ46" i="26"/>
  <c r="AP46" i="26"/>
  <c r="AO46" i="26"/>
  <c r="AS40" i="26"/>
  <c r="AQ40" i="26"/>
  <c r="AR40" i="26"/>
  <c r="AP40" i="26"/>
  <c r="AO40" i="26"/>
  <c r="X40" i="26"/>
  <c r="AS39" i="26"/>
  <c r="AQ39" i="26"/>
  <c r="AR39" i="26"/>
  <c r="X39" i="26"/>
  <c r="AP39" i="26"/>
  <c r="AO39" i="26"/>
  <c r="AR26" i="26"/>
  <c r="AO26" i="26"/>
  <c r="AQ26" i="26"/>
  <c r="AP26" i="26"/>
  <c r="AS26" i="26"/>
  <c r="X26" i="26"/>
  <c r="AQ52" i="26"/>
  <c r="AS52" i="26"/>
  <c r="AR52" i="26"/>
  <c r="AP52" i="26"/>
  <c r="AO52" i="26"/>
  <c r="X52" i="26"/>
  <c r="AP36" i="26"/>
  <c r="AO36" i="26"/>
  <c r="AQ36" i="26"/>
  <c r="X36" i="26"/>
  <c r="AS36" i="26"/>
  <c r="AR36" i="26"/>
  <c r="AS35" i="26"/>
  <c r="AR35" i="26"/>
  <c r="AQ35" i="26"/>
  <c r="X35" i="26"/>
  <c r="AP35" i="26"/>
  <c r="AO35" i="26"/>
  <c r="AR68" i="26"/>
  <c r="X34" i="26"/>
  <c r="AR34" i="26"/>
  <c r="AS34" i="26"/>
  <c r="AO34" i="26"/>
  <c r="AQ34" i="26"/>
  <c r="AP34" i="26"/>
  <c r="AS45" i="26"/>
  <c r="AP45" i="26"/>
  <c r="AR45" i="26"/>
  <c r="AQ45" i="26"/>
  <c r="X45" i="26"/>
  <c r="AO45" i="26"/>
  <c r="AS33" i="26"/>
  <c r="AP33" i="26"/>
  <c r="AR33" i="26"/>
  <c r="AQ33" i="26"/>
  <c r="X33" i="26"/>
  <c r="AO33" i="26"/>
  <c r="AS51" i="26"/>
  <c r="X51" i="26"/>
  <c r="AR51" i="26"/>
  <c r="AQ51" i="26"/>
  <c r="AP51" i="26"/>
  <c r="AO51" i="26"/>
  <c r="X44" i="26"/>
  <c r="AR44" i="26"/>
  <c r="AP44" i="26"/>
  <c r="AS44" i="26"/>
  <c r="AQ44" i="26"/>
  <c r="AO44" i="26"/>
  <c r="AQ43" i="26"/>
  <c r="X43" i="26"/>
  <c r="AP43" i="26"/>
  <c r="AO43" i="26"/>
  <c r="AS43" i="26"/>
  <c r="AR43" i="26"/>
  <c r="X32" i="26"/>
  <c r="AR32" i="26"/>
  <c r="AQ32" i="26"/>
  <c r="AS32" i="26"/>
  <c r="AP32" i="26"/>
  <c r="AO32" i="26"/>
  <c r="AQ31" i="26"/>
  <c r="X31" i="26"/>
  <c r="AP31" i="26"/>
  <c r="AR31" i="26"/>
  <c r="AO31" i="26"/>
  <c r="AS31" i="26"/>
  <c r="AO42" i="26"/>
  <c r="AS42" i="26"/>
  <c r="AP42" i="26"/>
  <c r="AR42" i="26"/>
  <c r="X42" i="26"/>
  <c r="AQ42" i="26"/>
  <c r="AS30" i="26"/>
  <c r="AR30" i="26"/>
  <c r="AP30" i="26"/>
  <c r="AQ30" i="26"/>
  <c r="AO30" i="26"/>
  <c r="X30" i="26"/>
  <c r="AO41" i="26"/>
  <c r="AS41" i="26"/>
  <c r="AR41" i="26"/>
  <c r="AQ41" i="26"/>
  <c r="X41" i="26"/>
  <c r="AP41" i="26"/>
  <c r="AO29" i="26"/>
  <c r="AS29" i="26"/>
  <c r="AP29" i="26"/>
  <c r="AR29" i="26"/>
  <c r="AQ29" i="26"/>
  <c r="X29" i="26"/>
  <c r="AQ68" i="26"/>
  <c r="L68" i="26"/>
  <c r="H68" i="26"/>
  <c r="AE68" i="26"/>
  <c r="AM68" i="26"/>
  <c r="F68" i="26"/>
  <c r="I68" i="26"/>
  <c r="Z24" i="28"/>
  <c r="AH24" i="28"/>
  <c r="AA24" i="28"/>
  <c r="AI24" i="28"/>
  <c r="AC24" i="28"/>
  <c r="AK24" i="28"/>
  <c r="AD24" i="28"/>
  <c r="AL24" i="28"/>
  <c r="AE24" i="28"/>
  <c r="AM24" i="28"/>
  <c r="AB24" i="28"/>
  <c r="AF24" i="28"/>
  <c r="AG24" i="28"/>
  <c r="AJ24" i="28"/>
  <c r="AN24" i="28"/>
  <c r="AF28" i="26"/>
  <c r="AN28" i="26"/>
  <c r="AG28" i="26"/>
  <c r="Z28" i="26"/>
  <c r="AH28" i="26"/>
  <c r="AA28" i="26"/>
  <c r="AI28" i="26"/>
  <c r="AB28" i="26"/>
  <c r="AJ28" i="26"/>
  <c r="AC28" i="26"/>
  <c r="AK28" i="26"/>
  <c r="AD28" i="26"/>
  <c r="AL28" i="26"/>
  <c r="AE28" i="26"/>
  <c r="AM28" i="26"/>
  <c r="AG15" i="28"/>
  <c r="Z15" i="28"/>
  <c r="AH15" i="28"/>
  <c r="AB15" i="28"/>
  <c r="AJ15" i="28"/>
  <c r="AC15" i="28"/>
  <c r="AK15" i="28"/>
  <c r="AD15" i="28"/>
  <c r="AL15" i="28"/>
  <c r="AA15" i="28"/>
  <c r="AE15" i="28"/>
  <c r="AF15" i="28"/>
  <c r="AI15" i="28"/>
  <c r="AM15" i="28"/>
  <c r="AN15" i="28"/>
  <c r="AH49" i="26"/>
  <c r="AA49" i="26"/>
  <c r="AI49" i="26"/>
  <c r="AB49" i="26"/>
  <c r="AJ49" i="26"/>
  <c r="AC49" i="26"/>
  <c r="AK49" i="26"/>
  <c r="AN49" i="26"/>
  <c r="AD49" i="26"/>
  <c r="AL49" i="26"/>
  <c r="Z49" i="26"/>
  <c r="AE49" i="26"/>
  <c r="AM49" i="26"/>
  <c r="AF49" i="26"/>
  <c r="AG49" i="26"/>
  <c r="AH41" i="26"/>
  <c r="AA41" i="26"/>
  <c r="AI41" i="26"/>
  <c r="AB41" i="26"/>
  <c r="AJ41" i="26"/>
  <c r="AC41" i="26"/>
  <c r="AK41" i="26"/>
  <c r="AD41" i="26"/>
  <c r="AL41" i="26"/>
  <c r="Z41" i="26"/>
  <c r="AE41" i="26"/>
  <c r="AM41" i="26"/>
  <c r="AF41" i="26"/>
  <c r="AN41" i="26"/>
  <c r="AG41" i="26"/>
  <c r="AH33" i="26"/>
  <c r="AJ33" i="26"/>
  <c r="AA33" i="26"/>
  <c r="AI33" i="26"/>
  <c r="AB33" i="26"/>
  <c r="AC33" i="26"/>
  <c r="AK33" i="26"/>
  <c r="AD33" i="26"/>
  <c r="AL33" i="26"/>
  <c r="Z33" i="26"/>
  <c r="AE33" i="26"/>
  <c r="AM33" i="26"/>
  <c r="AF33" i="26"/>
  <c r="AN33" i="26"/>
  <c r="AG33" i="26"/>
  <c r="AF52" i="26"/>
  <c r="AN52" i="26"/>
  <c r="AG52" i="26"/>
  <c r="Z52" i="26"/>
  <c r="AH52" i="26"/>
  <c r="AA52" i="26"/>
  <c r="AI52" i="26"/>
  <c r="AB52" i="26"/>
  <c r="AJ52" i="26"/>
  <c r="AD52" i="26"/>
  <c r="AC52" i="26"/>
  <c r="AK52" i="26"/>
  <c r="AL52" i="26"/>
  <c r="AE52" i="26"/>
  <c r="AM52" i="26"/>
  <c r="AD36" i="28"/>
  <c r="AL36" i="28"/>
  <c r="AE36" i="28"/>
  <c r="AM36" i="28"/>
  <c r="AG36" i="28"/>
  <c r="Z36" i="28"/>
  <c r="AH36" i="28"/>
  <c r="AC36" i="28"/>
  <c r="AF36" i="28"/>
  <c r="AI36" i="28"/>
  <c r="AJ36" i="28"/>
  <c r="AK36" i="28"/>
  <c r="AN36" i="28"/>
  <c r="AA36" i="28"/>
  <c r="AB36" i="28"/>
  <c r="AD28" i="28"/>
  <c r="AL28" i="28"/>
  <c r="AE28" i="28"/>
  <c r="AM28" i="28"/>
  <c r="AG28" i="28"/>
  <c r="Z28" i="28"/>
  <c r="AH28" i="28"/>
  <c r="AA28" i="28"/>
  <c r="AI28" i="28"/>
  <c r="AC28" i="28"/>
  <c r="AB28" i="28"/>
  <c r="AF28" i="28"/>
  <c r="AJ28" i="28"/>
  <c r="AK28" i="28"/>
  <c r="AN28" i="28"/>
  <c r="AD20" i="28"/>
  <c r="AL20" i="28"/>
  <c r="AE20" i="28"/>
  <c r="AM20" i="28"/>
  <c r="AG20" i="28"/>
  <c r="Z20" i="28"/>
  <c r="AH20" i="28"/>
  <c r="AA20" i="28"/>
  <c r="AI20" i="28"/>
  <c r="AK20" i="28"/>
  <c r="AN20" i="28"/>
  <c r="AB20" i="28"/>
  <c r="AC20" i="28"/>
  <c r="AF20" i="28"/>
  <c r="AJ20" i="28"/>
  <c r="Z36" i="27"/>
  <c r="AH36" i="27"/>
  <c r="AJ36" i="27"/>
  <c r="AA36" i="27"/>
  <c r="AI36" i="27"/>
  <c r="AB36" i="27"/>
  <c r="AF36" i="27"/>
  <c r="AC36" i="27"/>
  <c r="AK36" i="27"/>
  <c r="AD36" i="27"/>
  <c r="AE36" i="27"/>
  <c r="AL36" i="27"/>
  <c r="AM36" i="27"/>
  <c r="AN36" i="27"/>
  <c r="AG36" i="27"/>
  <c r="Z28" i="27"/>
  <c r="AH28" i="27"/>
  <c r="AN28" i="27"/>
  <c r="AA28" i="27"/>
  <c r="AI28" i="27"/>
  <c r="AJ28" i="27"/>
  <c r="AE28" i="27"/>
  <c r="AB28" i="27"/>
  <c r="AC28" i="27"/>
  <c r="AK28" i="27"/>
  <c r="AD28" i="27"/>
  <c r="AL28" i="27"/>
  <c r="AM28" i="27"/>
  <c r="AG28" i="27"/>
  <c r="AF28" i="27"/>
  <c r="AC20" i="27"/>
  <c r="AK20" i="27"/>
  <c r="AF20" i="27"/>
  <c r="AN20" i="27"/>
  <c r="AG20" i="27"/>
  <c r="AH20" i="27"/>
  <c r="AI20" i="27"/>
  <c r="Z20" i="27"/>
  <c r="AJ20" i="27"/>
  <c r="AA20" i="27"/>
  <c r="AL20" i="27"/>
  <c r="AB20" i="27"/>
  <c r="AM20" i="27"/>
  <c r="AD20" i="27"/>
  <c r="AE20" i="27"/>
  <c r="AE41" i="27"/>
  <c r="AM41" i="27"/>
  <c r="AG41" i="27"/>
  <c r="AB41" i="27"/>
  <c r="AF41" i="27"/>
  <c r="AN41" i="27"/>
  <c r="AJ41" i="27"/>
  <c r="AC41" i="27"/>
  <c r="Z41" i="27"/>
  <c r="AH41" i="27"/>
  <c r="AA41" i="27"/>
  <c r="AI41" i="27"/>
  <c r="AK41" i="27"/>
  <c r="AD41" i="27"/>
  <c r="AL41" i="27"/>
  <c r="AB38" i="26"/>
  <c r="AJ38" i="26"/>
  <c r="AC38" i="26"/>
  <c r="AK38" i="26"/>
  <c r="AD38" i="26"/>
  <c r="AE38" i="26"/>
  <c r="AM38" i="26"/>
  <c r="AF38" i="26"/>
  <c r="AN38" i="26"/>
  <c r="AG38" i="26"/>
  <c r="AH38" i="26"/>
  <c r="AA38" i="26"/>
  <c r="AI38" i="26"/>
  <c r="Z38" i="26"/>
  <c r="AL38" i="26"/>
  <c r="Z32" i="28"/>
  <c r="AH32" i="28"/>
  <c r="AA32" i="28"/>
  <c r="AI32" i="28"/>
  <c r="AC32" i="28"/>
  <c r="AK32" i="28"/>
  <c r="AD32" i="28"/>
  <c r="AL32" i="28"/>
  <c r="AB32" i="28"/>
  <c r="AE32" i="28"/>
  <c r="AF32" i="28"/>
  <c r="AG32" i="28"/>
  <c r="AJ32" i="28"/>
  <c r="AM32" i="28"/>
  <c r="AN32" i="28"/>
  <c r="AG25" i="26"/>
  <c r="AA25" i="26"/>
  <c r="AI25" i="26"/>
  <c r="AH25" i="26"/>
  <c r="AB25" i="26"/>
  <c r="Z25" i="26"/>
  <c r="AJ25" i="26"/>
  <c r="AE25" i="26"/>
  <c r="AC25" i="26"/>
  <c r="AK25" i="26"/>
  <c r="AD25" i="26"/>
  <c r="AL25" i="26"/>
  <c r="AM25" i="26"/>
  <c r="AF25" i="26"/>
  <c r="AN25" i="26"/>
  <c r="AF40" i="26"/>
  <c r="AN40" i="26"/>
  <c r="AG40" i="26"/>
  <c r="AH40" i="26"/>
  <c r="AA40" i="26"/>
  <c r="AI40" i="26"/>
  <c r="AB40" i="26"/>
  <c r="AJ40" i="26"/>
  <c r="AC40" i="26"/>
  <c r="AK40" i="26"/>
  <c r="Z40" i="26"/>
  <c r="AD40" i="26"/>
  <c r="AL40" i="26"/>
  <c r="AE40" i="26"/>
  <c r="AM40" i="26"/>
  <c r="AF32" i="26"/>
  <c r="AN32" i="26"/>
  <c r="AG32" i="26"/>
  <c r="AH32" i="26"/>
  <c r="AA32" i="26"/>
  <c r="AI32" i="26"/>
  <c r="AB32" i="26"/>
  <c r="AJ32" i="26"/>
  <c r="AC32" i="26"/>
  <c r="AK32" i="26"/>
  <c r="Z32" i="26"/>
  <c r="AD32" i="26"/>
  <c r="AL32" i="26"/>
  <c r="AE32" i="26"/>
  <c r="AM32" i="26"/>
  <c r="AD14" i="28"/>
  <c r="AL14" i="28"/>
  <c r="AE14" i="28"/>
  <c r="AM14" i="28"/>
  <c r="AG14" i="28"/>
  <c r="Z14" i="28"/>
  <c r="AT14" i="28" s="1"/>
  <c r="AH14" i="28"/>
  <c r="AK14" i="28"/>
  <c r="AA14" i="28"/>
  <c r="AN14" i="28"/>
  <c r="AB14" i="28"/>
  <c r="AC14" i="28"/>
  <c r="AI14" i="28"/>
  <c r="AF14" i="28"/>
  <c r="AJ14" i="28"/>
  <c r="AC35" i="28"/>
  <c r="AK35" i="28"/>
  <c r="AD35" i="28"/>
  <c r="AL35" i="28"/>
  <c r="AF35" i="28"/>
  <c r="AN35" i="28"/>
  <c r="AG35" i="28"/>
  <c r="AB35" i="28"/>
  <c r="AH35" i="28"/>
  <c r="AE35" i="28"/>
  <c r="AI35" i="28"/>
  <c r="AJ35" i="28"/>
  <c r="AM35" i="28"/>
  <c r="Z35" i="28"/>
  <c r="AA35" i="28"/>
  <c r="AC27" i="28"/>
  <c r="AK27" i="28"/>
  <c r="AD27" i="28"/>
  <c r="AL27" i="28"/>
  <c r="AF27" i="28"/>
  <c r="AN27" i="28"/>
  <c r="AG27" i="28"/>
  <c r="Z27" i="28"/>
  <c r="AH27" i="28"/>
  <c r="AM27" i="28"/>
  <c r="AA27" i="28"/>
  <c r="AB27" i="28"/>
  <c r="AE27" i="28"/>
  <c r="AI27" i="28"/>
  <c r="AJ27" i="28"/>
  <c r="AC19" i="28"/>
  <c r="AK19" i="28"/>
  <c r="AD19" i="28"/>
  <c r="AL19" i="28"/>
  <c r="AF19" i="28"/>
  <c r="AN19" i="28"/>
  <c r="AG19" i="28"/>
  <c r="Z19" i="28"/>
  <c r="AH19" i="28"/>
  <c r="AE19" i="28"/>
  <c r="AI19" i="28"/>
  <c r="AJ19" i="28"/>
  <c r="AM19" i="28"/>
  <c r="AA19" i="28"/>
  <c r="AB19" i="28"/>
  <c r="AG35" i="27"/>
  <c r="AI35" i="27"/>
  <c r="AM35" i="27"/>
  <c r="Z35" i="27"/>
  <c r="AH35" i="27"/>
  <c r="AD35" i="27"/>
  <c r="AB35" i="27"/>
  <c r="AJ35" i="27"/>
  <c r="AC35" i="27"/>
  <c r="AK35" i="27"/>
  <c r="AL35" i="27"/>
  <c r="AE35" i="27"/>
  <c r="AF35" i="27"/>
  <c r="AN35" i="27"/>
  <c r="AA35" i="27"/>
  <c r="AG27" i="27"/>
  <c r="AI27" i="27"/>
  <c r="AD27" i="27"/>
  <c r="Z27" i="27"/>
  <c r="AH27" i="27"/>
  <c r="AA27" i="27"/>
  <c r="AE27" i="27"/>
  <c r="AB27" i="27"/>
  <c r="AJ27" i="27"/>
  <c r="AK27" i="27"/>
  <c r="AC27" i="27"/>
  <c r="AM27" i="27"/>
  <c r="AF27" i="27"/>
  <c r="AN27" i="27"/>
  <c r="AL27" i="27"/>
  <c r="AB19" i="27"/>
  <c r="AJ19" i="27"/>
  <c r="AE19" i="27"/>
  <c r="AM19" i="27"/>
  <c r="Z19" i="27"/>
  <c r="AK19" i="27"/>
  <c r="AA19" i="27"/>
  <c r="AL19" i="27"/>
  <c r="AC19" i="27"/>
  <c r="AN19" i="27"/>
  <c r="AH19" i="27"/>
  <c r="AD19" i="27"/>
  <c r="AF19" i="27"/>
  <c r="AG19" i="27"/>
  <c r="AI19" i="27"/>
  <c r="AD40" i="27"/>
  <c r="AL40" i="27"/>
  <c r="AF40" i="27"/>
  <c r="AB40" i="27"/>
  <c r="AE40" i="27"/>
  <c r="AM40" i="27"/>
  <c r="AN40" i="27"/>
  <c r="AJ40" i="27"/>
  <c r="AI40" i="27"/>
  <c r="AG40" i="27"/>
  <c r="Z40" i="27"/>
  <c r="AH40" i="27"/>
  <c r="AA40" i="27"/>
  <c r="AC40" i="27"/>
  <c r="AK40" i="27"/>
  <c r="AH37" i="26"/>
  <c r="Z37" i="26"/>
  <c r="AA37" i="26"/>
  <c r="AI37" i="26"/>
  <c r="AB37" i="26"/>
  <c r="AJ37" i="26"/>
  <c r="AC37" i="26"/>
  <c r="AK37" i="26"/>
  <c r="AD37" i="26"/>
  <c r="AL37" i="26"/>
  <c r="AE37" i="26"/>
  <c r="AM37" i="26"/>
  <c r="AF37" i="26"/>
  <c r="AN37" i="26"/>
  <c r="AG37" i="26"/>
  <c r="AD32" i="27"/>
  <c r="AL32" i="27"/>
  <c r="AF32" i="27"/>
  <c r="AE32" i="27"/>
  <c r="AM32" i="27"/>
  <c r="AN32" i="27"/>
  <c r="AI32" i="27"/>
  <c r="AB32" i="27"/>
  <c r="AG32" i="27"/>
  <c r="Z32" i="27"/>
  <c r="AH32" i="27"/>
  <c r="AJ32" i="27"/>
  <c r="AC32" i="27"/>
  <c r="AK32" i="27"/>
  <c r="AA32" i="27"/>
  <c r="AF48" i="26"/>
  <c r="AN48" i="26"/>
  <c r="AG48" i="26"/>
  <c r="AH48" i="26"/>
  <c r="AA48" i="26"/>
  <c r="AI48" i="26"/>
  <c r="AB48" i="26"/>
  <c r="AJ48" i="26"/>
  <c r="AC48" i="26"/>
  <c r="AK48" i="26"/>
  <c r="Z48" i="26"/>
  <c r="AD48" i="26"/>
  <c r="AL48" i="26"/>
  <c r="AE48" i="26"/>
  <c r="AM48" i="26"/>
  <c r="AD47" i="26"/>
  <c r="AL47" i="26"/>
  <c r="AE47" i="26"/>
  <c r="AM47" i="26"/>
  <c r="AF47" i="26"/>
  <c r="AG47" i="26"/>
  <c r="Z47" i="26"/>
  <c r="AH47" i="26"/>
  <c r="AA47" i="26"/>
  <c r="AI47" i="26"/>
  <c r="AB47" i="26"/>
  <c r="AJ47" i="26"/>
  <c r="AC47" i="26"/>
  <c r="AK47" i="26"/>
  <c r="AN47" i="26"/>
  <c r="AD39" i="26"/>
  <c r="AL39" i="26"/>
  <c r="AE39" i="26"/>
  <c r="AM39" i="26"/>
  <c r="AF39" i="26"/>
  <c r="AN39" i="26"/>
  <c r="AG39" i="26"/>
  <c r="AH39" i="26"/>
  <c r="AA39" i="26"/>
  <c r="AI39" i="26"/>
  <c r="AB39" i="26"/>
  <c r="AJ39" i="26"/>
  <c r="Z39" i="26"/>
  <c r="AC39" i="26"/>
  <c r="AK39" i="26"/>
  <c r="AD31" i="26"/>
  <c r="AL31" i="26"/>
  <c r="AE31" i="26"/>
  <c r="AM31" i="26"/>
  <c r="AF31" i="26"/>
  <c r="AN31" i="26"/>
  <c r="AG31" i="26"/>
  <c r="AH31" i="26"/>
  <c r="AA31" i="26"/>
  <c r="AI31" i="26"/>
  <c r="Z31" i="26"/>
  <c r="AB31" i="26"/>
  <c r="AJ31" i="26"/>
  <c r="AC31" i="26"/>
  <c r="AK31" i="26"/>
  <c r="AB42" i="28"/>
  <c r="AJ42" i="28"/>
  <c r="AC42" i="28"/>
  <c r="AK42" i="28"/>
  <c r="AE42" i="28"/>
  <c r="AM42" i="28"/>
  <c r="AF42" i="28"/>
  <c r="AN42" i="28"/>
  <c r="AI42" i="28"/>
  <c r="AL42" i="28"/>
  <c r="Z42" i="28"/>
  <c r="AA42" i="28"/>
  <c r="AD42" i="28"/>
  <c r="AH42" i="28"/>
  <c r="AG42" i="28"/>
  <c r="AB34" i="28"/>
  <c r="AJ34" i="28"/>
  <c r="AC34" i="28"/>
  <c r="AK34" i="28"/>
  <c r="AE34" i="28"/>
  <c r="AM34" i="28"/>
  <c r="AF34" i="28"/>
  <c r="AN34" i="28"/>
  <c r="AA34" i="28"/>
  <c r="AD34" i="28"/>
  <c r="AG34" i="28"/>
  <c r="AH34" i="28"/>
  <c r="AI34" i="28"/>
  <c r="AL34" i="28"/>
  <c r="Z34" i="28"/>
  <c r="AB26" i="28"/>
  <c r="AJ26" i="28"/>
  <c r="AC26" i="28"/>
  <c r="AK26" i="28"/>
  <c r="AE26" i="28"/>
  <c r="AM26" i="28"/>
  <c r="AF26" i="28"/>
  <c r="AN26" i="28"/>
  <c r="AG26" i="28"/>
  <c r="AH26" i="28"/>
  <c r="AI26" i="28"/>
  <c r="AL26" i="28"/>
  <c r="Z26" i="28"/>
  <c r="AA26" i="28"/>
  <c r="AD26" i="28"/>
  <c r="AB18" i="28"/>
  <c r="AJ18" i="28"/>
  <c r="AC18" i="28"/>
  <c r="AK18" i="28"/>
  <c r="AE18" i="28"/>
  <c r="AM18" i="28"/>
  <c r="AF18" i="28"/>
  <c r="AN18" i="28"/>
  <c r="AG18" i="28"/>
  <c r="Z18" i="28"/>
  <c r="AA18" i="28"/>
  <c r="AD18" i="28"/>
  <c r="AH18" i="28"/>
  <c r="AI18" i="28"/>
  <c r="AL18" i="28"/>
  <c r="AF34" i="27"/>
  <c r="AN34" i="27"/>
  <c r="AC34" i="27"/>
  <c r="AG34" i="27"/>
  <c r="AH34" i="27"/>
  <c r="AL34" i="27"/>
  <c r="Z34" i="27"/>
  <c r="AA34" i="27"/>
  <c r="AI34" i="27"/>
  <c r="AB34" i="27"/>
  <c r="AD34" i="27"/>
  <c r="AJ34" i="27"/>
  <c r="AE34" i="27"/>
  <c r="AM34" i="27"/>
  <c r="AK34" i="27"/>
  <c r="AA26" i="27"/>
  <c r="AI26" i="27"/>
  <c r="AE26" i="27"/>
  <c r="AN26" i="27"/>
  <c r="AG26" i="27"/>
  <c r="AL26" i="27"/>
  <c r="AF26" i="27"/>
  <c r="AH26" i="27"/>
  <c r="Z26" i="27"/>
  <c r="AJ26" i="27"/>
  <c r="AK26" i="27"/>
  <c r="AB26" i="27"/>
  <c r="AC26" i="27"/>
  <c r="AD26" i="27"/>
  <c r="AM26" i="27"/>
  <c r="AA18" i="27"/>
  <c r="AI18" i="27"/>
  <c r="AB18" i="27"/>
  <c r="AD18" i="27"/>
  <c r="AL18" i="27"/>
  <c r="AE18" i="27"/>
  <c r="AF18" i="27"/>
  <c r="AG18" i="27"/>
  <c r="AM18" i="27"/>
  <c r="AH18" i="27"/>
  <c r="AJ18" i="27"/>
  <c r="Z18" i="27"/>
  <c r="AC18" i="27"/>
  <c r="AN18" i="27"/>
  <c r="AC39" i="27"/>
  <c r="AK39" i="27"/>
  <c r="AD39" i="27"/>
  <c r="AL39" i="27"/>
  <c r="AE39" i="27"/>
  <c r="AF39" i="27"/>
  <c r="AN39" i="27"/>
  <c r="AG39" i="27"/>
  <c r="AH39" i="27"/>
  <c r="Z39" i="27"/>
  <c r="AI39" i="27"/>
  <c r="AB39" i="27"/>
  <c r="AJ39" i="27"/>
  <c r="AM39" i="27"/>
  <c r="AA39" i="27"/>
  <c r="AB30" i="26"/>
  <c r="AJ30" i="26"/>
  <c r="AC30" i="26"/>
  <c r="AK30" i="26"/>
  <c r="AD30" i="26"/>
  <c r="AL30" i="26"/>
  <c r="AE30" i="26"/>
  <c r="AM30" i="26"/>
  <c r="AF30" i="26"/>
  <c r="AN30" i="26"/>
  <c r="AG30" i="26"/>
  <c r="AH30" i="26"/>
  <c r="AA30" i="26"/>
  <c r="AI30" i="26"/>
  <c r="Z30" i="26"/>
  <c r="AA41" i="28"/>
  <c r="AI41" i="28"/>
  <c r="AB41" i="28"/>
  <c r="AJ41" i="28"/>
  <c r="AD41" i="28"/>
  <c r="AL41" i="28"/>
  <c r="AE41" i="28"/>
  <c r="AM41" i="28"/>
  <c r="AH41" i="28"/>
  <c r="AK41" i="28"/>
  <c r="AN41" i="28"/>
  <c r="AF41" i="28"/>
  <c r="Z41" i="28"/>
  <c r="AC41" i="28"/>
  <c r="AG41" i="28"/>
  <c r="AA33" i="28"/>
  <c r="AI33" i="28"/>
  <c r="AB33" i="28"/>
  <c r="AJ33" i="28"/>
  <c r="AD33" i="28"/>
  <c r="AL33" i="28"/>
  <c r="AE33" i="28"/>
  <c r="AM33" i="28"/>
  <c r="Z33" i="28"/>
  <c r="AC33" i="28"/>
  <c r="AF33" i="28"/>
  <c r="AG33" i="28"/>
  <c r="AH33" i="28"/>
  <c r="AK33" i="28"/>
  <c r="AN33" i="28"/>
  <c r="AA25" i="28"/>
  <c r="AI25" i="28"/>
  <c r="AB25" i="28"/>
  <c r="AJ25" i="28"/>
  <c r="AD25" i="28"/>
  <c r="AL25" i="28"/>
  <c r="AE25" i="28"/>
  <c r="AM25" i="28"/>
  <c r="AF25" i="28"/>
  <c r="AN25" i="28"/>
  <c r="Z25" i="28"/>
  <c r="AC25" i="28"/>
  <c r="AG25" i="28"/>
  <c r="AH25" i="28"/>
  <c r="AK25" i="28"/>
  <c r="AA17" i="28"/>
  <c r="AI17" i="28"/>
  <c r="AB17" i="28"/>
  <c r="AJ17" i="28"/>
  <c r="AD17" i="28"/>
  <c r="AL17" i="28"/>
  <c r="AE17" i="28"/>
  <c r="AM17" i="28"/>
  <c r="AF17" i="28"/>
  <c r="AN17" i="28"/>
  <c r="Z17" i="28"/>
  <c r="AC17" i="28"/>
  <c r="AG17" i="28"/>
  <c r="AH17" i="28"/>
  <c r="AK17" i="28"/>
  <c r="AE33" i="27"/>
  <c r="AM33" i="27"/>
  <c r="AG33" i="27"/>
  <c r="AK33" i="27"/>
  <c r="AF33" i="27"/>
  <c r="AN33" i="27"/>
  <c r="AC33" i="27"/>
  <c r="Z33" i="27"/>
  <c r="AH33" i="27"/>
  <c r="AI33" i="27"/>
  <c r="AB33" i="27"/>
  <c r="AA33" i="27"/>
  <c r="AJ33" i="27"/>
  <c r="AD33" i="27"/>
  <c r="AL33" i="27"/>
  <c r="Z25" i="27"/>
  <c r="AH25" i="27"/>
  <c r="AB25" i="27"/>
  <c r="AK25" i="27"/>
  <c r="AC25" i="27"/>
  <c r="AL25" i="27"/>
  <c r="AD25" i="27"/>
  <c r="AM25" i="27"/>
  <c r="AI25" i="27"/>
  <c r="AE25" i="27"/>
  <c r="AN25" i="27"/>
  <c r="AG25" i="27"/>
  <c r="AF25" i="27"/>
  <c r="AA25" i="27"/>
  <c r="AJ25" i="27"/>
  <c r="Z17" i="27"/>
  <c r="AH17" i="27"/>
  <c r="AA17" i="27"/>
  <c r="AI17" i="27"/>
  <c r="AC17" i="27"/>
  <c r="AK17" i="27"/>
  <c r="AD17" i="27"/>
  <c r="AL17" i="27"/>
  <c r="AE17" i="27"/>
  <c r="AG17" i="27"/>
  <c r="AF17" i="27"/>
  <c r="AJ17" i="27"/>
  <c r="AM17" i="27"/>
  <c r="AN17" i="27"/>
  <c r="AB17" i="27"/>
  <c r="AH29" i="26"/>
  <c r="Z29" i="26"/>
  <c r="AA29" i="26"/>
  <c r="AI29" i="26"/>
  <c r="AB29" i="26"/>
  <c r="AJ29" i="26"/>
  <c r="AC29" i="26"/>
  <c r="AK29" i="26"/>
  <c r="AD29" i="26"/>
  <c r="AL29" i="26"/>
  <c r="AE29" i="26"/>
  <c r="AM29" i="26"/>
  <c r="AF29" i="26"/>
  <c r="AN29" i="26"/>
  <c r="AG29" i="26"/>
  <c r="Z16" i="28"/>
  <c r="AH16" i="28"/>
  <c r="AA16" i="28"/>
  <c r="AI16" i="28"/>
  <c r="AC16" i="28"/>
  <c r="AK16" i="28"/>
  <c r="AD16" i="28"/>
  <c r="AL16" i="28"/>
  <c r="AE16" i="28"/>
  <c r="AM16" i="28"/>
  <c r="AG16" i="28"/>
  <c r="AN16" i="28"/>
  <c r="AJ16" i="28"/>
  <c r="AB16" i="28"/>
  <c r="AF16" i="28"/>
  <c r="AG24" i="27"/>
  <c r="AH24" i="27"/>
  <c r="AJ24" i="27"/>
  <c r="AN24" i="27"/>
  <c r="Z24" i="27"/>
  <c r="AI24" i="27"/>
  <c r="AA24" i="27"/>
  <c r="AB24" i="27"/>
  <c r="AK24" i="27"/>
  <c r="AL24" i="27"/>
  <c r="AC24" i="27"/>
  <c r="AD24" i="27"/>
  <c r="AM24" i="27"/>
  <c r="AE24" i="27"/>
  <c r="AF24" i="27"/>
  <c r="AG16" i="27"/>
  <c r="Z16" i="27"/>
  <c r="AH16" i="27"/>
  <c r="AB16" i="27"/>
  <c r="AJ16" i="27"/>
  <c r="AC16" i="27"/>
  <c r="AK16" i="27"/>
  <c r="AD16" i="27"/>
  <c r="AN16" i="27"/>
  <c r="AE16" i="27"/>
  <c r="AF16" i="27"/>
  <c r="AI16" i="27"/>
  <c r="AL16" i="27"/>
  <c r="AM16" i="27"/>
  <c r="AA16" i="27"/>
  <c r="AH45" i="26"/>
  <c r="Z45" i="26"/>
  <c r="AA45" i="26"/>
  <c r="AI45" i="26"/>
  <c r="AJ45" i="26"/>
  <c r="AB45" i="26"/>
  <c r="AC45" i="26"/>
  <c r="AK45" i="26"/>
  <c r="AD45" i="26"/>
  <c r="AL45" i="26"/>
  <c r="AE45" i="26"/>
  <c r="AM45" i="26"/>
  <c r="AF45" i="26"/>
  <c r="AN45" i="26"/>
  <c r="AG45" i="26"/>
  <c r="AG31" i="28"/>
  <c r="Z31" i="28"/>
  <c r="AH31" i="28"/>
  <c r="AB31" i="28"/>
  <c r="AJ31" i="28"/>
  <c r="AC31" i="28"/>
  <c r="AK31" i="28"/>
  <c r="AD31" i="28"/>
  <c r="AN31" i="28"/>
  <c r="AA31" i="28"/>
  <c r="AE31" i="28"/>
  <c r="AF31" i="28"/>
  <c r="AI31" i="28"/>
  <c r="AL31" i="28"/>
  <c r="AM31" i="28"/>
  <c r="AB46" i="26"/>
  <c r="AJ46" i="26"/>
  <c r="AD46" i="26"/>
  <c r="AC46" i="26"/>
  <c r="AK46" i="26"/>
  <c r="AL46" i="26"/>
  <c r="AE46" i="26"/>
  <c r="AM46" i="26"/>
  <c r="AF46" i="26"/>
  <c r="AN46" i="26"/>
  <c r="AG46" i="26"/>
  <c r="AH46" i="26"/>
  <c r="AA46" i="26"/>
  <c r="AI46" i="26"/>
  <c r="Z46" i="26"/>
  <c r="AF36" i="26"/>
  <c r="AN36" i="26"/>
  <c r="AG36" i="26"/>
  <c r="Z36" i="26"/>
  <c r="AH36" i="26"/>
  <c r="AA36" i="26"/>
  <c r="AI36" i="26"/>
  <c r="AB36" i="26"/>
  <c r="AJ36" i="26"/>
  <c r="AC36" i="26"/>
  <c r="AK36" i="26"/>
  <c r="AD36" i="26"/>
  <c r="AL36" i="26"/>
  <c r="AE36" i="26"/>
  <c r="AM36" i="26"/>
  <c r="AG39" i="28"/>
  <c r="Z39" i="28"/>
  <c r="AH39" i="28"/>
  <c r="AB39" i="28"/>
  <c r="AJ39" i="28"/>
  <c r="AC39" i="28"/>
  <c r="AK39" i="28"/>
  <c r="AF39" i="28"/>
  <c r="AL39" i="28"/>
  <c r="AI39" i="28"/>
  <c r="AM39" i="28"/>
  <c r="AN39" i="28"/>
  <c r="AA39" i="28"/>
  <c r="AD39" i="28"/>
  <c r="AE39" i="28"/>
  <c r="AG23" i="28"/>
  <c r="Z23" i="28"/>
  <c r="AH23" i="28"/>
  <c r="AB23" i="28"/>
  <c r="AJ23" i="28"/>
  <c r="AC23" i="28"/>
  <c r="AK23" i="28"/>
  <c r="AD23" i="28"/>
  <c r="AL23" i="28"/>
  <c r="AI23" i="28"/>
  <c r="AM23" i="28"/>
  <c r="AN23" i="28"/>
  <c r="AA23" i="28"/>
  <c r="AE23" i="28"/>
  <c r="AF23" i="28"/>
  <c r="AC31" i="27"/>
  <c r="AK31" i="27"/>
  <c r="AE31" i="27"/>
  <c r="AH31" i="27"/>
  <c r="AI31" i="27"/>
  <c r="AD31" i="27"/>
  <c r="AL31" i="27"/>
  <c r="AM31" i="27"/>
  <c r="AF31" i="27"/>
  <c r="AN31" i="27"/>
  <c r="AG31" i="27"/>
  <c r="Z31" i="27"/>
  <c r="AA31" i="27"/>
  <c r="AB31" i="27"/>
  <c r="AJ31" i="27"/>
  <c r="AF23" i="27"/>
  <c r="AN23" i="27"/>
  <c r="AA23" i="27"/>
  <c r="AD23" i="27"/>
  <c r="AM23" i="27"/>
  <c r="AG23" i="27"/>
  <c r="AB23" i="27"/>
  <c r="AE23" i="27"/>
  <c r="AK23" i="27"/>
  <c r="AH23" i="27"/>
  <c r="AI23" i="27"/>
  <c r="Z23" i="27"/>
  <c r="AJ23" i="27"/>
  <c r="AC23" i="27"/>
  <c r="AL23" i="27"/>
  <c r="AD51" i="26"/>
  <c r="AL51" i="26"/>
  <c r="AE51" i="26"/>
  <c r="AM51" i="26"/>
  <c r="AN51" i="26"/>
  <c r="Z51" i="26"/>
  <c r="AG51" i="26"/>
  <c r="AH51" i="26"/>
  <c r="AA51" i="26"/>
  <c r="AI51" i="26"/>
  <c r="AB51" i="26"/>
  <c r="AJ51" i="26"/>
  <c r="AC51" i="26"/>
  <c r="AK51" i="26"/>
  <c r="AF51" i="26"/>
  <c r="AD27" i="26"/>
  <c r="AL27" i="26"/>
  <c r="AE27" i="26"/>
  <c r="AM27" i="26"/>
  <c r="Z27" i="26"/>
  <c r="AF27" i="26"/>
  <c r="AN27" i="26"/>
  <c r="AG27" i="26"/>
  <c r="AH27" i="26"/>
  <c r="AA27" i="26"/>
  <c r="AI27" i="26"/>
  <c r="AB27" i="26"/>
  <c r="AJ27" i="26"/>
  <c r="AC27" i="26"/>
  <c r="AK27" i="26"/>
  <c r="AF38" i="28"/>
  <c r="AN38" i="28"/>
  <c r="AG38" i="28"/>
  <c r="AA38" i="28"/>
  <c r="AI38" i="28"/>
  <c r="AB38" i="28"/>
  <c r="AJ38" i="28"/>
  <c r="AE38" i="28"/>
  <c r="AH38" i="28"/>
  <c r="AK38" i="28"/>
  <c r="AL38" i="28"/>
  <c r="AM38" i="28"/>
  <c r="Z38" i="28"/>
  <c r="AC38" i="28"/>
  <c r="AD38" i="28"/>
  <c r="AF30" i="28"/>
  <c r="AN30" i="28"/>
  <c r="AG30" i="28"/>
  <c r="AA30" i="28"/>
  <c r="AI30" i="28"/>
  <c r="AB30" i="28"/>
  <c r="AJ30" i="28"/>
  <c r="AC30" i="28"/>
  <c r="AK30" i="28"/>
  <c r="AL30" i="28"/>
  <c r="AM30" i="28"/>
  <c r="Z30" i="28"/>
  <c r="AD30" i="28"/>
  <c r="AE30" i="28"/>
  <c r="AH30" i="28"/>
  <c r="AF22" i="28"/>
  <c r="AN22" i="28"/>
  <c r="AG22" i="28"/>
  <c r="AA22" i="28"/>
  <c r="AI22" i="28"/>
  <c r="AB22" i="28"/>
  <c r="AJ22" i="28"/>
  <c r="AC22" i="28"/>
  <c r="AK22" i="28"/>
  <c r="AD22" i="28"/>
  <c r="AE22" i="28"/>
  <c r="AH22" i="28"/>
  <c r="AL22" i="28"/>
  <c r="AM22" i="28"/>
  <c r="Z22" i="28"/>
  <c r="AB38" i="27"/>
  <c r="AJ38" i="27"/>
  <c r="AL38" i="27"/>
  <c r="AC38" i="27"/>
  <c r="AK38" i="27"/>
  <c r="Z38" i="27"/>
  <c r="AD38" i="27"/>
  <c r="AE38" i="27"/>
  <c r="AM38" i="27"/>
  <c r="AF38" i="27"/>
  <c r="AN38" i="27"/>
  <c r="AH38" i="27"/>
  <c r="AA38" i="27"/>
  <c r="AI38" i="27"/>
  <c r="AG38" i="27"/>
  <c r="AB30" i="27"/>
  <c r="AJ30" i="27"/>
  <c r="AD30" i="27"/>
  <c r="AC30" i="27"/>
  <c r="AK30" i="27"/>
  <c r="AL30" i="27"/>
  <c r="AH30" i="27"/>
  <c r="AE30" i="27"/>
  <c r="AM30" i="27"/>
  <c r="AN30" i="27"/>
  <c r="AF30" i="27"/>
  <c r="AG30" i="27"/>
  <c r="Z30" i="27"/>
  <c r="AA30" i="27"/>
  <c r="AI30" i="27"/>
  <c r="AE22" i="27"/>
  <c r="AM22" i="27"/>
  <c r="Z22" i="27"/>
  <c r="AH22" i="27"/>
  <c r="AI22" i="27"/>
  <c r="AJ22" i="27"/>
  <c r="AA22" i="27"/>
  <c r="AK22" i="27"/>
  <c r="AB22" i="27"/>
  <c r="AL22" i="27"/>
  <c r="AN22" i="27"/>
  <c r="AC22" i="27"/>
  <c r="AD22" i="27"/>
  <c r="AF22" i="27"/>
  <c r="AG22" i="27"/>
  <c r="AA14" i="27"/>
  <c r="AI14" i="27"/>
  <c r="AB14" i="27"/>
  <c r="AF14" i="27"/>
  <c r="AG14" i="27"/>
  <c r="AJ14" i="27"/>
  <c r="AK14" i="27"/>
  <c r="AN14" i="27"/>
  <c r="AD14" i="27"/>
  <c r="AL14" i="27"/>
  <c r="AE14" i="27"/>
  <c r="AM14" i="27"/>
  <c r="AH14" i="27"/>
  <c r="AC14" i="27"/>
  <c r="Z40" i="28"/>
  <c r="AH40" i="28"/>
  <c r="AA40" i="28"/>
  <c r="AI40" i="28"/>
  <c r="AC40" i="28"/>
  <c r="AK40" i="28"/>
  <c r="AD40" i="28"/>
  <c r="AL40" i="28"/>
  <c r="AG40" i="28"/>
  <c r="AJ40" i="28"/>
  <c r="AM40" i="28"/>
  <c r="AN40" i="28"/>
  <c r="AB40" i="28"/>
  <c r="AE40" i="28"/>
  <c r="AF40" i="28"/>
  <c r="AF44" i="26"/>
  <c r="AN44" i="26"/>
  <c r="AG44" i="26"/>
  <c r="Z44" i="26"/>
  <c r="AH44" i="26"/>
  <c r="AA44" i="26"/>
  <c r="AI44" i="26"/>
  <c r="AB44" i="26"/>
  <c r="AJ44" i="26"/>
  <c r="AC44" i="26"/>
  <c r="AK44" i="26"/>
  <c r="AD44" i="26"/>
  <c r="AL44" i="26"/>
  <c r="AE44" i="26"/>
  <c r="AM44" i="26"/>
  <c r="AH15" i="27"/>
  <c r="AA15" i="27"/>
  <c r="AB15" i="27"/>
  <c r="AI15" i="27"/>
  <c r="AF15" i="27"/>
  <c r="AJ15" i="27"/>
  <c r="AC15" i="27"/>
  <c r="AK15" i="27"/>
  <c r="AD15" i="27"/>
  <c r="AE15" i="27"/>
  <c r="AL15" i="27"/>
  <c r="AM15" i="27"/>
  <c r="AN15" i="27"/>
  <c r="AG15" i="27"/>
  <c r="Z15" i="27"/>
  <c r="AD43" i="26"/>
  <c r="AL43" i="26"/>
  <c r="Z43" i="26"/>
  <c r="AE43" i="26"/>
  <c r="AM43" i="26"/>
  <c r="AF43" i="26"/>
  <c r="AN43" i="26"/>
  <c r="AG43" i="26"/>
  <c r="AH43" i="26"/>
  <c r="AA43" i="26"/>
  <c r="AI43" i="26"/>
  <c r="AB43" i="26"/>
  <c r="AJ43" i="26"/>
  <c r="AC43" i="26"/>
  <c r="AK43" i="26"/>
  <c r="AD35" i="26"/>
  <c r="AL35" i="26"/>
  <c r="AE35" i="26"/>
  <c r="AM35" i="26"/>
  <c r="AF35" i="26"/>
  <c r="AN35" i="26"/>
  <c r="AG35" i="26"/>
  <c r="AH35" i="26"/>
  <c r="AA35" i="26"/>
  <c r="AI35" i="26"/>
  <c r="AB35" i="26"/>
  <c r="AJ35" i="26"/>
  <c r="AC35" i="26"/>
  <c r="AK35" i="26"/>
  <c r="Z35" i="26"/>
  <c r="AB50" i="26"/>
  <c r="AJ50" i="26"/>
  <c r="AL50" i="26"/>
  <c r="AC50" i="26"/>
  <c r="AK50" i="26"/>
  <c r="AD50" i="26"/>
  <c r="AE50" i="26"/>
  <c r="AM50" i="26"/>
  <c r="Z50" i="26"/>
  <c r="AF50" i="26"/>
  <c r="AN50" i="26"/>
  <c r="AG50" i="26"/>
  <c r="AH50" i="26"/>
  <c r="AA50" i="26"/>
  <c r="AI50" i="26"/>
  <c r="AB42" i="26"/>
  <c r="AJ42" i="26"/>
  <c r="AC42" i="26"/>
  <c r="AK42" i="26"/>
  <c r="AL42" i="26"/>
  <c r="AD42" i="26"/>
  <c r="AE42" i="26"/>
  <c r="AM42" i="26"/>
  <c r="Z42" i="26"/>
  <c r="AF42" i="26"/>
  <c r="AN42" i="26"/>
  <c r="AG42" i="26"/>
  <c r="AH42" i="26"/>
  <c r="AA42" i="26"/>
  <c r="AI42" i="26"/>
  <c r="AB34" i="26"/>
  <c r="AJ34" i="26"/>
  <c r="AC34" i="26"/>
  <c r="AK34" i="26"/>
  <c r="AL34" i="26"/>
  <c r="AD34" i="26"/>
  <c r="AE34" i="26"/>
  <c r="AM34" i="26"/>
  <c r="Z34" i="26"/>
  <c r="AF34" i="26"/>
  <c r="AN34" i="26"/>
  <c r="AG34" i="26"/>
  <c r="AH34" i="26"/>
  <c r="AA34" i="26"/>
  <c r="AI34" i="26"/>
  <c r="AB26" i="26"/>
  <c r="AJ26" i="26"/>
  <c r="AC26" i="26"/>
  <c r="AK26" i="26"/>
  <c r="AD26" i="26"/>
  <c r="AL26" i="26"/>
  <c r="AE26" i="26"/>
  <c r="AM26" i="26"/>
  <c r="Z26" i="26"/>
  <c r="AF26" i="26"/>
  <c r="AN26" i="26"/>
  <c r="AG26" i="26"/>
  <c r="AH26" i="26"/>
  <c r="AA26" i="26"/>
  <c r="AI26" i="26"/>
  <c r="AE37" i="28"/>
  <c r="AM37" i="28"/>
  <c r="AF37" i="28"/>
  <c r="AN37" i="28"/>
  <c r="Z37" i="28"/>
  <c r="AH37" i="28"/>
  <c r="AA37" i="28"/>
  <c r="AI37" i="28"/>
  <c r="AD37" i="28"/>
  <c r="AG37" i="28"/>
  <c r="AJ37" i="28"/>
  <c r="AK37" i="28"/>
  <c r="AL37" i="28"/>
  <c r="AB37" i="28"/>
  <c r="AC37" i="28"/>
  <c r="AE29" i="28"/>
  <c r="AM29" i="28"/>
  <c r="AF29" i="28"/>
  <c r="AN29" i="28"/>
  <c r="Z29" i="28"/>
  <c r="AH29" i="28"/>
  <c r="AA29" i="28"/>
  <c r="AI29" i="28"/>
  <c r="AB29" i="28"/>
  <c r="AJ29" i="28"/>
  <c r="AD29" i="28"/>
  <c r="AG29" i="28"/>
  <c r="AK29" i="28"/>
  <c r="AL29" i="28"/>
  <c r="AC29" i="28"/>
  <c r="AE21" i="28"/>
  <c r="AM21" i="28"/>
  <c r="AF21" i="28"/>
  <c r="AN21" i="28"/>
  <c r="Z21" i="28"/>
  <c r="AH21" i="28"/>
  <c r="AA21" i="28"/>
  <c r="AI21" i="28"/>
  <c r="AB21" i="28"/>
  <c r="AJ21" i="28"/>
  <c r="AC21" i="28"/>
  <c r="AD21" i="28"/>
  <c r="AG21" i="28"/>
  <c r="AK21" i="28"/>
  <c r="AL21" i="28"/>
  <c r="AA37" i="27"/>
  <c r="AI37" i="27"/>
  <c r="AF37" i="27"/>
  <c r="AG37" i="27"/>
  <c r="AB37" i="27"/>
  <c r="AJ37" i="27"/>
  <c r="AC37" i="27"/>
  <c r="AN37" i="27"/>
  <c r="AD37" i="27"/>
  <c r="AL37" i="27"/>
  <c r="AE37" i="27"/>
  <c r="AM37" i="27"/>
  <c r="Z37" i="27"/>
  <c r="AH37" i="27"/>
  <c r="AK37" i="27"/>
  <c r="AA29" i="27"/>
  <c r="AI29" i="27"/>
  <c r="AC29" i="27"/>
  <c r="AB29" i="27"/>
  <c r="AJ29" i="27"/>
  <c r="AK29" i="27"/>
  <c r="AN29" i="27"/>
  <c r="AD29" i="27"/>
  <c r="AL29" i="27"/>
  <c r="AE29" i="27"/>
  <c r="AM29" i="27"/>
  <c r="AG29" i="27"/>
  <c r="AF29" i="27"/>
  <c r="Z29" i="27"/>
  <c r="AH29" i="27"/>
  <c r="AD21" i="27"/>
  <c r="AL21" i="27"/>
  <c r="AG21" i="27"/>
  <c r="AB21" i="27"/>
  <c r="AM21" i="27"/>
  <c r="AE21" i="27"/>
  <c r="Z21" i="27"/>
  <c r="AC21" i="27"/>
  <c r="AN21" i="27"/>
  <c r="AJ21" i="27"/>
  <c r="AF21" i="27"/>
  <c r="AH21" i="27"/>
  <c r="AI21" i="27"/>
  <c r="AA21" i="27"/>
  <c r="AK21" i="27"/>
  <c r="AF42" i="27"/>
  <c r="AN42" i="27"/>
  <c r="AL42" i="27"/>
  <c r="AG42" i="27"/>
  <c r="AH42" i="27"/>
  <c r="AA42" i="27"/>
  <c r="AI42" i="27"/>
  <c r="AJ42" i="27"/>
  <c r="AB42" i="27"/>
  <c r="AK42" i="27"/>
  <c r="AD42" i="27"/>
  <c r="AE42" i="27"/>
  <c r="AM42" i="27"/>
  <c r="Z42" i="27"/>
  <c r="AC42" i="27"/>
  <c r="Z14" i="27"/>
  <c r="AB68" i="26"/>
  <c r="AC68" i="26"/>
  <c r="AD68" i="26"/>
  <c r="AK68" i="26"/>
  <c r="AF68" i="26"/>
  <c r="AL68" i="26"/>
  <c r="AA68" i="26"/>
  <c r="AG68" i="26"/>
  <c r="E68" i="26"/>
  <c r="AH68" i="26"/>
  <c r="AI68" i="26"/>
  <c r="AJ68" i="26"/>
  <c r="G68" i="26"/>
  <c r="M68" i="26"/>
  <c r="P68" i="26"/>
  <c r="K68" i="26"/>
  <c r="O68" i="26"/>
  <c r="N68" i="26"/>
  <c r="J68" i="26"/>
  <c r="Q68" i="26"/>
  <c r="K58" i="46"/>
  <c r="Y65" i="26" s="1"/>
  <c r="AT65" i="26" s="1"/>
  <c r="AT68" i="26" s="1"/>
  <c r="J58" i="46"/>
  <c r="AP43" i="28" l="1"/>
  <c r="AS43" i="28"/>
  <c r="AT36" i="27"/>
  <c r="AT32" i="27"/>
  <c r="AQ43" i="27"/>
  <c r="AS43" i="27"/>
  <c r="AT17" i="27"/>
  <c r="Z43" i="27"/>
  <c r="AT33" i="28"/>
  <c r="AT43" i="28" s="1"/>
  <c r="AS53" i="26"/>
  <c r="AT43" i="26"/>
  <c r="AT28" i="26"/>
  <c r="AT35" i="26"/>
  <c r="AT44" i="26"/>
  <c r="AT36" i="26"/>
  <c r="AT50" i="26"/>
  <c r="AT45" i="26"/>
  <c r="AT48" i="26"/>
  <c r="AT30" i="26"/>
  <c r="AT39" i="26"/>
  <c r="AT26" i="26"/>
  <c r="AT31" i="26"/>
  <c r="AT37" i="26"/>
  <c r="AT32" i="26"/>
  <c r="AT33" i="26"/>
  <c r="AT34" i="26"/>
  <c r="AT40" i="26"/>
  <c r="AT38" i="26"/>
  <c r="AT41" i="26"/>
  <c r="AT49" i="26"/>
  <c r="AT42" i="26"/>
  <c r="AT46" i="26"/>
  <c r="AT27" i="26"/>
  <c r="AT51" i="26"/>
  <c r="AT52" i="26"/>
  <c r="C65" i="26"/>
  <c r="X65" i="26" s="1"/>
  <c r="X68" i="26" s="1"/>
  <c r="AT47" i="26"/>
  <c r="AT29" i="26"/>
  <c r="AT25" i="26"/>
  <c r="AO43" i="28"/>
  <c r="AQ43" i="28"/>
  <c r="AR43" i="28"/>
  <c r="AO43" i="27"/>
  <c r="AP43" i="27"/>
  <c r="AR43" i="27"/>
  <c r="AR53" i="26"/>
  <c r="AO53" i="26"/>
  <c r="AP53" i="26"/>
  <c r="AQ53" i="26"/>
  <c r="AI43" i="28"/>
  <c r="AI12" i="35" s="1"/>
  <c r="AK43" i="28"/>
  <c r="AJ43" i="28"/>
  <c r="AM43" i="28"/>
  <c r="AN43" i="28"/>
  <c r="AL43" i="28"/>
  <c r="AH43" i="28"/>
  <c r="AH12" i="35" s="1"/>
  <c r="AF43" i="28"/>
  <c r="AF12" i="35" s="1"/>
  <c r="AC43" i="28"/>
  <c r="AC12" i="35" s="1"/>
  <c r="AE43" i="28"/>
  <c r="AE12" i="35" s="1"/>
  <c r="AG43" i="28"/>
  <c r="AG12" i="35" s="1"/>
  <c r="AD43" i="28"/>
  <c r="AD12" i="35" s="1"/>
  <c r="AB43" i="28"/>
  <c r="AB12" i="35" s="1"/>
  <c r="AK43" i="27"/>
  <c r="AH43" i="27"/>
  <c r="AH11" i="35" s="1"/>
  <c r="AF43" i="27"/>
  <c r="AF11" i="35" s="1"/>
  <c r="AL43" i="27"/>
  <c r="AI43" i="27"/>
  <c r="AI11" i="35" s="1"/>
  <c r="AM43" i="27"/>
  <c r="AN43" i="27"/>
  <c r="AJ43" i="27"/>
  <c r="AG43" i="27"/>
  <c r="AG11" i="35" s="1"/>
  <c r="AD43" i="27"/>
  <c r="AD11" i="35" s="1"/>
  <c r="AE43" i="27"/>
  <c r="AE11" i="35" s="1"/>
  <c r="AC43" i="27"/>
  <c r="AC11" i="35" s="1"/>
  <c r="AB43" i="27"/>
  <c r="AB11" i="35" s="1"/>
  <c r="AF53" i="26"/>
  <c r="AE53" i="26"/>
  <c r="AA53" i="26"/>
  <c r="AC53" i="26"/>
  <c r="AB53" i="26"/>
  <c r="AG53" i="26"/>
  <c r="AD53" i="26"/>
  <c r="AI53" i="26"/>
  <c r="AM53" i="26"/>
  <c r="AJ53" i="26"/>
  <c r="BF10" i="35" s="1"/>
  <c r="AH53" i="26"/>
  <c r="AK53" i="26"/>
  <c r="BG10" i="35" s="1"/>
  <c r="AL53" i="26"/>
  <c r="BH10" i="35" s="1"/>
  <c r="R68" i="26"/>
  <c r="D68" i="26"/>
  <c r="AN68" i="26"/>
  <c r="Z68" i="26"/>
  <c r="Y68" i="26"/>
  <c r="C43" i="48"/>
  <c r="C43" i="47"/>
  <c r="U5" i="55" s="1"/>
  <c r="Y43" i="27"/>
  <c r="Y11" i="35" s="1"/>
  <c r="I77" i="46"/>
  <c r="I61" i="46"/>
  <c r="BI10" i="35" l="1"/>
  <c r="AM10" i="35"/>
  <c r="AT43" i="27"/>
  <c r="AQ12" i="35"/>
  <c r="AL12" i="35"/>
  <c r="AS12" i="35"/>
  <c r="AN12" i="35"/>
  <c r="AR12" i="35"/>
  <c r="AM12" i="35"/>
  <c r="AO12" i="35"/>
  <c r="AJ12" i="35"/>
  <c r="AP12" i="35"/>
  <c r="AK12" i="35"/>
  <c r="AP11" i="35"/>
  <c r="AK11" i="35"/>
  <c r="AO11" i="35"/>
  <c r="AJ11" i="35"/>
  <c r="AS11" i="35"/>
  <c r="AN11" i="35"/>
  <c r="AR11" i="35"/>
  <c r="AM11" i="35"/>
  <c r="AQ11" i="35"/>
  <c r="AL11" i="35"/>
  <c r="C68" i="26"/>
  <c r="AL10" i="35"/>
  <c r="AT53" i="26"/>
  <c r="BP10" i="35" s="1"/>
  <c r="AK10" i="35"/>
  <c r="AJ10" i="35"/>
  <c r="AP10" i="35"/>
  <c r="BL10" i="35"/>
  <c r="BD10" i="35"/>
  <c r="AH10" i="35"/>
  <c r="AW10" i="35"/>
  <c r="AA10" i="35"/>
  <c r="AO10" i="35"/>
  <c r="BK10" i="35"/>
  <c r="BA10" i="35"/>
  <c r="AE10" i="35"/>
  <c r="AC10" i="35"/>
  <c r="AY10" i="35"/>
  <c r="BN10" i="35"/>
  <c r="AR10" i="35"/>
  <c r="BB10" i="35"/>
  <c r="AF10" i="35"/>
  <c r="AI10" i="35"/>
  <c r="BE10" i="35"/>
  <c r="AZ10" i="35"/>
  <c r="AD10" i="35"/>
  <c r="BC10" i="35"/>
  <c r="AG10" i="35"/>
  <c r="BM10" i="35"/>
  <c r="AQ10" i="35"/>
  <c r="AB10" i="35"/>
  <c r="AX10" i="35"/>
  <c r="AT10" i="35"/>
  <c r="G43" i="48"/>
  <c r="U6" i="55" s="1"/>
  <c r="I43" i="48"/>
  <c r="R60" i="12" s="1"/>
  <c r="E43" i="47"/>
  <c r="R59" i="12" s="1"/>
  <c r="K78" i="46"/>
  <c r="AT11" i="35" l="1"/>
  <c r="K53" i="46"/>
  <c r="J78" i="46"/>
  <c r="R58" i="12" l="1"/>
  <c r="R69" i="12"/>
  <c r="G16" i="7" l="1"/>
  <c r="I5" i="44" l="1"/>
  <c r="I5" i="42"/>
  <c r="H5" i="40"/>
  <c r="S5" i="45" l="1"/>
  <c r="AT5" i="35"/>
  <c r="N14" i="45" l="1"/>
  <c r="K79" i="45" s="1"/>
  <c r="F40" i="44" l="1"/>
  <c r="F74" i="44" s="1"/>
  <c r="F67" i="44"/>
  <c r="D14" i="32"/>
  <c r="AA13" i="32"/>
  <c r="AA14" i="32"/>
  <c r="F39" i="42"/>
  <c r="F66" i="42"/>
  <c r="C14" i="40"/>
  <c r="H5" i="39"/>
  <c r="AA16" i="32"/>
  <c r="Z22" i="32"/>
  <c r="AA22" i="32" s="1"/>
  <c r="Z122" i="32"/>
  <c r="AT12" i="35"/>
  <c r="D15" i="5"/>
  <c r="D16" i="5"/>
  <c r="D17" i="5"/>
  <c r="H14" i="6"/>
  <c r="H15" i="6"/>
  <c r="H16" i="6"/>
  <c r="D15" i="32"/>
  <c r="D16" i="32"/>
  <c r="D17" i="32"/>
  <c r="D18" i="32"/>
  <c r="D19" i="32"/>
  <c r="D20" i="32"/>
  <c r="D21" i="32"/>
  <c r="D122" i="32"/>
  <c r="C16" i="29"/>
  <c r="C17" i="29"/>
  <c r="C14" i="30"/>
  <c r="C15" i="30"/>
  <c r="C16" i="30"/>
  <c r="E17" i="14"/>
  <c r="U12" i="55" s="1"/>
  <c r="D17" i="37"/>
  <c r="U13" i="55" s="1"/>
  <c r="E17" i="30"/>
  <c r="E14" i="35" s="1"/>
  <c r="D17" i="30"/>
  <c r="E18" i="29"/>
  <c r="D18" i="29"/>
  <c r="U26" i="55" s="1"/>
  <c r="C18" i="5"/>
  <c r="U7" i="55" s="1"/>
  <c r="G5" i="38"/>
  <c r="F5" i="37"/>
  <c r="G111" i="7"/>
  <c r="G110" i="7"/>
  <c r="G109" i="7"/>
  <c r="G108" i="7"/>
  <c r="G107" i="7"/>
  <c r="G106" i="7"/>
  <c r="G105" i="7"/>
  <c r="G104" i="7"/>
  <c r="G103" i="7"/>
  <c r="G102" i="7"/>
  <c r="G101" i="7"/>
  <c r="G100" i="7"/>
  <c r="G99" i="7"/>
  <c r="G98" i="7"/>
  <c r="G97" i="7"/>
  <c r="G96" i="7"/>
  <c r="G95" i="7"/>
  <c r="G94" i="7"/>
  <c r="G93" i="7"/>
  <c r="G92" i="7"/>
  <c r="G91" i="7"/>
  <c r="G90" i="7"/>
  <c r="G89" i="7"/>
  <c r="G88" i="7"/>
  <c r="G87" i="7"/>
  <c r="G86" i="7"/>
  <c r="G85" i="7"/>
  <c r="G84" i="7"/>
  <c r="AV5" i="32"/>
  <c r="AT5" i="30"/>
  <c r="AT5" i="29"/>
  <c r="AT5" i="28"/>
  <c r="AT5" i="27"/>
  <c r="AT5" i="26"/>
  <c r="J8" i="33"/>
  <c r="I8" i="33"/>
  <c r="H8" i="33"/>
  <c r="G8" i="33"/>
  <c r="F8" i="33"/>
  <c r="H5" i="14"/>
  <c r="H5" i="24"/>
  <c r="H5" i="7"/>
  <c r="I5" i="6"/>
  <c r="E5" i="5"/>
  <c r="C122" i="32"/>
  <c r="C22" i="32"/>
  <c r="C21" i="32"/>
  <c r="C20" i="32"/>
  <c r="C19" i="32"/>
  <c r="C18" i="32"/>
  <c r="C17" i="32"/>
  <c r="C16" i="32"/>
  <c r="C15" i="32"/>
  <c r="C14" i="32"/>
  <c r="M142" i="32"/>
  <c r="L16" i="35" s="1"/>
  <c r="E142" i="32"/>
  <c r="D16" i="35" s="1"/>
  <c r="M113" i="32"/>
  <c r="L15" i="35" s="1"/>
  <c r="E113" i="32"/>
  <c r="C13" i="32"/>
  <c r="E43" i="28"/>
  <c r="D43" i="28"/>
  <c r="U25" i="55" s="1"/>
  <c r="G57" i="7"/>
  <c r="G112" i="7"/>
  <c r="D42" i="24"/>
  <c r="G41" i="24"/>
  <c r="G40" i="24"/>
  <c r="G39" i="24"/>
  <c r="G38" i="24"/>
  <c r="G37" i="24"/>
  <c r="G36" i="24"/>
  <c r="G35" i="24"/>
  <c r="G34" i="24"/>
  <c r="G33" i="24"/>
  <c r="G32" i="24"/>
  <c r="G31" i="24"/>
  <c r="G30" i="24"/>
  <c r="G29" i="24"/>
  <c r="G28" i="24"/>
  <c r="G27" i="24"/>
  <c r="G26" i="24"/>
  <c r="G25" i="24"/>
  <c r="G24" i="24"/>
  <c r="G23" i="24"/>
  <c r="G22" i="24"/>
  <c r="G21" i="24"/>
  <c r="G20" i="24"/>
  <c r="G19" i="24"/>
  <c r="G18" i="24"/>
  <c r="G17" i="24"/>
  <c r="G16" i="24"/>
  <c r="G15" i="24"/>
  <c r="G14" i="24"/>
  <c r="G82" i="7"/>
  <c r="G81" i="7"/>
  <c r="G80" i="7"/>
  <c r="G79" i="7"/>
  <c r="G78" i="7"/>
  <c r="G77" i="7"/>
  <c r="G76" i="7"/>
  <c r="G68" i="7"/>
  <c r="G67" i="7"/>
  <c r="G66" i="7"/>
  <c r="G65" i="7"/>
  <c r="G64" i="7"/>
  <c r="G63" i="7"/>
  <c r="G71" i="7"/>
  <c r="G70" i="7"/>
  <c r="G69" i="7"/>
  <c r="G62" i="7"/>
  <c r="G61" i="7"/>
  <c r="G60" i="7"/>
  <c r="G74" i="7"/>
  <c r="G73" i="7"/>
  <c r="G72" i="7"/>
  <c r="G59" i="7"/>
  <c r="G83" i="7"/>
  <c r="G75" i="7"/>
  <c r="G55" i="7"/>
  <c r="G54" i="7"/>
  <c r="G53" i="7"/>
  <c r="AV38" i="32" s="1"/>
  <c r="G52" i="7"/>
  <c r="AV37" i="32" s="1"/>
  <c r="G51" i="7"/>
  <c r="AV36" i="32" s="1"/>
  <c r="G50" i="7"/>
  <c r="AV35" i="32" s="1"/>
  <c r="G49" i="7"/>
  <c r="AV34" i="32" s="1"/>
  <c r="G48" i="7"/>
  <c r="AV33" i="32" s="1"/>
  <c r="G47" i="7"/>
  <c r="AV32" i="32" s="1"/>
  <c r="G46" i="7"/>
  <c r="AV31" i="32" s="1"/>
  <c r="G45" i="7"/>
  <c r="AV30" i="32" s="1"/>
  <c r="G44" i="7"/>
  <c r="AV29" i="32" s="1"/>
  <c r="G43" i="7"/>
  <c r="AV28" i="32" s="1"/>
  <c r="G42" i="7"/>
  <c r="AV27" i="32" s="1"/>
  <c r="G41" i="7"/>
  <c r="AV26" i="32" s="1"/>
  <c r="G40" i="7"/>
  <c r="AV25" i="32" s="1"/>
  <c r="G39" i="7"/>
  <c r="AV24" i="32" s="1"/>
  <c r="G38" i="7"/>
  <c r="G22" i="7"/>
  <c r="G21" i="7"/>
  <c r="G20" i="7"/>
  <c r="G19" i="7"/>
  <c r="G18" i="7"/>
  <c r="G17" i="7"/>
  <c r="AA17" i="32" s="1"/>
  <c r="G56" i="7"/>
  <c r="D113" i="7"/>
  <c r="U9" i="55" s="1"/>
  <c r="G141" i="7"/>
  <c r="AA141" i="32" s="1"/>
  <c r="AV141" i="32" s="1"/>
  <c r="AA140" i="32"/>
  <c r="AV140" i="32" s="1"/>
  <c r="AA139" i="32"/>
  <c r="AV139" i="32" s="1"/>
  <c r="AA138" i="32"/>
  <c r="AV138" i="32" s="1"/>
  <c r="G58" i="7"/>
  <c r="G15" i="7"/>
  <c r="AA15" i="32" s="1"/>
  <c r="D142" i="7"/>
  <c r="G33" i="12" s="1"/>
  <c r="C17" i="6"/>
  <c r="X17" i="29" l="1"/>
  <c r="AJ17" i="29"/>
  <c r="AK17" i="29"/>
  <c r="AL17" i="29"/>
  <c r="AM17" i="29"/>
  <c r="AN17" i="29"/>
  <c r="X16" i="29"/>
  <c r="AM16" i="29"/>
  <c r="AM18" i="29" s="1"/>
  <c r="AM13" i="35" s="1"/>
  <c r="AN16" i="29"/>
  <c r="AN18" i="29" s="1"/>
  <c r="AN13" i="35" s="1"/>
  <c r="AK16" i="29"/>
  <c r="AK18" i="29" s="1"/>
  <c r="AK13" i="35" s="1"/>
  <c r="AL16" i="29"/>
  <c r="AL18" i="29" s="1"/>
  <c r="AL13" i="35" s="1"/>
  <c r="AJ16" i="29"/>
  <c r="AJ18" i="29" s="1"/>
  <c r="AJ13" i="35" s="1"/>
  <c r="U19" i="55"/>
  <c r="L74" i="44"/>
  <c r="D14" i="35"/>
  <c r="U27" i="55"/>
  <c r="B18" i="40"/>
  <c r="F18" i="40" s="1"/>
  <c r="U16" i="55"/>
  <c r="AQ14" i="30"/>
  <c r="AP14" i="30"/>
  <c r="X14" i="30"/>
  <c r="X17" i="30" s="1"/>
  <c r="AO14" i="30"/>
  <c r="AR14" i="30"/>
  <c r="AS14" i="30"/>
  <c r="AK14" i="30"/>
  <c r="AK17" i="30" s="1"/>
  <c r="AK14" i="35" s="1"/>
  <c r="AL14" i="30"/>
  <c r="AL17" i="30" s="1"/>
  <c r="AL14" i="35" s="1"/>
  <c r="AM14" i="30"/>
  <c r="AM17" i="30" s="1"/>
  <c r="AM14" i="35" s="1"/>
  <c r="AN14" i="30"/>
  <c r="AN17" i="30" s="1"/>
  <c r="AN14" i="35" s="1"/>
  <c r="AJ14" i="30"/>
  <c r="AJ17" i="30" s="1"/>
  <c r="AJ14" i="35" s="1"/>
  <c r="U10" i="55"/>
  <c r="D15" i="35"/>
  <c r="D17" i="35" s="1"/>
  <c r="U28" i="55"/>
  <c r="F82" i="42"/>
  <c r="Y122" i="32"/>
  <c r="AO122" i="32"/>
  <c r="AL122" i="32"/>
  <c r="AM122" i="32"/>
  <c r="AN122" i="32"/>
  <c r="AP122" i="32"/>
  <c r="Y64" i="32"/>
  <c r="AP64" i="32"/>
  <c r="AN64" i="32"/>
  <c r="AL64" i="32"/>
  <c r="AO64" i="32"/>
  <c r="AM64" i="32"/>
  <c r="Y103" i="32"/>
  <c r="AN103" i="32"/>
  <c r="AO103" i="32"/>
  <c r="AP103" i="32"/>
  <c r="AL103" i="32"/>
  <c r="AM103" i="32"/>
  <c r="Y87" i="32"/>
  <c r="AN87" i="32"/>
  <c r="AO87" i="32"/>
  <c r="AP87" i="32"/>
  <c r="AL87" i="32"/>
  <c r="AM87" i="32"/>
  <c r="Y79" i="32"/>
  <c r="AN79" i="32"/>
  <c r="AO79" i="32"/>
  <c r="AL79" i="32"/>
  <c r="AM79" i="32"/>
  <c r="AP79" i="32"/>
  <c r="Y63" i="32"/>
  <c r="AN63" i="32"/>
  <c r="AO63" i="32"/>
  <c r="AP63" i="32"/>
  <c r="AL63" i="32"/>
  <c r="AM63" i="32"/>
  <c r="Y110" i="32"/>
  <c r="AL110" i="32"/>
  <c r="AP110" i="32"/>
  <c r="AM110" i="32"/>
  <c r="AU110" i="32"/>
  <c r="AN110" i="32"/>
  <c r="AO110" i="32"/>
  <c r="AQ110" i="32"/>
  <c r="Y102" i="32"/>
  <c r="AL102" i="32"/>
  <c r="AM102" i="32"/>
  <c r="AN102" i="32"/>
  <c r="AP102" i="32"/>
  <c r="AO102" i="32"/>
  <c r="Y94" i="32"/>
  <c r="AL94" i="32"/>
  <c r="AM94" i="32"/>
  <c r="AO94" i="32"/>
  <c r="AN94" i="32"/>
  <c r="AP94" i="32"/>
  <c r="Y86" i="32"/>
  <c r="AL86" i="32"/>
  <c r="AM86" i="32"/>
  <c r="AN86" i="32"/>
  <c r="AP86" i="32"/>
  <c r="AO86" i="32"/>
  <c r="Y78" i="32"/>
  <c r="AL78" i="32"/>
  <c r="AM78" i="32"/>
  <c r="AN78" i="32"/>
  <c r="AP78" i="32"/>
  <c r="AO78" i="32"/>
  <c r="Y69" i="32"/>
  <c r="AP69" i="32"/>
  <c r="AN69" i="32"/>
  <c r="AM69" i="32"/>
  <c r="AO69" i="32"/>
  <c r="AL69" i="32"/>
  <c r="Y62" i="32"/>
  <c r="AL62" i="32"/>
  <c r="AP62" i="32"/>
  <c r="AM62" i="32"/>
  <c r="AN62" i="32"/>
  <c r="AO62" i="32"/>
  <c r="Y109" i="32"/>
  <c r="AP109" i="32"/>
  <c r="AL109" i="32"/>
  <c r="AO109" i="32"/>
  <c r="AM109" i="32"/>
  <c r="AN109" i="32"/>
  <c r="Y101" i="32"/>
  <c r="AP101" i="32"/>
  <c r="AM101" i="32"/>
  <c r="AN101" i="32"/>
  <c r="AO101" i="32"/>
  <c r="AL101" i="32"/>
  <c r="Y93" i="32"/>
  <c r="AP93" i="32"/>
  <c r="AL93" i="32"/>
  <c r="AM93" i="32"/>
  <c r="AN93" i="32"/>
  <c r="AO93" i="32"/>
  <c r="Y85" i="32"/>
  <c r="AP85" i="32"/>
  <c r="AN85" i="32"/>
  <c r="AO85" i="32"/>
  <c r="AM85" i="32"/>
  <c r="AL85" i="32"/>
  <c r="Y77" i="32"/>
  <c r="AP77" i="32"/>
  <c r="AM77" i="32"/>
  <c r="AN77" i="32"/>
  <c r="AO77" i="32"/>
  <c r="AL77" i="32"/>
  <c r="Y68" i="32"/>
  <c r="AM68" i="32"/>
  <c r="AN68" i="32"/>
  <c r="AL68" i="32"/>
  <c r="AO68" i="32"/>
  <c r="AP68" i="32"/>
  <c r="Y111" i="32"/>
  <c r="AN111" i="32"/>
  <c r="AO111" i="32"/>
  <c r="AP111" i="32"/>
  <c r="AL111" i="32"/>
  <c r="AM111" i="32"/>
  <c r="Y95" i="32"/>
  <c r="AN95" i="32"/>
  <c r="AO95" i="32"/>
  <c r="AL95" i="32"/>
  <c r="AM95" i="32"/>
  <c r="AP95" i="32"/>
  <c r="Y70" i="32"/>
  <c r="AL70" i="32"/>
  <c r="AM70" i="32"/>
  <c r="AN70" i="32"/>
  <c r="AO70" i="32"/>
  <c r="AP70" i="32"/>
  <c r="Y61" i="32"/>
  <c r="AP61" i="32"/>
  <c r="AO61" i="32"/>
  <c r="AM61" i="32"/>
  <c r="AN61" i="32"/>
  <c r="AL61" i="32"/>
  <c r="Y108" i="32"/>
  <c r="AM108" i="32"/>
  <c r="AN108" i="32"/>
  <c r="AO108" i="32"/>
  <c r="AL108" i="32"/>
  <c r="AP108" i="32"/>
  <c r="Y100" i="32"/>
  <c r="AM100" i="32"/>
  <c r="AN100" i="32"/>
  <c r="AO100" i="32"/>
  <c r="AL100" i="32"/>
  <c r="AP100" i="32"/>
  <c r="Y92" i="32"/>
  <c r="AM92" i="32"/>
  <c r="AN92" i="32"/>
  <c r="AO92" i="32"/>
  <c r="AP92" i="32"/>
  <c r="AL92" i="32"/>
  <c r="Y84" i="32"/>
  <c r="AM84" i="32"/>
  <c r="AN84" i="32"/>
  <c r="AO84" i="32"/>
  <c r="AP84" i="32"/>
  <c r="AL84" i="32"/>
  <c r="Y76" i="32"/>
  <c r="AM76" i="32"/>
  <c r="AN76" i="32"/>
  <c r="AO76" i="32"/>
  <c r="AL76" i="32"/>
  <c r="AP76" i="32"/>
  <c r="Y67" i="32"/>
  <c r="AO67" i="32"/>
  <c r="AL67" i="32"/>
  <c r="AM67" i="32"/>
  <c r="AP67" i="32"/>
  <c r="AN67" i="32"/>
  <c r="Y59" i="32"/>
  <c r="AP59" i="32"/>
  <c r="AL59" i="32"/>
  <c r="AO59" i="32"/>
  <c r="AM59" i="32"/>
  <c r="AN59" i="32"/>
  <c r="Y106" i="32"/>
  <c r="AO106" i="32"/>
  <c r="AP106" i="32"/>
  <c r="AL106" i="32"/>
  <c r="AM106" i="32"/>
  <c r="AN106" i="32"/>
  <c r="Y98" i="32"/>
  <c r="AO98" i="32"/>
  <c r="AP98" i="32"/>
  <c r="AM98" i="32"/>
  <c r="AL98" i="32"/>
  <c r="AN98" i="32"/>
  <c r="Y90" i="32"/>
  <c r="AO90" i="32"/>
  <c r="AL90" i="32"/>
  <c r="AP90" i="32"/>
  <c r="AM90" i="32"/>
  <c r="AN90" i="32"/>
  <c r="Y82" i="32"/>
  <c r="AO82" i="32"/>
  <c r="AP82" i="32"/>
  <c r="AL82" i="32"/>
  <c r="AM82" i="32"/>
  <c r="AN82" i="32"/>
  <c r="Y73" i="32"/>
  <c r="AL73" i="32"/>
  <c r="AM73" i="32"/>
  <c r="AN73" i="32"/>
  <c r="AP73" i="32"/>
  <c r="AO73" i="32"/>
  <c r="Y65" i="32"/>
  <c r="AL65" i="32"/>
  <c r="AM65" i="32"/>
  <c r="AN65" i="32"/>
  <c r="AO65" i="32"/>
  <c r="AP65" i="32"/>
  <c r="Y60" i="32"/>
  <c r="AM60" i="32"/>
  <c r="AN60" i="32"/>
  <c r="AL60" i="32"/>
  <c r="AO60" i="32"/>
  <c r="AP60" i="32"/>
  <c r="Y107" i="32"/>
  <c r="AP107" i="32"/>
  <c r="AL107" i="32"/>
  <c r="AN107" i="32"/>
  <c r="AM107" i="32"/>
  <c r="AO107" i="32"/>
  <c r="Y99" i="32"/>
  <c r="AL99" i="32"/>
  <c r="AM99" i="32"/>
  <c r="AN99" i="32"/>
  <c r="AO99" i="32"/>
  <c r="AP99" i="32"/>
  <c r="Y91" i="32"/>
  <c r="AP91" i="32"/>
  <c r="AL91" i="32"/>
  <c r="AO91" i="32"/>
  <c r="AM91" i="32"/>
  <c r="AN91" i="32"/>
  <c r="Y83" i="32"/>
  <c r="AN83" i="32"/>
  <c r="AL83" i="32"/>
  <c r="AM83" i="32"/>
  <c r="AO83" i="32"/>
  <c r="AP83" i="32"/>
  <c r="Y74" i="32"/>
  <c r="AO74" i="32"/>
  <c r="AP74" i="32"/>
  <c r="AN74" i="32"/>
  <c r="AL74" i="32"/>
  <c r="AM74" i="32"/>
  <c r="AO66" i="32"/>
  <c r="AP66" i="32"/>
  <c r="AM66" i="32"/>
  <c r="AL66" i="32"/>
  <c r="AN66" i="32"/>
  <c r="Y58" i="32"/>
  <c r="AO58" i="32"/>
  <c r="AP58" i="32"/>
  <c r="AL58" i="32"/>
  <c r="AM58" i="32"/>
  <c r="AN58" i="32"/>
  <c r="Y105" i="32"/>
  <c r="AL105" i="32"/>
  <c r="AM105" i="32"/>
  <c r="AN105" i="32"/>
  <c r="AO105" i="32"/>
  <c r="AP105" i="32"/>
  <c r="Y97" i="32"/>
  <c r="AL97" i="32"/>
  <c r="AM97" i="32"/>
  <c r="AP97" i="32"/>
  <c r="AN97" i="32"/>
  <c r="AO97" i="32"/>
  <c r="Y89" i="32"/>
  <c r="AL89" i="32"/>
  <c r="AM89" i="32"/>
  <c r="AP89" i="32"/>
  <c r="AN89" i="32"/>
  <c r="AO89" i="32"/>
  <c r="Y81" i="32"/>
  <c r="AL81" i="32"/>
  <c r="AM81" i="32"/>
  <c r="AN81" i="32"/>
  <c r="AP81" i="32"/>
  <c r="AO81" i="32"/>
  <c r="Y72" i="32"/>
  <c r="AM72" i="32"/>
  <c r="AN72" i="32"/>
  <c r="AO72" i="32"/>
  <c r="AL72" i="32"/>
  <c r="AP72" i="32"/>
  <c r="Y112" i="32"/>
  <c r="AO112" i="32"/>
  <c r="AP112" i="32"/>
  <c r="AM112" i="32"/>
  <c r="AL112" i="32"/>
  <c r="AN112" i="32"/>
  <c r="Y104" i="32"/>
  <c r="AM104" i="32"/>
  <c r="AO104" i="32"/>
  <c r="AP104" i="32"/>
  <c r="AN104" i="32"/>
  <c r="AL104" i="32"/>
  <c r="Y96" i="32"/>
  <c r="AN96" i="32"/>
  <c r="AP96" i="32"/>
  <c r="AL96" i="32"/>
  <c r="AM96" i="32"/>
  <c r="AO96" i="32"/>
  <c r="Y88" i="32"/>
  <c r="AP88" i="32"/>
  <c r="AN88" i="32"/>
  <c r="AM88" i="32"/>
  <c r="AL88" i="32"/>
  <c r="AO88" i="32"/>
  <c r="Y80" i="32"/>
  <c r="AN80" i="32"/>
  <c r="AL80" i="32"/>
  <c r="AO80" i="32"/>
  <c r="AP80" i="32"/>
  <c r="AM80" i="32"/>
  <c r="Y71" i="32"/>
  <c r="AN71" i="32"/>
  <c r="AO71" i="32"/>
  <c r="AM71" i="32"/>
  <c r="AP71" i="32"/>
  <c r="AL71" i="32"/>
  <c r="Y75" i="32"/>
  <c r="AP75" i="32"/>
  <c r="AL75" i="32"/>
  <c r="AM75" i="32"/>
  <c r="AO75" i="32"/>
  <c r="AN75" i="32"/>
  <c r="AL18" i="32"/>
  <c r="AO18" i="32"/>
  <c r="AM18" i="32"/>
  <c r="AP18" i="32"/>
  <c r="AN18" i="32"/>
  <c r="AP22" i="32"/>
  <c r="AM22" i="32"/>
  <c r="AL22" i="32"/>
  <c r="AN22" i="32"/>
  <c r="AO22" i="32"/>
  <c r="AL21" i="32"/>
  <c r="AM21" i="32"/>
  <c r="AN21" i="32"/>
  <c r="AO21" i="32"/>
  <c r="AP21" i="32"/>
  <c r="Y14" i="32"/>
  <c r="AL14" i="32"/>
  <c r="AM14" i="32"/>
  <c r="AN14" i="32"/>
  <c r="AO14" i="32"/>
  <c r="AP14" i="32"/>
  <c r="AP17" i="32"/>
  <c r="AM17" i="32"/>
  <c r="AN17" i="32"/>
  <c r="AO17" i="32"/>
  <c r="AL17" i="32"/>
  <c r="Y15" i="32"/>
  <c r="AO15" i="32"/>
  <c r="AL15" i="32"/>
  <c r="AP15" i="32"/>
  <c r="AN15" i="32"/>
  <c r="AM15" i="32"/>
  <c r="AN20" i="32"/>
  <c r="AL20" i="32"/>
  <c r="AO20" i="32"/>
  <c r="AP20" i="32"/>
  <c r="AM20" i="32"/>
  <c r="AM16" i="32"/>
  <c r="AO16" i="32"/>
  <c r="AP16" i="32"/>
  <c r="AL16" i="32"/>
  <c r="AN16" i="32"/>
  <c r="AO19" i="32"/>
  <c r="AN19" i="32"/>
  <c r="AL19" i="32"/>
  <c r="AM19" i="32"/>
  <c r="AP19" i="32"/>
  <c r="Y54" i="32"/>
  <c r="AM54" i="32"/>
  <c r="AN54" i="32"/>
  <c r="AL54" i="32"/>
  <c r="AP54" i="32"/>
  <c r="AO54" i="32"/>
  <c r="Y43" i="32"/>
  <c r="AN43" i="32"/>
  <c r="AP43" i="32"/>
  <c r="AM43" i="32"/>
  <c r="AO43" i="32"/>
  <c r="AL43" i="32"/>
  <c r="Y40" i="32"/>
  <c r="AL40" i="32"/>
  <c r="AM40" i="32"/>
  <c r="AP40" i="32"/>
  <c r="AN40" i="32"/>
  <c r="AO40" i="32"/>
  <c r="Y51" i="32"/>
  <c r="AM51" i="32"/>
  <c r="AN51" i="32"/>
  <c r="AO51" i="32"/>
  <c r="AL51" i="32"/>
  <c r="AP51" i="32"/>
  <c r="Y49" i="32"/>
  <c r="AN49" i="32"/>
  <c r="AO49" i="32"/>
  <c r="AL49" i="32"/>
  <c r="AM49" i="32"/>
  <c r="AP49" i="32"/>
  <c r="Y47" i="32"/>
  <c r="AL47" i="32"/>
  <c r="AM47" i="32"/>
  <c r="AN47" i="32"/>
  <c r="AO47" i="32"/>
  <c r="AP47" i="32"/>
  <c r="Y46" i="32"/>
  <c r="AN46" i="32"/>
  <c r="AO46" i="32"/>
  <c r="AL46" i="32"/>
  <c r="AM46" i="32"/>
  <c r="AP46" i="32"/>
  <c r="Y55" i="32"/>
  <c r="AN55" i="32"/>
  <c r="AM55" i="32"/>
  <c r="AO55" i="32"/>
  <c r="AP55" i="32"/>
  <c r="AL55" i="32"/>
  <c r="Y53" i="32"/>
  <c r="AL53" i="32"/>
  <c r="AN53" i="32"/>
  <c r="AM53" i="32"/>
  <c r="AO53" i="32"/>
  <c r="AP53" i="32"/>
  <c r="Y52" i="32"/>
  <c r="AM52" i="32"/>
  <c r="AO52" i="32"/>
  <c r="AL52" i="32"/>
  <c r="AN52" i="32"/>
  <c r="AP52" i="32"/>
  <c r="AL39" i="32"/>
  <c r="AM39" i="32"/>
  <c r="AN39" i="32"/>
  <c r="AO39" i="32"/>
  <c r="AP39" i="32"/>
  <c r="Y50" i="32"/>
  <c r="AO50" i="32"/>
  <c r="AP50" i="32"/>
  <c r="AN50" i="32"/>
  <c r="AL50" i="32"/>
  <c r="AM50" i="32"/>
  <c r="Y48" i="32"/>
  <c r="AM48" i="32"/>
  <c r="AL48" i="32"/>
  <c r="AN48" i="32"/>
  <c r="AO48" i="32"/>
  <c r="AP48" i="32"/>
  <c r="Y57" i="32"/>
  <c r="AP57" i="32"/>
  <c r="AL57" i="32"/>
  <c r="AO57" i="32"/>
  <c r="AM57" i="32"/>
  <c r="AN57" i="32"/>
  <c r="Y45" i="32"/>
  <c r="AP45" i="32"/>
  <c r="AN45" i="32"/>
  <c r="AL45" i="32"/>
  <c r="AM45" i="32"/>
  <c r="AO45" i="32"/>
  <c r="Y42" i="32"/>
  <c r="AP42" i="32"/>
  <c r="AL42" i="32"/>
  <c r="AM42" i="32"/>
  <c r="AN42" i="32"/>
  <c r="AO42" i="32"/>
  <c r="Y41" i="32"/>
  <c r="AL41" i="32"/>
  <c r="AO41" i="32"/>
  <c r="AP41" i="32"/>
  <c r="AM41" i="32"/>
  <c r="AN41" i="32"/>
  <c r="AO23" i="32"/>
  <c r="AN23" i="32"/>
  <c r="AP23" i="32"/>
  <c r="AL23" i="32"/>
  <c r="AM23" i="32"/>
  <c r="Y56" i="32"/>
  <c r="AL56" i="32"/>
  <c r="AM56" i="32"/>
  <c r="AN56" i="32"/>
  <c r="AO56" i="32"/>
  <c r="AP56" i="32"/>
  <c r="Y44" i="32"/>
  <c r="AN44" i="32"/>
  <c r="AO44" i="32"/>
  <c r="AP44" i="32"/>
  <c r="AL44" i="32"/>
  <c r="AM44" i="32"/>
  <c r="J33" i="12"/>
  <c r="I18" i="33" s="1"/>
  <c r="F18" i="33"/>
  <c r="AD66" i="32"/>
  <c r="Y66" i="32"/>
  <c r="AV13" i="32"/>
  <c r="AA122" i="32"/>
  <c r="AA19" i="32"/>
  <c r="AA18" i="32"/>
  <c r="AA20" i="32"/>
  <c r="AA21" i="32"/>
  <c r="R72" i="12"/>
  <c r="C25" i="53"/>
  <c r="X25" i="53" s="1"/>
  <c r="AF18" i="32"/>
  <c r="AS18" i="32"/>
  <c r="AG18" i="32"/>
  <c r="AT18" i="32"/>
  <c r="AH18" i="32"/>
  <c r="AU18" i="32"/>
  <c r="AI18" i="32"/>
  <c r="AD18" i="32"/>
  <c r="AQ18" i="32"/>
  <c r="AB18" i="32"/>
  <c r="AK18" i="32"/>
  <c r="AR18" i="32"/>
  <c r="AC18" i="32"/>
  <c r="AJ18" i="32"/>
  <c r="AE18" i="32"/>
  <c r="AF60" i="32"/>
  <c r="AS60" i="32"/>
  <c r="AG60" i="32"/>
  <c r="AT60" i="32"/>
  <c r="AC60" i="32"/>
  <c r="AR60" i="32"/>
  <c r="AB60" i="32"/>
  <c r="AI60" i="32"/>
  <c r="AJ60" i="32"/>
  <c r="AK60" i="32"/>
  <c r="AQ60" i="32"/>
  <c r="AU60" i="32"/>
  <c r="AD60" i="32"/>
  <c r="AH60" i="32"/>
  <c r="AE60" i="32"/>
  <c r="AG107" i="32"/>
  <c r="AT107" i="32"/>
  <c r="AH107" i="32"/>
  <c r="AU107" i="32"/>
  <c r="AB107" i="32"/>
  <c r="AJ107" i="32"/>
  <c r="AK107" i="32"/>
  <c r="AQ107" i="32"/>
  <c r="AR107" i="32"/>
  <c r="AC107" i="32"/>
  <c r="AS107" i="32"/>
  <c r="AD107" i="32"/>
  <c r="AE107" i="32"/>
  <c r="AF107" i="32"/>
  <c r="AI107" i="32"/>
  <c r="AG99" i="32"/>
  <c r="AT99" i="32"/>
  <c r="AH99" i="32"/>
  <c r="AU99" i="32"/>
  <c r="AB99" i="32"/>
  <c r="AJ99" i="32"/>
  <c r="AC99" i="32"/>
  <c r="AK99" i="32"/>
  <c r="AR99" i="32"/>
  <c r="AS99" i="32"/>
  <c r="AD99" i="32"/>
  <c r="AE99" i="32"/>
  <c r="AF99" i="32"/>
  <c r="AI99" i="32"/>
  <c r="AQ99" i="32"/>
  <c r="AC91" i="32"/>
  <c r="AK91" i="32"/>
  <c r="AF91" i="32"/>
  <c r="AT91" i="32"/>
  <c r="AG91" i="32"/>
  <c r="AU91" i="32"/>
  <c r="AI91" i="32"/>
  <c r="AJ91" i="32"/>
  <c r="AB91" i="32"/>
  <c r="AQ91" i="32"/>
  <c r="AH91" i="32"/>
  <c r="AR91" i="32"/>
  <c r="AS91" i="32"/>
  <c r="AD91" i="32"/>
  <c r="AE91" i="32"/>
  <c r="AE83" i="32"/>
  <c r="AR83" i="32"/>
  <c r="AI83" i="32"/>
  <c r="AD83" i="32"/>
  <c r="AT83" i="32"/>
  <c r="AF83" i="32"/>
  <c r="AU83" i="32"/>
  <c r="AH83" i="32"/>
  <c r="AJ83" i="32"/>
  <c r="AK83" i="32"/>
  <c r="AC83" i="32"/>
  <c r="AG83" i="32"/>
  <c r="AQ83" i="32"/>
  <c r="AS83" i="32"/>
  <c r="AB83" i="32"/>
  <c r="AD74" i="32"/>
  <c r="AQ74" i="32"/>
  <c r="AE74" i="32"/>
  <c r="AR74" i="32"/>
  <c r="AG74" i="32"/>
  <c r="AF74" i="32"/>
  <c r="AH74" i="32"/>
  <c r="AJ74" i="32"/>
  <c r="AK74" i="32"/>
  <c r="AS74" i="32"/>
  <c r="AC74" i="32"/>
  <c r="AU74" i="32"/>
  <c r="AB74" i="32"/>
  <c r="AI74" i="32"/>
  <c r="AT74" i="32"/>
  <c r="AQ66" i="32"/>
  <c r="AE66" i="32"/>
  <c r="AR66" i="32"/>
  <c r="AI66" i="32"/>
  <c r="AC66" i="32"/>
  <c r="AU66" i="32"/>
  <c r="AF66" i="32"/>
  <c r="AG66" i="32"/>
  <c r="AH66" i="32"/>
  <c r="AJ66" i="32"/>
  <c r="AK66" i="32"/>
  <c r="AB66" i="32"/>
  <c r="AT66" i="32"/>
  <c r="AS66" i="32"/>
  <c r="AH51" i="32"/>
  <c r="AI51" i="32"/>
  <c r="AB51" i="32"/>
  <c r="AJ51" i="32"/>
  <c r="AC51" i="32"/>
  <c r="AF51" i="32"/>
  <c r="AS51" i="32"/>
  <c r="AE51" i="32"/>
  <c r="AG51" i="32"/>
  <c r="AK51" i="32"/>
  <c r="AQ51" i="32"/>
  <c r="AU51" i="32"/>
  <c r="AD51" i="32"/>
  <c r="AR51" i="32"/>
  <c r="AT51" i="32"/>
  <c r="AH43" i="32"/>
  <c r="AU43" i="32"/>
  <c r="AI43" i="32"/>
  <c r="AB43" i="32"/>
  <c r="AJ43" i="32"/>
  <c r="AC43" i="32"/>
  <c r="AK43" i="32"/>
  <c r="AF43" i="32"/>
  <c r="AS43" i="32"/>
  <c r="AE43" i="32"/>
  <c r="AG43" i="32"/>
  <c r="AR43" i="32"/>
  <c r="AT43" i="32"/>
  <c r="AD43" i="32"/>
  <c r="AQ43" i="32"/>
  <c r="AE17" i="32"/>
  <c r="AR17" i="32"/>
  <c r="AF17" i="32"/>
  <c r="AS17" i="32"/>
  <c r="AG17" i="32"/>
  <c r="AT17" i="32"/>
  <c r="AH17" i="32"/>
  <c r="AU17" i="32"/>
  <c r="AC17" i="32"/>
  <c r="AK17" i="32"/>
  <c r="AQ17" i="32"/>
  <c r="AB17" i="32"/>
  <c r="AI17" i="32"/>
  <c r="AJ17" i="32"/>
  <c r="AD17" i="32"/>
  <c r="AE59" i="32"/>
  <c r="AR59" i="32"/>
  <c r="AF59" i="32"/>
  <c r="AS59" i="32"/>
  <c r="AH59" i="32"/>
  <c r="AG59" i="32"/>
  <c r="AJ59" i="32"/>
  <c r="AK59" i="32"/>
  <c r="AQ59" i="32"/>
  <c r="AT59" i="32"/>
  <c r="AB59" i="32"/>
  <c r="AU59" i="32"/>
  <c r="AC59" i="32"/>
  <c r="AI59" i="32"/>
  <c r="AD59" i="32"/>
  <c r="AF106" i="32"/>
  <c r="AS106" i="32"/>
  <c r="AG106" i="32"/>
  <c r="AT106" i="32"/>
  <c r="AI106" i="32"/>
  <c r="AQ106" i="32"/>
  <c r="AC106" i="32"/>
  <c r="AB106" i="32"/>
  <c r="AR106" i="32"/>
  <c r="AU106" i="32"/>
  <c r="AD106" i="32"/>
  <c r="AE106" i="32"/>
  <c r="AH106" i="32"/>
  <c r="AJ106" i="32"/>
  <c r="AK106" i="32"/>
  <c r="AF98" i="32"/>
  <c r="AS98" i="32"/>
  <c r="AG98" i="32"/>
  <c r="AT98" i="32"/>
  <c r="AI98" i="32"/>
  <c r="AB98" i="32"/>
  <c r="AJ98" i="32"/>
  <c r="AQ98" i="32"/>
  <c r="AR98" i="32"/>
  <c r="AU98" i="32"/>
  <c r="AC98" i="32"/>
  <c r="AD98" i="32"/>
  <c r="AE98" i="32"/>
  <c r="AH98" i="32"/>
  <c r="AK98" i="32"/>
  <c r="AB90" i="32"/>
  <c r="AJ90" i="32"/>
  <c r="AC90" i="32"/>
  <c r="AQ90" i="32"/>
  <c r="AD90" i="32"/>
  <c r="AR90" i="32"/>
  <c r="AF90" i="32"/>
  <c r="AT90" i="32"/>
  <c r="AG90" i="32"/>
  <c r="AU90" i="32"/>
  <c r="AH90" i="32"/>
  <c r="AE90" i="32"/>
  <c r="AI90" i="32"/>
  <c r="AK90" i="32"/>
  <c r="AS90" i="32"/>
  <c r="AD82" i="32"/>
  <c r="AQ82" i="32"/>
  <c r="AE82" i="32"/>
  <c r="AR82" i="32"/>
  <c r="AC82" i="32"/>
  <c r="AT82" i="32"/>
  <c r="AH82" i="32"/>
  <c r="AI82" i="32"/>
  <c r="AK82" i="32"/>
  <c r="AS82" i="32"/>
  <c r="AB82" i="32"/>
  <c r="AU82" i="32"/>
  <c r="AF82" i="32"/>
  <c r="AG82" i="32"/>
  <c r="AJ82" i="32"/>
  <c r="AC73" i="32"/>
  <c r="AK73" i="32"/>
  <c r="AD73" i="32"/>
  <c r="AQ73" i="32"/>
  <c r="AJ73" i="32"/>
  <c r="AH73" i="32"/>
  <c r="AI73" i="32"/>
  <c r="AS73" i="32"/>
  <c r="AB73" i="32"/>
  <c r="AT73" i="32"/>
  <c r="AE73" i="32"/>
  <c r="AU73" i="32"/>
  <c r="AG73" i="32"/>
  <c r="AF73" i="32"/>
  <c r="AR73" i="32"/>
  <c r="AC65" i="32"/>
  <c r="AK65" i="32"/>
  <c r="AD65" i="32"/>
  <c r="AQ65" i="32"/>
  <c r="AB65" i="32"/>
  <c r="AS65" i="32"/>
  <c r="AG65" i="32"/>
  <c r="AH65" i="32"/>
  <c r="AI65" i="32"/>
  <c r="AJ65" i="32"/>
  <c r="AR65" i="32"/>
  <c r="AT65" i="32"/>
  <c r="AF65" i="32"/>
  <c r="AE65" i="32"/>
  <c r="AU65" i="32"/>
  <c r="AG50" i="32"/>
  <c r="AT50" i="32"/>
  <c r="AH50" i="32"/>
  <c r="AU50" i="32"/>
  <c r="AI50" i="32"/>
  <c r="AB50" i="32"/>
  <c r="AJ50" i="32"/>
  <c r="AE50" i="32"/>
  <c r="AR50" i="32"/>
  <c r="AC50" i="32"/>
  <c r="AQ50" i="32"/>
  <c r="AS50" i="32"/>
  <c r="AK50" i="32"/>
  <c r="AD50" i="32"/>
  <c r="AF50" i="32"/>
  <c r="AG42" i="32"/>
  <c r="AT42" i="32"/>
  <c r="AH42" i="32"/>
  <c r="AU42" i="32"/>
  <c r="AI42" i="32"/>
  <c r="AB42" i="32"/>
  <c r="AJ42" i="32"/>
  <c r="AE42" i="32"/>
  <c r="AR42" i="32"/>
  <c r="AQ42" i="32"/>
  <c r="AS42" i="32"/>
  <c r="AC42" i="32"/>
  <c r="AD42" i="32"/>
  <c r="AF42" i="32"/>
  <c r="AK42" i="32"/>
  <c r="AE16" i="30"/>
  <c r="AR16" i="30"/>
  <c r="AF16" i="30"/>
  <c r="AS16" i="30"/>
  <c r="AG16" i="30"/>
  <c r="Z16" i="30"/>
  <c r="AH16" i="30"/>
  <c r="AA16" i="30"/>
  <c r="AI16" i="30"/>
  <c r="AB16" i="30"/>
  <c r="AO16" i="30"/>
  <c r="AC16" i="30"/>
  <c r="AP16" i="30"/>
  <c r="AD16" i="30"/>
  <c r="AQ16" i="30"/>
  <c r="AD16" i="32"/>
  <c r="AQ16" i="32"/>
  <c r="AE16" i="32"/>
  <c r="AR16" i="32"/>
  <c r="AF16" i="32"/>
  <c r="AS16" i="32"/>
  <c r="AG16" i="32"/>
  <c r="AT16" i="32"/>
  <c r="AB16" i="32"/>
  <c r="AJ16" i="32"/>
  <c r="AH16" i="32"/>
  <c r="AI16" i="32"/>
  <c r="AU16" i="32"/>
  <c r="AK16" i="32"/>
  <c r="AC16" i="32"/>
  <c r="AD58" i="32"/>
  <c r="AQ58" i="32"/>
  <c r="AE58" i="32"/>
  <c r="AR58" i="32"/>
  <c r="AK58" i="32"/>
  <c r="AJ58" i="32"/>
  <c r="AI58" i="32"/>
  <c r="AS58" i="32"/>
  <c r="AT58" i="32"/>
  <c r="AB58" i="32"/>
  <c r="AU58" i="32"/>
  <c r="AC58" i="32"/>
  <c r="AF58" i="32"/>
  <c r="AH58" i="32"/>
  <c r="AG58" i="32"/>
  <c r="AE105" i="32"/>
  <c r="AR105" i="32"/>
  <c r="AF105" i="32"/>
  <c r="AS105" i="32"/>
  <c r="AH105" i="32"/>
  <c r="AU105" i="32"/>
  <c r="AB105" i="32"/>
  <c r="AT105" i="32"/>
  <c r="AC105" i="32"/>
  <c r="AD105" i="32"/>
  <c r="AG105" i="32"/>
  <c r="AI105" i="32"/>
  <c r="AJ105" i="32"/>
  <c r="AK105" i="32"/>
  <c r="AQ105" i="32"/>
  <c r="AE97" i="32"/>
  <c r="AR97" i="32"/>
  <c r="AF97" i="32"/>
  <c r="AS97" i="32"/>
  <c r="AH97" i="32"/>
  <c r="AU97" i="32"/>
  <c r="AI97" i="32"/>
  <c r="AK97" i="32"/>
  <c r="AQ97" i="32"/>
  <c r="AT97" i="32"/>
  <c r="AB97" i="32"/>
  <c r="AC97" i="32"/>
  <c r="AD97" i="32"/>
  <c r="AG97" i="32"/>
  <c r="AJ97" i="32"/>
  <c r="AI89" i="32"/>
  <c r="AH89" i="32"/>
  <c r="AJ89" i="32"/>
  <c r="AC89" i="32"/>
  <c r="AQ89" i="32"/>
  <c r="AD89" i="32"/>
  <c r="AR89" i="32"/>
  <c r="AE89" i="32"/>
  <c r="AS89" i="32"/>
  <c r="AT89" i="32"/>
  <c r="AU89" i="32"/>
  <c r="AB89" i="32"/>
  <c r="AF89" i="32"/>
  <c r="AG89" i="32"/>
  <c r="AK89" i="32"/>
  <c r="AC81" i="32"/>
  <c r="AK81" i="32"/>
  <c r="AD81" i="32"/>
  <c r="AQ81" i="32"/>
  <c r="AH81" i="32"/>
  <c r="AJ81" i="32"/>
  <c r="AR81" i="32"/>
  <c r="AB81" i="32"/>
  <c r="AT81" i="32"/>
  <c r="AE81" i="32"/>
  <c r="AU81" i="32"/>
  <c r="AF81" i="32"/>
  <c r="AG81" i="32"/>
  <c r="AI81" i="32"/>
  <c r="AS81" i="32"/>
  <c r="AB72" i="32"/>
  <c r="AJ72" i="32"/>
  <c r="AC72" i="32"/>
  <c r="AK72" i="32"/>
  <c r="AE72" i="32"/>
  <c r="AT72" i="32"/>
  <c r="AQ72" i="32"/>
  <c r="AR72" i="32"/>
  <c r="AD72" i="32"/>
  <c r="AU72" i="32"/>
  <c r="AF72" i="32"/>
  <c r="AG72" i="32"/>
  <c r="AI72" i="32"/>
  <c r="AH72" i="32"/>
  <c r="AS72" i="32"/>
  <c r="AC57" i="32"/>
  <c r="AK57" i="32"/>
  <c r="AD57" i="32"/>
  <c r="AQ57" i="32"/>
  <c r="AF57" i="32"/>
  <c r="AU57" i="32"/>
  <c r="AG57" i="32"/>
  <c r="AE57" i="32"/>
  <c r="AT57" i="32"/>
  <c r="AJ57" i="32"/>
  <c r="AR57" i="32"/>
  <c r="AS57" i="32"/>
  <c r="AB57" i="32"/>
  <c r="AI57" i="32"/>
  <c r="AH57" i="32"/>
  <c r="AF49" i="32"/>
  <c r="AS49" i="32"/>
  <c r="AG49" i="32"/>
  <c r="AT49" i="32"/>
  <c r="AH49" i="32"/>
  <c r="AU49" i="32"/>
  <c r="AI49" i="32"/>
  <c r="AD49" i="32"/>
  <c r="AQ49" i="32"/>
  <c r="AR49" i="32"/>
  <c r="AB49" i="32"/>
  <c r="AC49" i="32"/>
  <c r="AJ49" i="32"/>
  <c r="AK49" i="32"/>
  <c r="AE49" i="32"/>
  <c r="AF41" i="32"/>
  <c r="AS41" i="32"/>
  <c r="AG41" i="32"/>
  <c r="AT41" i="32"/>
  <c r="AH41" i="32"/>
  <c r="AU41" i="32"/>
  <c r="AI41" i="32"/>
  <c r="AD41" i="32"/>
  <c r="AQ41" i="32"/>
  <c r="AE41" i="32"/>
  <c r="AJ41" i="32"/>
  <c r="AC41" i="32"/>
  <c r="AK41" i="32"/>
  <c r="AB41" i="32"/>
  <c r="AR41" i="32"/>
  <c r="AD15" i="30"/>
  <c r="AQ15" i="30"/>
  <c r="AE15" i="30"/>
  <c r="AR15" i="30"/>
  <c r="AF15" i="30"/>
  <c r="AS15" i="30"/>
  <c r="AG15" i="30"/>
  <c r="Z15" i="30"/>
  <c r="AH15" i="30"/>
  <c r="AA15" i="30"/>
  <c r="AI15" i="30"/>
  <c r="AB15" i="30"/>
  <c r="AO15" i="30"/>
  <c r="AC15" i="30"/>
  <c r="AP15" i="30"/>
  <c r="AF122" i="32"/>
  <c r="AS122" i="32"/>
  <c r="AG122" i="32"/>
  <c r="AT122" i="32"/>
  <c r="AH122" i="32"/>
  <c r="AU122" i="32"/>
  <c r="AI122" i="32"/>
  <c r="AJ122" i="32"/>
  <c r="AD122" i="32"/>
  <c r="AQ122" i="32"/>
  <c r="AK122" i="32"/>
  <c r="AR122" i="32"/>
  <c r="AE122" i="32"/>
  <c r="AC122" i="32"/>
  <c r="AC15" i="32"/>
  <c r="AK15" i="32"/>
  <c r="AD15" i="32"/>
  <c r="AQ15" i="32"/>
  <c r="AE15" i="32"/>
  <c r="AR15" i="32"/>
  <c r="AF15" i="32"/>
  <c r="AS15" i="32"/>
  <c r="AI15" i="32"/>
  <c r="AB15" i="32"/>
  <c r="AG15" i="32"/>
  <c r="AJ15" i="32"/>
  <c r="AT15" i="32"/>
  <c r="AU15" i="32"/>
  <c r="AH15" i="32"/>
  <c r="AD112" i="32"/>
  <c r="AQ112" i="32"/>
  <c r="AE112" i="32"/>
  <c r="AR112" i="32"/>
  <c r="AC112" i="32"/>
  <c r="AT112" i="32"/>
  <c r="AF112" i="32"/>
  <c r="AU112" i="32"/>
  <c r="AG112" i="32"/>
  <c r="AH112" i="32"/>
  <c r="AI112" i="32"/>
  <c r="AJ112" i="32"/>
  <c r="AK112" i="32"/>
  <c r="AB112" i="32"/>
  <c r="AS112" i="32"/>
  <c r="AD104" i="32"/>
  <c r="AQ104" i="32"/>
  <c r="AE104" i="32"/>
  <c r="AR104" i="32"/>
  <c r="AG104" i="32"/>
  <c r="AT104" i="32"/>
  <c r="AC104" i="32"/>
  <c r="AF104" i="32"/>
  <c r="AH104" i="32"/>
  <c r="AI104" i="32"/>
  <c r="AJ104" i="32"/>
  <c r="AK104" i="32"/>
  <c r="AS104" i="32"/>
  <c r="AB104" i="32"/>
  <c r="AU104" i="32"/>
  <c r="AD96" i="32"/>
  <c r="AQ96" i="32"/>
  <c r="AE96" i="32"/>
  <c r="AR96" i="32"/>
  <c r="AG96" i="32"/>
  <c r="AT96" i="32"/>
  <c r="AH96" i="32"/>
  <c r="AU96" i="32"/>
  <c r="AJ96" i="32"/>
  <c r="AK96" i="32"/>
  <c r="AS96" i="32"/>
  <c r="AB96" i="32"/>
  <c r="AC96" i="32"/>
  <c r="AF96" i="32"/>
  <c r="AI96" i="32"/>
  <c r="AH88" i="32"/>
  <c r="AU88" i="32"/>
  <c r="AE88" i="32"/>
  <c r="AS88" i="32"/>
  <c r="AF88" i="32"/>
  <c r="AT88" i="32"/>
  <c r="AI88" i="32"/>
  <c r="AJ88" i="32"/>
  <c r="AB88" i="32"/>
  <c r="AK88" i="32"/>
  <c r="AD88" i="32"/>
  <c r="AG88" i="32"/>
  <c r="AQ88" i="32"/>
  <c r="AR88" i="32"/>
  <c r="AC88" i="32"/>
  <c r="AB80" i="32"/>
  <c r="AJ80" i="32"/>
  <c r="AC80" i="32"/>
  <c r="AK80" i="32"/>
  <c r="AR80" i="32"/>
  <c r="AS80" i="32"/>
  <c r="AD80" i="32"/>
  <c r="AT80" i="32"/>
  <c r="AF80" i="32"/>
  <c r="AG80" i="32"/>
  <c r="AH80" i="32"/>
  <c r="AU80" i="32"/>
  <c r="AE80" i="32"/>
  <c r="AI80" i="32"/>
  <c r="AQ80" i="32"/>
  <c r="AI71" i="32"/>
  <c r="AB71" i="32"/>
  <c r="AJ71" i="32"/>
  <c r="AH71" i="32"/>
  <c r="AC71" i="32"/>
  <c r="AS71" i="32"/>
  <c r="AD71" i="32"/>
  <c r="AT71" i="32"/>
  <c r="AE71" i="32"/>
  <c r="AF71" i="32"/>
  <c r="AG71" i="32"/>
  <c r="AK71" i="32"/>
  <c r="AR71" i="32"/>
  <c r="AQ71" i="32"/>
  <c r="AU71" i="32"/>
  <c r="AB56" i="32"/>
  <c r="AJ56" i="32"/>
  <c r="AC56" i="32"/>
  <c r="AK56" i="32"/>
  <c r="AI56" i="32"/>
  <c r="AQ56" i="32"/>
  <c r="AE56" i="32"/>
  <c r="AH56" i="32"/>
  <c r="AG56" i="32"/>
  <c r="AR56" i="32"/>
  <c r="AS56" i="32"/>
  <c r="AT56" i="32"/>
  <c r="AU56" i="32"/>
  <c r="AF56" i="32"/>
  <c r="AD56" i="32"/>
  <c r="AE48" i="32"/>
  <c r="AR48" i="32"/>
  <c r="AF48" i="32"/>
  <c r="AS48" i="32"/>
  <c r="AG48" i="32"/>
  <c r="AT48" i="32"/>
  <c r="AH48" i="32"/>
  <c r="AU48" i="32"/>
  <c r="AC48" i="32"/>
  <c r="AK48" i="32"/>
  <c r="AI48" i="32"/>
  <c r="AJ48" i="32"/>
  <c r="AQ48" i="32"/>
  <c r="AD48" i="32"/>
  <c r="AB48" i="32"/>
  <c r="AE40" i="32"/>
  <c r="AR40" i="32"/>
  <c r="AF40" i="32"/>
  <c r="AS40" i="32"/>
  <c r="AG40" i="32"/>
  <c r="AT40" i="32"/>
  <c r="AH40" i="32"/>
  <c r="AU40" i="32"/>
  <c r="AC40" i="32"/>
  <c r="AK40" i="32"/>
  <c r="AB40" i="32"/>
  <c r="AD40" i="32"/>
  <c r="AI40" i="32"/>
  <c r="AJ40" i="32"/>
  <c r="AQ40" i="32"/>
  <c r="AG14" i="30"/>
  <c r="Z14" i="30"/>
  <c r="AH14" i="30"/>
  <c r="AA14" i="30"/>
  <c r="AI14" i="30"/>
  <c r="AB14" i="30"/>
  <c r="AC14" i="30"/>
  <c r="AD14" i="30"/>
  <c r="AE14" i="30"/>
  <c r="AF14" i="30"/>
  <c r="AB22" i="32"/>
  <c r="AJ22" i="32"/>
  <c r="AC22" i="32"/>
  <c r="AK22" i="32"/>
  <c r="AD22" i="32"/>
  <c r="AQ22" i="32"/>
  <c r="AE22" i="32"/>
  <c r="AR22" i="32"/>
  <c r="AH22" i="32"/>
  <c r="AU22" i="32"/>
  <c r="AF22" i="32"/>
  <c r="AI22" i="32"/>
  <c r="AS22" i="32"/>
  <c r="AG22" i="32"/>
  <c r="AT22" i="32"/>
  <c r="AB64" i="32"/>
  <c r="AJ64" i="32"/>
  <c r="AC64" i="32"/>
  <c r="AK64" i="32"/>
  <c r="AG64" i="32"/>
  <c r="AI64" i="32"/>
  <c r="AQ64" i="32"/>
  <c r="AR64" i="32"/>
  <c r="AS64" i="32"/>
  <c r="AD64" i="32"/>
  <c r="AT64" i="32"/>
  <c r="AE64" i="32"/>
  <c r="AU64" i="32"/>
  <c r="AH64" i="32"/>
  <c r="AF64" i="32"/>
  <c r="AC111" i="32"/>
  <c r="AK111" i="32"/>
  <c r="AD111" i="32"/>
  <c r="AQ111" i="32"/>
  <c r="AH111" i="32"/>
  <c r="AI111" i="32"/>
  <c r="AJ111" i="32"/>
  <c r="AR111" i="32"/>
  <c r="AB111" i="32"/>
  <c r="AS111" i="32"/>
  <c r="AE111" i="32"/>
  <c r="AT111" i="32"/>
  <c r="AF111" i="32"/>
  <c r="AU111" i="32"/>
  <c r="AG111" i="32"/>
  <c r="AC103" i="32"/>
  <c r="AK103" i="32"/>
  <c r="AD103" i="32"/>
  <c r="AQ103" i="32"/>
  <c r="AF103" i="32"/>
  <c r="AS103" i="32"/>
  <c r="AG103" i="32"/>
  <c r="AH103" i="32"/>
  <c r="AI103" i="32"/>
  <c r="AJ103" i="32"/>
  <c r="AR103" i="32"/>
  <c r="AT103" i="32"/>
  <c r="AB103" i="32"/>
  <c r="AU103" i="32"/>
  <c r="AE103" i="32"/>
  <c r="AG95" i="32"/>
  <c r="AT95" i="32"/>
  <c r="AJ95" i="32"/>
  <c r="AB95" i="32"/>
  <c r="AK95" i="32"/>
  <c r="AD95" i="32"/>
  <c r="AR95" i="32"/>
  <c r="AE95" i="32"/>
  <c r="AS95" i="32"/>
  <c r="AH95" i="32"/>
  <c r="AI95" i="32"/>
  <c r="AQ95" i="32"/>
  <c r="AU95" i="32"/>
  <c r="AC95" i="32"/>
  <c r="AF95" i="32"/>
  <c r="AG87" i="32"/>
  <c r="AT87" i="32"/>
  <c r="AB87" i="32"/>
  <c r="AK87" i="32"/>
  <c r="AC87" i="32"/>
  <c r="AQ87" i="32"/>
  <c r="AE87" i="32"/>
  <c r="AS87" i="32"/>
  <c r="AF87" i="32"/>
  <c r="AU87" i="32"/>
  <c r="AH87" i="32"/>
  <c r="AD87" i="32"/>
  <c r="AI87" i="32"/>
  <c r="AJ87" i="32"/>
  <c r="AR87" i="32"/>
  <c r="AI79" i="32"/>
  <c r="AB79" i="32"/>
  <c r="AJ79" i="32"/>
  <c r="AF79" i="32"/>
  <c r="AU79" i="32"/>
  <c r="AD79" i="32"/>
  <c r="AT79" i="32"/>
  <c r="AE79" i="32"/>
  <c r="AH79" i="32"/>
  <c r="AK79" i="32"/>
  <c r="AQ79" i="32"/>
  <c r="AC79" i="32"/>
  <c r="AG79" i="32"/>
  <c r="AR79" i="32"/>
  <c r="AS79" i="32"/>
  <c r="AH70" i="32"/>
  <c r="AU70" i="32"/>
  <c r="AI70" i="32"/>
  <c r="AC70" i="32"/>
  <c r="AR70" i="32"/>
  <c r="AE70" i="32"/>
  <c r="AF70" i="32"/>
  <c r="AG70" i="32"/>
  <c r="AJ70" i="32"/>
  <c r="AK70" i="32"/>
  <c r="AQ70" i="32"/>
  <c r="AD70" i="32"/>
  <c r="AT70" i="32"/>
  <c r="AB70" i="32"/>
  <c r="AS70" i="32"/>
  <c r="AI55" i="32"/>
  <c r="AB55" i="32"/>
  <c r="AJ55" i="32"/>
  <c r="AD55" i="32"/>
  <c r="AS55" i="32"/>
  <c r="AE55" i="32"/>
  <c r="AT55" i="32"/>
  <c r="AG55" i="32"/>
  <c r="AH55" i="32"/>
  <c r="AC55" i="32"/>
  <c r="AR55" i="32"/>
  <c r="AF55" i="32"/>
  <c r="AK55" i="32"/>
  <c r="AQ55" i="32"/>
  <c r="AU55" i="32"/>
  <c r="AD47" i="32"/>
  <c r="AQ47" i="32"/>
  <c r="AE47" i="32"/>
  <c r="AR47" i="32"/>
  <c r="AF47" i="32"/>
  <c r="AS47" i="32"/>
  <c r="AG47" i="32"/>
  <c r="AT47" i="32"/>
  <c r="AB47" i="32"/>
  <c r="AJ47" i="32"/>
  <c r="AC47" i="32"/>
  <c r="AH47" i="32"/>
  <c r="AK47" i="32"/>
  <c r="AU47" i="32"/>
  <c r="AI47" i="32"/>
  <c r="AD39" i="32"/>
  <c r="AQ39" i="32"/>
  <c r="AE39" i="32"/>
  <c r="AR39" i="32"/>
  <c r="AF39" i="32"/>
  <c r="AS39" i="32"/>
  <c r="AG39" i="32"/>
  <c r="AT39" i="32"/>
  <c r="AB39" i="32"/>
  <c r="AJ39" i="32"/>
  <c r="AU39" i="32"/>
  <c r="AH39" i="32"/>
  <c r="AI39" i="32"/>
  <c r="AC39" i="32"/>
  <c r="AK39" i="32"/>
  <c r="AC17" i="29"/>
  <c r="AP17" i="29"/>
  <c r="AD17" i="29"/>
  <c r="AQ17" i="29"/>
  <c r="AF17" i="29"/>
  <c r="AS17" i="29"/>
  <c r="AG17" i="29"/>
  <c r="Z17" i="29"/>
  <c r="AH17" i="29"/>
  <c r="AR17" i="29"/>
  <c r="AA17" i="29"/>
  <c r="AB17" i="29"/>
  <c r="AE17" i="29"/>
  <c r="AI17" i="29"/>
  <c r="AO17" i="29"/>
  <c r="AI21" i="32"/>
  <c r="AB21" i="32"/>
  <c r="AJ21" i="32"/>
  <c r="AC21" i="32"/>
  <c r="AK21" i="32"/>
  <c r="AD21" i="32"/>
  <c r="AQ21" i="32"/>
  <c r="AG21" i="32"/>
  <c r="AT21" i="32"/>
  <c r="AU21" i="32"/>
  <c r="AF21" i="32"/>
  <c r="AH21" i="32"/>
  <c r="AR21" i="32"/>
  <c r="AE21" i="32"/>
  <c r="AS21" i="32"/>
  <c r="AI63" i="32"/>
  <c r="AB63" i="32"/>
  <c r="AJ63" i="32"/>
  <c r="AQ63" i="32"/>
  <c r="AR63" i="32"/>
  <c r="AC63" i="32"/>
  <c r="AS63" i="32"/>
  <c r="AD63" i="32"/>
  <c r="AT63" i="32"/>
  <c r="AE63" i="32"/>
  <c r="AU63" i="32"/>
  <c r="AF63" i="32"/>
  <c r="AG63" i="32"/>
  <c r="AK63" i="32"/>
  <c r="AH63" i="32"/>
  <c r="AB110" i="32"/>
  <c r="AJ110" i="32"/>
  <c r="AC110" i="32"/>
  <c r="AK110" i="32"/>
  <c r="AR110" i="32"/>
  <c r="AT110" i="32"/>
  <c r="AD110" i="32"/>
  <c r="AS110" i="32"/>
  <c r="AE110" i="32"/>
  <c r="AF110" i="32"/>
  <c r="AG110" i="32"/>
  <c r="AH110" i="32"/>
  <c r="AI110" i="32"/>
  <c r="AB102" i="32"/>
  <c r="AJ102" i="32"/>
  <c r="AC102" i="32"/>
  <c r="AK102" i="32"/>
  <c r="AE102" i="32"/>
  <c r="AR102" i="32"/>
  <c r="AH102" i="32"/>
  <c r="AI102" i="32"/>
  <c r="AQ102" i="32"/>
  <c r="AS102" i="32"/>
  <c r="AT102" i="32"/>
  <c r="AD102" i="32"/>
  <c r="AU102" i="32"/>
  <c r="AF102" i="32"/>
  <c r="AG102" i="32"/>
  <c r="AF94" i="32"/>
  <c r="AS94" i="32"/>
  <c r="AG94" i="32"/>
  <c r="AU94" i="32"/>
  <c r="AH94" i="32"/>
  <c r="AJ94" i="32"/>
  <c r="AB94" i="32"/>
  <c r="AK94" i="32"/>
  <c r="AD94" i="32"/>
  <c r="AE94" i="32"/>
  <c r="AI94" i="32"/>
  <c r="AQ94" i="32"/>
  <c r="AR94" i="32"/>
  <c r="AT94" i="32"/>
  <c r="AC94" i="32"/>
  <c r="AF86" i="32"/>
  <c r="AS86" i="32"/>
  <c r="AH86" i="32"/>
  <c r="AI86" i="32"/>
  <c r="AB86" i="32"/>
  <c r="AK86" i="32"/>
  <c r="AC86" i="32"/>
  <c r="AQ86" i="32"/>
  <c r="AD86" i="32"/>
  <c r="AR86" i="32"/>
  <c r="AJ86" i="32"/>
  <c r="AT86" i="32"/>
  <c r="AU86" i="32"/>
  <c r="AE86" i="32"/>
  <c r="AG86" i="32"/>
  <c r="AH78" i="32"/>
  <c r="AU78" i="32"/>
  <c r="AI78" i="32"/>
  <c r="AK78" i="32"/>
  <c r="AF78" i="32"/>
  <c r="AG78" i="32"/>
  <c r="AQ78" i="32"/>
  <c r="AB78" i="32"/>
  <c r="AR78" i="32"/>
  <c r="AC78" i="32"/>
  <c r="AS78" i="32"/>
  <c r="AE78" i="32"/>
  <c r="AT78" i="32"/>
  <c r="AD78" i="32"/>
  <c r="AJ78" i="32"/>
  <c r="AG69" i="32"/>
  <c r="AT69" i="32"/>
  <c r="AH69" i="32"/>
  <c r="AU69" i="32"/>
  <c r="AF69" i="32"/>
  <c r="AI69" i="32"/>
  <c r="AJ69" i="32"/>
  <c r="AK69" i="32"/>
  <c r="AQ69" i="32"/>
  <c r="AB69" i="32"/>
  <c r="AR69" i="32"/>
  <c r="AC69" i="32"/>
  <c r="AS69" i="32"/>
  <c r="AE69" i="32"/>
  <c r="AD69" i="32"/>
  <c r="AH54" i="32"/>
  <c r="AU54" i="32"/>
  <c r="AI54" i="32"/>
  <c r="AG54" i="32"/>
  <c r="AJ54" i="32"/>
  <c r="AB54" i="32"/>
  <c r="AQ54" i="32"/>
  <c r="AC54" i="32"/>
  <c r="AR54" i="32"/>
  <c r="AF54" i="32"/>
  <c r="AS54" i="32"/>
  <c r="AT54" i="32"/>
  <c r="AD54" i="32"/>
  <c r="AK54" i="32"/>
  <c r="AE54" i="32"/>
  <c r="AC46" i="32"/>
  <c r="AK46" i="32"/>
  <c r="AD46" i="32"/>
  <c r="AQ46" i="32"/>
  <c r="AE46" i="32"/>
  <c r="AR46" i="32"/>
  <c r="AF46" i="32"/>
  <c r="AS46" i="32"/>
  <c r="AI46" i="32"/>
  <c r="AU46" i="32"/>
  <c r="AT46" i="32"/>
  <c r="AB46" i="32"/>
  <c r="AJ46" i="32"/>
  <c r="AG46" i="32"/>
  <c r="AH46" i="32"/>
  <c r="AC23" i="32"/>
  <c r="AK23" i="32"/>
  <c r="AD23" i="32"/>
  <c r="AQ23" i="32"/>
  <c r="AE23" i="32"/>
  <c r="AR23" i="32"/>
  <c r="AF23" i="32"/>
  <c r="AS23" i="32"/>
  <c r="AI23" i="32"/>
  <c r="AH23" i="32"/>
  <c r="AJ23" i="32"/>
  <c r="AB23" i="32"/>
  <c r="AG23" i="32"/>
  <c r="AU23" i="32"/>
  <c r="AT23" i="32"/>
  <c r="AF14" i="32"/>
  <c r="AS14" i="32"/>
  <c r="AG14" i="32"/>
  <c r="AT14" i="32"/>
  <c r="AK14" i="32"/>
  <c r="AC14" i="32"/>
  <c r="AQ14" i="32"/>
  <c r="AR14" i="32"/>
  <c r="AD14" i="32"/>
  <c r="AU14" i="32"/>
  <c r="AE14" i="32"/>
  <c r="AH14" i="32"/>
  <c r="AI14" i="32"/>
  <c r="AJ14" i="32"/>
  <c r="AB16" i="29"/>
  <c r="AO16" i="29"/>
  <c r="AC16" i="29"/>
  <c r="AP16" i="29"/>
  <c r="AE16" i="29"/>
  <c r="AR16" i="29"/>
  <c r="AF16" i="29"/>
  <c r="AS16" i="29"/>
  <c r="AS18" i="29" s="1"/>
  <c r="AG16" i="29"/>
  <c r="AH16" i="29"/>
  <c r="AI16" i="29"/>
  <c r="AQ16" i="29"/>
  <c r="Z16" i="29"/>
  <c r="AA16" i="29"/>
  <c r="AD16" i="29"/>
  <c r="AH20" i="32"/>
  <c r="AU20" i="32"/>
  <c r="AI20" i="32"/>
  <c r="AB20" i="32"/>
  <c r="AJ20" i="32"/>
  <c r="AC20" i="32"/>
  <c r="AK20" i="32"/>
  <c r="AF20" i="32"/>
  <c r="AS20" i="32"/>
  <c r="AQ20" i="32"/>
  <c r="AR20" i="32"/>
  <c r="AG20" i="32"/>
  <c r="AT20" i="32"/>
  <c r="AE20" i="32"/>
  <c r="AD20" i="32"/>
  <c r="AH62" i="32"/>
  <c r="AU62" i="32"/>
  <c r="AI62" i="32"/>
  <c r="AE62" i="32"/>
  <c r="AT62" i="32"/>
  <c r="AC62" i="32"/>
  <c r="AS62" i="32"/>
  <c r="AD62" i="32"/>
  <c r="AF62" i="32"/>
  <c r="AG62" i="32"/>
  <c r="AJ62" i="32"/>
  <c r="AK62" i="32"/>
  <c r="AB62" i="32"/>
  <c r="AR62" i="32"/>
  <c r="AQ62" i="32"/>
  <c r="AI109" i="32"/>
  <c r="AB109" i="32"/>
  <c r="AJ109" i="32"/>
  <c r="AD109" i="32"/>
  <c r="AF109" i="32"/>
  <c r="AU109" i="32"/>
  <c r="AG109" i="32"/>
  <c r="AH109" i="32"/>
  <c r="AK109" i="32"/>
  <c r="AQ109" i="32"/>
  <c r="AR109" i="32"/>
  <c r="AC109" i="32"/>
  <c r="AS109" i="32"/>
  <c r="AE109" i="32"/>
  <c r="AT109" i="32"/>
  <c r="AI101" i="32"/>
  <c r="AB101" i="32"/>
  <c r="AJ101" i="32"/>
  <c r="AD101" i="32"/>
  <c r="AQ101" i="32"/>
  <c r="AK101" i="32"/>
  <c r="AR101" i="32"/>
  <c r="AS101" i="32"/>
  <c r="AC101" i="32"/>
  <c r="AT101" i="32"/>
  <c r="AE101" i="32"/>
  <c r="AU101" i="32"/>
  <c r="AF101" i="32"/>
  <c r="AG101" i="32"/>
  <c r="AH101" i="32"/>
  <c r="AE93" i="32"/>
  <c r="AR93" i="32"/>
  <c r="AC93" i="32"/>
  <c r="AQ93" i="32"/>
  <c r="AD93" i="32"/>
  <c r="AS93" i="32"/>
  <c r="AG93" i="32"/>
  <c r="AU93" i="32"/>
  <c r="AH93" i="32"/>
  <c r="AB93" i="32"/>
  <c r="AF93" i="32"/>
  <c r="AI93" i="32"/>
  <c r="AJ93" i="32"/>
  <c r="AK93" i="32"/>
  <c r="AT93" i="32"/>
  <c r="AE85" i="32"/>
  <c r="AR85" i="32"/>
  <c r="AD85" i="32"/>
  <c r="AS85" i="32"/>
  <c r="AF85" i="32"/>
  <c r="AT85" i="32"/>
  <c r="AH85" i="32"/>
  <c r="AI85" i="32"/>
  <c r="AJ85" i="32"/>
  <c r="AB85" i="32"/>
  <c r="AC85" i="32"/>
  <c r="AG85" i="32"/>
  <c r="AK85" i="32"/>
  <c r="AQ85" i="32"/>
  <c r="AU85" i="32"/>
  <c r="AG77" i="32"/>
  <c r="AT77" i="32"/>
  <c r="AH77" i="32"/>
  <c r="AU77" i="32"/>
  <c r="AD77" i="32"/>
  <c r="AS77" i="32"/>
  <c r="AJ77" i="32"/>
  <c r="AK77" i="32"/>
  <c r="AB77" i="32"/>
  <c r="AR77" i="32"/>
  <c r="AC77" i="32"/>
  <c r="AE77" i="32"/>
  <c r="AI77" i="32"/>
  <c r="AF77" i="32"/>
  <c r="AQ77" i="32"/>
  <c r="AF68" i="32"/>
  <c r="AS68" i="32"/>
  <c r="AG68" i="32"/>
  <c r="AT68" i="32"/>
  <c r="AK68" i="32"/>
  <c r="AJ68" i="32"/>
  <c r="AQ68" i="32"/>
  <c r="AB68" i="32"/>
  <c r="AR68" i="32"/>
  <c r="AC68" i="32"/>
  <c r="AU68" i="32"/>
  <c r="AD68" i="32"/>
  <c r="AE68" i="32"/>
  <c r="AI68" i="32"/>
  <c r="AH68" i="32"/>
  <c r="AG53" i="32"/>
  <c r="AT53" i="32"/>
  <c r="AH53" i="32"/>
  <c r="AU53" i="32"/>
  <c r="AB53" i="32"/>
  <c r="AQ53" i="32"/>
  <c r="AC53" i="32"/>
  <c r="AR53" i="32"/>
  <c r="AE53" i="32"/>
  <c r="AF53" i="32"/>
  <c r="AK53" i="32"/>
  <c r="AD53" i="32"/>
  <c r="AI53" i="32"/>
  <c r="AJ53" i="32"/>
  <c r="AS53" i="32"/>
  <c r="AB45" i="32"/>
  <c r="AJ45" i="32"/>
  <c r="AC45" i="32"/>
  <c r="AK45" i="32"/>
  <c r="AD45" i="32"/>
  <c r="AQ45" i="32"/>
  <c r="AE45" i="32"/>
  <c r="AR45" i="32"/>
  <c r="AH45" i="32"/>
  <c r="AU45" i="32"/>
  <c r="AI45" i="32"/>
  <c r="AS45" i="32"/>
  <c r="AF45" i="32"/>
  <c r="AT45" i="32"/>
  <c r="AG45" i="32"/>
  <c r="AE75" i="32"/>
  <c r="AR75" i="32"/>
  <c r="AF75" i="32"/>
  <c r="AS75" i="32"/>
  <c r="AB75" i="32"/>
  <c r="AQ75" i="32"/>
  <c r="AC75" i="32"/>
  <c r="AU75" i="32"/>
  <c r="AD75" i="32"/>
  <c r="AH75" i="32"/>
  <c r="AI75" i="32"/>
  <c r="AJ75" i="32"/>
  <c r="AT75" i="32"/>
  <c r="AK75" i="32"/>
  <c r="AG75" i="32"/>
  <c r="AG19" i="32"/>
  <c r="AT19" i="32"/>
  <c r="AH19" i="32"/>
  <c r="AU19" i="32"/>
  <c r="AI19" i="32"/>
  <c r="AB19" i="32"/>
  <c r="AJ19" i="32"/>
  <c r="AE19" i="32"/>
  <c r="AR19" i="32"/>
  <c r="AD19" i="32"/>
  <c r="AF19" i="32"/>
  <c r="AK19" i="32"/>
  <c r="AQ19" i="32"/>
  <c r="AS19" i="32"/>
  <c r="AC19" i="32"/>
  <c r="AG61" i="32"/>
  <c r="AT61" i="32"/>
  <c r="AH61" i="32"/>
  <c r="AU61" i="32"/>
  <c r="AJ61" i="32"/>
  <c r="AE61" i="32"/>
  <c r="AF61" i="32"/>
  <c r="AI61" i="32"/>
  <c r="AK61" i="32"/>
  <c r="AQ61" i="32"/>
  <c r="AB61" i="32"/>
  <c r="AR61" i="32"/>
  <c r="AD61" i="32"/>
  <c r="AC61" i="32"/>
  <c r="AS61" i="32"/>
  <c r="AH108" i="32"/>
  <c r="AU108" i="32"/>
  <c r="AI108" i="32"/>
  <c r="AC108" i="32"/>
  <c r="AK108" i="32"/>
  <c r="AG108" i="32"/>
  <c r="AJ108" i="32"/>
  <c r="AQ108" i="32"/>
  <c r="AR108" i="32"/>
  <c r="AB108" i="32"/>
  <c r="AS108" i="32"/>
  <c r="AD108" i="32"/>
  <c r="AT108" i="32"/>
  <c r="AE108" i="32"/>
  <c r="AF108" i="32"/>
  <c r="AH100" i="32"/>
  <c r="AU100" i="32"/>
  <c r="AI100" i="32"/>
  <c r="AC100" i="32"/>
  <c r="AK100" i="32"/>
  <c r="AD100" i="32"/>
  <c r="AR100" i="32"/>
  <c r="AS100" i="32"/>
  <c r="AB100" i="32"/>
  <c r="AT100" i="32"/>
  <c r="AE100" i="32"/>
  <c r="AF100" i="32"/>
  <c r="AG100" i="32"/>
  <c r="AJ100" i="32"/>
  <c r="AQ100" i="32"/>
  <c r="AD92" i="32"/>
  <c r="AQ92" i="32"/>
  <c r="AI92" i="32"/>
  <c r="AJ92" i="32"/>
  <c r="AC92" i="32"/>
  <c r="AR92" i="32"/>
  <c r="AE92" i="32"/>
  <c r="AS92" i="32"/>
  <c r="AF92" i="32"/>
  <c r="AU92" i="32"/>
  <c r="AB92" i="32"/>
  <c r="AG92" i="32"/>
  <c r="AH92" i="32"/>
  <c r="AK92" i="32"/>
  <c r="AT92" i="32"/>
  <c r="AF84" i="32"/>
  <c r="AC84" i="32"/>
  <c r="AQ84" i="32"/>
  <c r="AJ84" i="32"/>
  <c r="AK84" i="32"/>
  <c r="AD84" i="32"/>
  <c r="AS84" i="32"/>
  <c r="AE84" i="32"/>
  <c r="AT84" i="32"/>
  <c r="AG84" i="32"/>
  <c r="AU84" i="32"/>
  <c r="AB84" i="32"/>
  <c r="AH84" i="32"/>
  <c r="AI84" i="32"/>
  <c r="AR84" i="32"/>
  <c r="AF76" i="32"/>
  <c r="AS76" i="32"/>
  <c r="AG76" i="32"/>
  <c r="AT76" i="32"/>
  <c r="AI76" i="32"/>
  <c r="AQ76" i="32"/>
  <c r="AB76" i="32"/>
  <c r="AR76" i="32"/>
  <c r="AD76" i="32"/>
  <c r="AE76" i="32"/>
  <c r="AH76" i="32"/>
  <c r="AK76" i="32"/>
  <c r="AC76" i="32"/>
  <c r="AJ76" i="32"/>
  <c r="AU76" i="32"/>
  <c r="AE67" i="32"/>
  <c r="AR67" i="32"/>
  <c r="AF67" i="32"/>
  <c r="AS67" i="32"/>
  <c r="AD67" i="32"/>
  <c r="AU67" i="32"/>
  <c r="AQ67" i="32"/>
  <c r="AB67" i="32"/>
  <c r="AT67" i="32"/>
  <c r="AC67" i="32"/>
  <c r="AG67" i="32"/>
  <c r="AH67" i="32"/>
  <c r="AI67" i="32"/>
  <c r="AK67" i="32"/>
  <c r="AJ67" i="32"/>
  <c r="AB52" i="32"/>
  <c r="AC52" i="32"/>
  <c r="AG52" i="32"/>
  <c r="AE52" i="32"/>
  <c r="AS52" i="32"/>
  <c r="AF52" i="32"/>
  <c r="AT52" i="32"/>
  <c r="AD52" i="32"/>
  <c r="AH52" i="32"/>
  <c r="AJ52" i="32"/>
  <c r="AK52" i="32"/>
  <c r="AU52" i="32"/>
  <c r="AR52" i="32"/>
  <c r="AQ52" i="32"/>
  <c r="AI52" i="32"/>
  <c r="AI44" i="32"/>
  <c r="AB44" i="32"/>
  <c r="AJ44" i="32"/>
  <c r="AC44" i="32"/>
  <c r="AK44" i="32"/>
  <c r="AD44" i="32"/>
  <c r="AQ44" i="32"/>
  <c r="AG44" i="32"/>
  <c r="AT44" i="32"/>
  <c r="AE44" i="32"/>
  <c r="AF44" i="32"/>
  <c r="AU44" i="32"/>
  <c r="AS44" i="32"/>
  <c r="AH44" i="32"/>
  <c r="AR44" i="32"/>
  <c r="V17" i="35"/>
  <c r="K17" i="35"/>
  <c r="U17" i="35"/>
  <c r="J17" i="35"/>
  <c r="H17" i="35"/>
  <c r="T17" i="35"/>
  <c r="I17" i="35"/>
  <c r="G17" i="35"/>
  <c r="S17" i="35"/>
  <c r="M17" i="35"/>
  <c r="F17" i="35"/>
  <c r="W17" i="35"/>
  <c r="L17" i="35"/>
  <c r="Y16" i="32"/>
  <c r="Y22" i="32"/>
  <c r="Y39" i="32"/>
  <c r="Y21" i="32"/>
  <c r="Y23" i="32"/>
  <c r="Y20" i="32"/>
  <c r="Y19" i="32"/>
  <c r="Y18" i="32"/>
  <c r="Y17" i="32"/>
  <c r="AB14" i="32"/>
  <c r="AB122" i="32"/>
  <c r="E17" i="35"/>
  <c r="R68" i="12"/>
  <c r="S65" i="12" s="1"/>
  <c r="C43" i="53"/>
  <c r="X43" i="53" s="1"/>
  <c r="R71" i="12"/>
  <c r="C17" i="53"/>
  <c r="C43" i="27"/>
  <c r="C17" i="30"/>
  <c r="C14" i="35" s="1"/>
  <c r="G17" i="6"/>
  <c r="U8" i="55" s="1"/>
  <c r="G42" i="24"/>
  <c r="F48" i="24" s="1"/>
  <c r="E18" i="5"/>
  <c r="R61" i="12" s="1"/>
  <c r="D142" i="32"/>
  <c r="C16" i="35" s="1"/>
  <c r="Y43" i="28"/>
  <c r="Y12" i="35" s="1"/>
  <c r="Y18" i="29"/>
  <c r="Y13" i="35" s="1"/>
  <c r="G142" i="7"/>
  <c r="C43" i="28"/>
  <c r="C18" i="29"/>
  <c r="T15" i="54"/>
  <c r="M48" i="45" s="1"/>
  <c r="M47" i="45" s="1"/>
  <c r="G113" i="7"/>
  <c r="D113" i="32"/>
  <c r="C15" i="35" s="1"/>
  <c r="AT17" i="29" l="1"/>
  <c r="AT16" i="29"/>
  <c r="AT18" i="29" s="1"/>
  <c r="L82" i="42"/>
  <c r="A15" i="54" s="1"/>
  <c r="K48" i="45" s="1"/>
  <c r="U18" i="55"/>
  <c r="Z17" i="30"/>
  <c r="Z14" i="35" s="1"/>
  <c r="AT14" i="30"/>
  <c r="AP142" i="32"/>
  <c r="AN16" i="35" s="1"/>
  <c r="AN142" i="32"/>
  <c r="AL16" i="35" s="1"/>
  <c r="AM142" i="32"/>
  <c r="AK16" i="35" s="1"/>
  <c r="AL142" i="32"/>
  <c r="AJ16" i="35" s="1"/>
  <c r="AA142" i="32"/>
  <c r="Y16" i="35" s="1"/>
  <c r="AV122" i="32"/>
  <c r="AV142" i="32" s="1"/>
  <c r="AO142" i="32"/>
  <c r="AM16" i="35" s="1"/>
  <c r="AV103" i="32"/>
  <c r="AV95" i="32"/>
  <c r="AV108" i="32"/>
  <c r="AV72" i="32"/>
  <c r="AV97" i="32"/>
  <c r="AV99" i="32"/>
  <c r="AV70" i="32"/>
  <c r="AV96" i="32"/>
  <c r="AV82" i="32"/>
  <c r="AV106" i="32"/>
  <c r="AV112" i="32"/>
  <c r="AV100" i="32"/>
  <c r="AV87" i="32"/>
  <c r="AV80" i="32"/>
  <c r="AV74" i="32"/>
  <c r="AV69" i="32"/>
  <c r="AV94" i="32"/>
  <c r="AV88" i="32"/>
  <c r="AV89" i="32"/>
  <c r="AV83" i="32"/>
  <c r="AV78" i="32"/>
  <c r="AV79" i="32"/>
  <c r="AV71" i="32"/>
  <c r="AV105" i="32"/>
  <c r="AV90" i="32"/>
  <c r="AV110" i="32"/>
  <c r="AV65" i="32"/>
  <c r="AV84" i="32"/>
  <c r="AV85" i="32"/>
  <c r="AV93" i="32"/>
  <c r="AV101" i="32"/>
  <c r="AV86" i="32"/>
  <c r="AV77" i="32"/>
  <c r="AV109" i="32"/>
  <c r="AV104" i="32"/>
  <c r="AV73" i="32"/>
  <c r="AV98" i="32"/>
  <c r="AV92" i="32"/>
  <c r="AV75" i="32"/>
  <c r="AV81" i="32"/>
  <c r="AV66" i="32"/>
  <c r="AV91" i="32"/>
  <c r="AV67" i="32"/>
  <c r="AV76" i="32"/>
  <c r="AV68" i="32"/>
  <c r="AV107" i="32"/>
  <c r="X50" i="53"/>
  <c r="E47" i="33" s="1"/>
  <c r="C19" i="35"/>
  <c r="C25" i="35" s="1"/>
  <c r="X25" i="35" s="1"/>
  <c r="B47" i="45" s="1"/>
  <c r="AO113" i="32"/>
  <c r="AM15" i="35" s="1"/>
  <c r="AM113" i="32"/>
  <c r="AK15" i="35" s="1"/>
  <c r="AL113" i="32"/>
  <c r="AJ15" i="35" s="1"/>
  <c r="AP113" i="32"/>
  <c r="AN15" i="35" s="1"/>
  <c r="AN113" i="32"/>
  <c r="AL15" i="35" s="1"/>
  <c r="AA113" i="32"/>
  <c r="Y15" i="35" s="1"/>
  <c r="AR113" i="32"/>
  <c r="AP15" i="35" s="1"/>
  <c r="AV111" i="32"/>
  <c r="AV102" i="32"/>
  <c r="S70" i="12"/>
  <c r="AA17" i="30"/>
  <c r="AA14" i="35" s="1"/>
  <c r="AG18" i="29"/>
  <c r="AG13" i="35" s="1"/>
  <c r="AO18" i="29"/>
  <c r="AO13" i="35" s="1"/>
  <c r="AE18" i="29"/>
  <c r="AE13" i="35" s="1"/>
  <c r="A15" i="45"/>
  <c r="AV59" i="32"/>
  <c r="AV17" i="32"/>
  <c r="AV60" i="32"/>
  <c r="AR18" i="29"/>
  <c r="AR13" i="35" s="1"/>
  <c r="AV21" i="32"/>
  <c r="AV55" i="32"/>
  <c r="AV18" i="32"/>
  <c r="AD18" i="29"/>
  <c r="AD13" i="35" s="1"/>
  <c r="AV41" i="32"/>
  <c r="AV47" i="32"/>
  <c r="AV22" i="32"/>
  <c r="X14" i="35"/>
  <c r="AV16" i="32"/>
  <c r="AV23" i="32"/>
  <c r="AV52" i="32"/>
  <c r="AQ18" i="29"/>
  <c r="AQ13" i="35" s="1"/>
  <c r="X18" i="29"/>
  <c r="AS13" i="35"/>
  <c r="AV40" i="32"/>
  <c r="AH18" i="29"/>
  <c r="AH13" i="35" s="1"/>
  <c r="AV54" i="32"/>
  <c r="AV57" i="32"/>
  <c r="AV14" i="32"/>
  <c r="AV20" i="32"/>
  <c r="AV39" i="32"/>
  <c r="AV49" i="32"/>
  <c r="AV19" i="32"/>
  <c r="AV45" i="32"/>
  <c r="AV62" i="32"/>
  <c r="AV44" i="32"/>
  <c r="AV61" i="32"/>
  <c r="AV46" i="32"/>
  <c r="AV58" i="32"/>
  <c r="AV50" i="32"/>
  <c r="AV43" i="32"/>
  <c r="AV51" i="32"/>
  <c r="AV48" i="32"/>
  <c r="AV56" i="32"/>
  <c r="AV15" i="32"/>
  <c r="AV42" i="32"/>
  <c r="AV63" i="32"/>
  <c r="AV53" i="32"/>
  <c r="AV64" i="32"/>
  <c r="X17" i="53"/>
  <c r="X49" i="53" s="1"/>
  <c r="F47" i="33" s="1"/>
  <c r="C49" i="53"/>
  <c r="U15" i="54"/>
  <c r="A26" i="54" s="1"/>
  <c r="J26" i="54" s="1"/>
  <c r="R64" i="12" s="1"/>
  <c r="R63" i="12"/>
  <c r="C50" i="53"/>
  <c r="AK142" i="32"/>
  <c r="AI16" i="35" s="1"/>
  <c r="AQ142" i="32"/>
  <c r="AO16" i="35" s="1"/>
  <c r="AK113" i="32"/>
  <c r="AI15" i="35" s="1"/>
  <c r="AS142" i="32"/>
  <c r="AQ16" i="35" s="1"/>
  <c r="AU113" i="32"/>
  <c r="AS15" i="35" s="1"/>
  <c r="AR142" i="32"/>
  <c r="AP16" i="35" s="1"/>
  <c r="AQ113" i="32"/>
  <c r="AO15" i="35" s="1"/>
  <c r="AT142" i="32"/>
  <c r="AR16" i="35" s="1"/>
  <c r="AT113" i="32"/>
  <c r="AR15" i="35" s="1"/>
  <c r="AS113" i="32"/>
  <c r="AQ15" i="35" s="1"/>
  <c r="AU142" i="32"/>
  <c r="AS16" i="35" s="1"/>
  <c r="AH113" i="32"/>
  <c r="AF15" i="35" s="1"/>
  <c r="AG142" i="32"/>
  <c r="AE16" i="35" s="1"/>
  <c r="AG113" i="32"/>
  <c r="AE15" i="35" s="1"/>
  <c r="AH142" i="32"/>
  <c r="AF16" i="35" s="1"/>
  <c r="AI113" i="32"/>
  <c r="AG15" i="35" s="1"/>
  <c r="AI142" i="32"/>
  <c r="AG16" i="35" s="1"/>
  <c r="AJ113" i="32"/>
  <c r="AH15" i="35" s="1"/>
  <c r="AJ142" i="32"/>
  <c r="AH16" i="35" s="1"/>
  <c r="AE142" i="32"/>
  <c r="AC16" i="35" s="1"/>
  <c r="AF142" i="32"/>
  <c r="AD16" i="35" s="1"/>
  <c r="AF113" i="32"/>
  <c r="AD15" i="35" s="1"/>
  <c r="AE113" i="32"/>
  <c r="AC15" i="35" s="1"/>
  <c r="AC142" i="32"/>
  <c r="AA16" i="35" s="1"/>
  <c r="AC113" i="32"/>
  <c r="AA15" i="35" s="1"/>
  <c r="C17" i="35"/>
  <c r="AR17" i="30"/>
  <c r="AR14" i="35" s="1"/>
  <c r="AQ17" i="30"/>
  <c r="AQ14" i="35" s="1"/>
  <c r="AS17" i="30"/>
  <c r="AS14" i="35" s="1"/>
  <c r="AH17" i="30"/>
  <c r="AH14" i="35" s="1"/>
  <c r="AI17" i="30"/>
  <c r="AI14" i="35" s="1"/>
  <c r="AO17" i="30"/>
  <c r="AO14" i="35" s="1"/>
  <c r="AP17" i="30"/>
  <c r="AP14" i="35" s="1"/>
  <c r="AE17" i="30"/>
  <c r="AE14" i="35" s="1"/>
  <c r="AF17" i="30"/>
  <c r="AF14" i="35" s="1"/>
  <c r="AD17" i="30"/>
  <c r="AD14" i="35" s="1"/>
  <c r="AG17" i="30"/>
  <c r="AG14" i="35" s="1"/>
  <c r="AB17" i="30"/>
  <c r="AB14" i="35" s="1"/>
  <c r="AC17" i="30"/>
  <c r="AC14" i="35" s="1"/>
  <c r="AF18" i="29"/>
  <c r="AF13" i="35" s="1"/>
  <c r="AI18" i="29"/>
  <c r="AI13" i="35" s="1"/>
  <c r="AP18" i="29"/>
  <c r="AP13" i="35" s="1"/>
  <c r="AB18" i="29"/>
  <c r="AB13" i="35" s="1"/>
  <c r="AC18" i="29"/>
  <c r="AC13" i="35" s="1"/>
  <c r="AA18" i="29"/>
  <c r="AA13" i="35" s="1"/>
  <c r="C18" i="53"/>
  <c r="X18" i="53" s="1"/>
  <c r="AB113" i="32"/>
  <c r="Z15" i="35" s="1"/>
  <c r="Z18" i="29"/>
  <c r="Z13" i="35" s="1"/>
  <c r="AA43" i="28"/>
  <c r="AA12" i="35" s="1"/>
  <c r="Y142" i="32"/>
  <c r="X16" i="35" s="1"/>
  <c r="AA43" i="27"/>
  <c r="AA11" i="35" s="1"/>
  <c r="AD142" i="32"/>
  <c r="AB16" i="35" s="1"/>
  <c r="AN53" i="26"/>
  <c r="Z11" i="35"/>
  <c r="X43" i="28"/>
  <c r="AD113" i="32"/>
  <c r="Z53" i="26"/>
  <c r="Z43" i="28"/>
  <c r="Z12" i="35" s="1"/>
  <c r="I17" i="6"/>
  <c r="AB142" i="32"/>
  <c r="Z16" i="35" s="1"/>
  <c r="Y113" i="32"/>
  <c r="X15" i="35" s="1"/>
  <c r="K47" i="45" l="1"/>
  <c r="AL17" i="35"/>
  <c r="AL25" i="35" s="1"/>
  <c r="E39" i="45" s="1"/>
  <c r="AJ17" i="35"/>
  <c r="AJ25" i="35" s="1"/>
  <c r="BF25" i="35" s="1"/>
  <c r="I37" i="45" s="1"/>
  <c r="AK17" i="35"/>
  <c r="AK25" i="35" s="1"/>
  <c r="BG25" i="35" s="1"/>
  <c r="I38" i="45" s="1"/>
  <c r="AM17" i="35"/>
  <c r="AM25" i="35" s="1"/>
  <c r="E40" i="45" s="1"/>
  <c r="BJ10" i="35"/>
  <c r="AN10" i="35"/>
  <c r="AN17" i="35" s="1"/>
  <c r="AN25" i="35" s="1"/>
  <c r="AV113" i="32"/>
  <c r="AT15" i="35" s="1"/>
  <c r="X17" i="35"/>
  <c r="AB15" i="35"/>
  <c r="AB17" i="35" s="1"/>
  <c r="AB25" i="35" s="1"/>
  <c r="AX25" i="35" s="1"/>
  <c r="I29" i="45" s="1"/>
  <c r="AT16" i="35"/>
  <c r="AI17" i="35"/>
  <c r="AI25" i="35" s="1"/>
  <c r="BE25" i="35" s="1"/>
  <c r="I36" i="45" s="1"/>
  <c r="AG17" i="35"/>
  <c r="AG25" i="35" s="1"/>
  <c r="BC25" i="35" s="1"/>
  <c r="I34" i="45" s="1"/>
  <c r="AH17" i="35"/>
  <c r="AH25" i="35" s="1"/>
  <c r="E35" i="45" s="1"/>
  <c r="AD17" i="35"/>
  <c r="AD25" i="35" s="1"/>
  <c r="AZ25" i="35" s="1"/>
  <c r="I31" i="45" s="1"/>
  <c r="AQ17" i="35"/>
  <c r="AQ25" i="35" s="1"/>
  <c r="AO17" i="35"/>
  <c r="AO25" i="35" s="1"/>
  <c r="E42" i="45" s="1"/>
  <c r="AP17" i="35"/>
  <c r="AP25" i="35" s="1"/>
  <c r="AE17" i="35"/>
  <c r="AE25" i="35" s="1"/>
  <c r="BA25" i="35" s="1"/>
  <c r="I32" i="45" s="1"/>
  <c r="AR17" i="35"/>
  <c r="AR25" i="35" s="1"/>
  <c r="R62" i="12"/>
  <c r="S58" i="12" s="1"/>
  <c r="D38" i="12" s="1"/>
  <c r="F38" i="12" s="1"/>
  <c r="AC17" i="35"/>
  <c r="AC25" i="35" s="1"/>
  <c r="F48" i="33"/>
  <c r="AF17" i="35"/>
  <c r="AF25" i="35" s="1"/>
  <c r="BO10" i="35"/>
  <c r="AS10" i="35"/>
  <c r="AS17" i="35" s="1"/>
  <c r="AS25" i="35" s="1"/>
  <c r="E46" i="45" s="1"/>
  <c r="AT13" i="35"/>
  <c r="AA17" i="35"/>
  <c r="AA25" i="35" s="1"/>
  <c r="AV10" i="35"/>
  <c r="Z10" i="35"/>
  <c r="Z17" i="35" s="1"/>
  <c r="Z25" i="35" s="1"/>
  <c r="Y53" i="26"/>
  <c r="AU10" i="35" s="1"/>
  <c r="AT17" i="30"/>
  <c r="AT14" i="35" s="1"/>
  <c r="Y17" i="30"/>
  <c r="Y14" i="35" s="1"/>
  <c r="E38" i="45" l="1"/>
  <c r="BH25" i="35"/>
  <c r="I39" i="45" s="1"/>
  <c r="BJ25" i="35"/>
  <c r="I41" i="45" s="1"/>
  <c r="E37" i="45"/>
  <c r="BI25" i="35"/>
  <c r="I40" i="45" s="1"/>
  <c r="E41" i="45"/>
  <c r="BN25" i="35"/>
  <c r="I45" i="45" s="1"/>
  <c r="E45" i="45"/>
  <c r="BL25" i="35"/>
  <c r="I43" i="45" s="1"/>
  <c r="E43" i="45"/>
  <c r="BM25" i="35"/>
  <c r="I44" i="45" s="1"/>
  <c r="E44" i="45"/>
  <c r="BK25" i="35"/>
  <c r="I42" i="45" s="1"/>
  <c r="E34" i="45"/>
  <c r="BD25" i="35"/>
  <c r="I35" i="45" s="1"/>
  <c r="E31" i="45"/>
  <c r="E32" i="45"/>
  <c r="D34" i="12"/>
  <c r="E36" i="45"/>
  <c r="D36" i="12"/>
  <c r="F36" i="12" s="1"/>
  <c r="E21" i="33" s="1"/>
  <c r="E29" i="45"/>
  <c r="AT17" i="35"/>
  <c r="AT25" i="35" s="1"/>
  <c r="BB25" i="35"/>
  <c r="I33" i="45" s="1"/>
  <c r="E33" i="45"/>
  <c r="BO25" i="35"/>
  <c r="I46" i="45" s="1"/>
  <c r="AY25" i="35"/>
  <c r="I30" i="45" s="1"/>
  <c r="E30" i="45"/>
  <c r="E48" i="33"/>
  <c r="AW25" i="35"/>
  <c r="E28" i="45"/>
  <c r="AV25" i="35"/>
  <c r="I27" i="45" s="1"/>
  <c r="E27" i="45"/>
  <c r="Y10" i="35"/>
  <c r="Y17" i="35" s="1"/>
  <c r="Y25" i="35" s="1"/>
  <c r="AU25" i="35" s="1"/>
  <c r="N15" i="45"/>
  <c r="O48" i="45" s="1"/>
  <c r="O79" i="45" l="1"/>
  <c r="M79" i="45"/>
  <c r="E47" i="45"/>
  <c r="BP25" i="35"/>
  <c r="I47" i="45" s="1"/>
  <c r="F34" i="12"/>
  <c r="E19" i="33" s="1"/>
  <c r="I28" i="45"/>
  <c r="I48" i="45" l="1"/>
  <c r="E48" i="45"/>
  <c r="B48" i="45"/>
  <c r="E23" i="33"/>
  <c r="B76" i="45" l="1"/>
  <c r="B75" i="45"/>
  <c r="O46" i="45"/>
  <c r="R46" i="45" s="1"/>
  <c r="I77" i="45" s="1"/>
  <c r="O47" i="45"/>
  <c r="R47" i="45" s="1"/>
  <c r="I78" i="45" s="1"/>
  <c r="B73" i="45"/>
  <c r="B74" i="45"/>
  <c r="B78" i="45"/>
  <c r="B47" i="33" s="1"/>
  <c r="B77" i="45"/>
  <c r="O30" i="45"/>
  <c r="R30" i="45" s="1"/>
  <c r="I61" i="45" s="1"/>
  <c r="O42" i="45"/>
  <c r="R42" i="45" s="1"/>
  <c r="I73" i="45" s="1"/>
  <c r="O33" i="45"/>
  <c r="P33" i="45" s="1"/>
  <c r="E64" i="45" s="1"/>
  <c r="O27" i="45"/>
  <c r="P27" i="45" s="1"/>
  <c r="E58" i="45" s="1"/>
  <c r="O39" i="45"/>
  <c r="P39" i="45" s="1"/>
  <c r="E70" i="45" s="1"/>
  <c r="O31" i="45"/>
  <c r="R31" i="45" s="1"/>
  <c r="I62" i="45" s="1"/>
  <c r="O43" i="45"/>
  <c r="R43" i="45" s="1"/>
  <c r="I74" i="45" s="1"/>
  <c r="O32" i="45"/>
  <c r="P32" i="45" s="1"/>
  <c r="E63" i="45" s="1"/>
  <c r="O44" i="45"/>
  <c r="R44" i="45" s="1"/>
  <c r="I75" i="45" s="1"/>
  <c r="O45" i="45"/>
  <c r="P45" i="45" s="1"/>
  <c r="E76" i="45" s="1"/>
  <c r="O40" i="45"/>
  <c r="R40" i="45" s="1"/>
  <c r="I71" i="45" s="1"/>
  <c r="O41" i="45"/>
  <c r="P41" i="45" s="1"/>
  <c r="E72" i="45" s="1"/>
  <c r="O34" i="45"/>
  <c r="P34" i="45" s="1"/>
  <c r="E65" i="45" s="1"/>
  <c r="O35" i="45"/>
  <c r="P35" i="45" s="1"/>
  <c r="E66" i="45" s="1"/>
  <c r="O36" i="45"/>
  <c r="R36" i="45" s="1"/>
  <c r="I67" i="45" s="1"/>
  <c r="O28" i="45"/>
  <c r="P28" i="45" s="1"/>
  <c r="E59" i="45" s="1"/>
  <c r="O37" i="45"/>
  <c r="R37" i="45" s="1"/>
  <c r="I68" i="45" s="1"/>
  <c r="O38" i="45"/>
  <c r="R38" i="45" s="1"/>
  <c r="I69" i="45" s="1"/>
  <c r="O29" i="45"/>
  <c r="R29" i="45" s="1"/>
  <c r="I60" i="45" s="1"/>
  <c r="B60" i="45"/>
  <c r="B29" i="33" s="1"/>
  <c r="B62" i="45"/>
  <c r="B58" i="45"/>
  <c r="B69" i="45"/>
  <c r="B61" i="45"/>
  <c r="B67" i="45"/>
  <c r="B71" i="45"/>
  <c r="B40" i="33" s="1"/>
  <c r="B65" i="45"/>
  <c r="B34" i="33" s="1"/>
  <c r="B64" i="45"/>
  <c r="B33" i="33" s="1"/>
  <c r="B72" i="45"/>
  <c r="B41" i="33" s="1"/>
  <c r="B63" i="45"/>
  <c r="B59" i="45"/>
  <c r="B28" i="33" s="1"/>
  <c r="B70" i="45"/>
  <c r="B39" i="33" s="1"/>
  <c r="B66" i="45"/>
  <c r="B68" i="45"/>
  <c r="P43" i="45" l="1"/>
  <c r="E74" i="45" s="1"/>
  <c r="P46" i="45"/>
  <c r="E77" i="45" s="1"/>
  <c r="P44" i="45"/>
  <c r="E75" i="45" s="1"/>
  <c r="P42" i="45"/>
  <c r="E73" i="45" s="1"/>
  <c r="R45" i="45"/>
  <c r="I76" i="45" s="1"/>
  <c r="P47" i="45"/>
  <c r="E78" i="45" s="1"/>
  <c r="B44" i="33"/>
  <c r="B46" i="33"/>
  <c r="B42" i="33"/>
  <c r="B45" i="33"/>
  <c r="B36" i="33"/>
  <c r="B43" i="33"/>
  <c r="B79" i="45"/>
  <c r="K75" i="45" s="1"/>
  <c r="R28" i="45"/>
  <c r="I59" i="45" s="1"/>
  <c r="R41" i="45"/>
  <c r="I72" i="45" s="1"/>
  <c r="P38" i="45"/>
  <c r="E69" i="45" s="1"/>
  <c r="P29" i="45"/>
  <c r="E60" i="45" s="1"/>
  <c r="R32" i="45"/>
  <c r="I63" i="45" s="1"/>
  <c r="P31" i="45"/>
  <c r="E62" i="45" s="1"/>
  <c r="P36" i="45"/>
  <c r="E67" i="45" s="1"/>
  <c r="R33" i="45"/>
  <c r="I64" i="45" s="1"/>
  <c r="R35" i="45"/>
  <c r="I66" i="45" s="1"/>
  <c r="R27" i="45"/>
  <c r="P40" i="45"/>
  <c r="E71" i="45" s="1"/>
  <c r="R39" i="45"/>
  <c r="I70" i="45" s="1"/>
  <c r="P37" i="45"/>
  <c r="E68" i="45" s="1"/>
  <c r="R34" i="45"/>
  <c r="I65" i="45" s="1"/>
  <c r="P30" i="45"/>
  <c r="E61" i="45" s="1"/>
  <c r="B31" i="33"/>
  <c r="B27" i="33"/>
  <c r="B38" i="33"/>
  <c r="B32" i="33"/>
  <c r="B30" i="33"/>
  <c r="B35" i="33"/>
  <c r="B37" i="33"/>
  <c r="K76" i="45" l="1"/>
  <c r="M76" i="45" s="1"/>
  <c r="C45" i="33" s="1"/>
  <c r="G45" i="33" s="1"/>
  <c r="I45" i="33" s="1"/>
  <c r="K67" i="45"/>
  <c r="K74" i="45"/>
  <c r="M74" i="45" s="1"/>
  <c r="C43" i="33" s="1"/>
  <c r="G43" i="33" s="1"/>
  <c r="I43" i="33" s="1"/>
  <c r="M75" i="45"/>
  <c r="C44" i="33" s="1"/>
  <c r="G44" i="33" s="1"/>
  <c r="I44" i="33" s="1"/>
  <c r="O75" i="45"/>
  <c r="D44" i="33" s="1"/>
  <c r="H44" i="33" s="1"/>
  <c r="J44" i="33" s="1"/>
  <c r="K73" i="45"/>
  <c r="O73" i="45" s="1"/>
  <c r="D42" i="33" s="1"/>
  <c r="H42" i="33" s="1"/>
  <c r="J42" i="33" s="1"/>
  <c r="K60" i="45"/>
  <c r="O60" i="45" s="1"/>
  <c r="D29" i="33" s="1"/>
  <c r="K77" i="45"/>
  <c r="I58" i="45"/>
  <c r="I79" i="45" s="1"/>
  <c r="R48" i="45"/>
  <c r="B48" i="33"/>
  <c r="K58" i="45"/>
  <c r="K70" i="45"/>
  <c r="M70" i="45" s="1"/>
  <c r="C39" i="33" s="1"/>
  <c r="G39" i="33" s="1"/>
  <c r="I39" i="33" s="1"/>
  <c r="K64" i="45"/>
  <c r="M64" i="45" s="1"/>
  <c r="C33" i="33" s="1"/>
  <c r="G33" i="33" s="1"/>
  <c r="I33" i="33" s="1"/>
  <c r="K63" i="45"/>
  <c r="O63" i="45" s="1"/>
  <c r="D32" i="33" s="1"/>
  <c r="H32" i="33" s="1"/>
  <c r="J32" i="33" s="1"/>
  <c r="K71" i="45"/>
  <c r="O71" i="45" s="1"/>
  <c r="D40" i="33" s="1"/>
  <c r="H40" i="33" s="1"/>
  <c r="J40" i="33" s="1"/>
  <c r="K62" i="45"/>
  <c r="O62" i="45" s="1"/>
  <c r="D31" i="33" s="1"/>
  <c r="H31" i="33" s="1"/>
  <c r="J31" i="33" s="1"/>
  <c r="K72" i="45"/>
  <c r="K68" i="45"/>
  <c r="O68" i="45" s="1"/>
  <c r="D37" i="33" s="1"/>
  <c r="H37" i="33" s="1"/>
  <c r="J37" i="33" s="1"/>
  <c r="K66" i="45"/>
  <c r="K59" i="45"/>
  <c r="K69" i="45"/>
  <c r="K61" i="45"/>
  <c r="O61" i="45" s="1"/>
  <c r="D30" i="33" s="1"/>
  <c r="H30" i="33" s="1"/>
  <c r="J30" i="33" s="1"/>
  <c r="K65" i="45"/>
  <c r="M65" i="45" s="1"/>
  <c r="C34" i="33" s="1"/>
  <c r="G34" i="33" s="1"/>
  <c r="I34" i="33" s="1"/>
  <c r="O76" i="45" l="1"/>
  <c r="D45" i="33" s="1"/>
  <c r="H45" i="33" s="1"/>
  <c r="J45" i="33" s="1"/>
  <c r="O74" i="45"/>
  <c r="D43" i="33" s="1"/>
  <c r="H43" i="33" s="1"/>
  <c r="J43" i="33" s="1"/>
  <c r="M58" i="45"/>
  <c r="K78" i="45"/>
  <c r="M73" i="45"/>
  <c r="C42" i="33" s="1"/>
  <c r="G42" i="33" s="1"/>
  <c r="I42" i="33" s="1"/>
  <c r="M60" i="45"/>
  <c r="C29" i="33" s="1"/>
  <c r="G29" i="33" s="1"/>
  <c r="I29" i="33" s="1"/>
  <c r="M77" i="45"/>
  <c r="C46" i="33" s="1"/>
  <c r="G46" i="33" s="1"/>
  <c r="I46" i="33" s="1"/>
  <c r="O77" i="45"/>
  <c r="D46" i="33" s="1"/>
  <c r="H46" i="33" s="1"/>
  <c r="J46" i="33" s="1"/>
  <c r="E79" i="45"/>
  <c r="P48" i="45"/>
  <c r="O70" i="45"/>
  <c r="D39" i="33" s="1"/>
  <c r="H39" i="33" s="1"/>
  <c r="J39" i="33" s="1"/>
  <c r="M63" i="45"/>
  <c r="C32" i="33" s="1"/>
  <c r="G32" i="33" s="1"/>
  <c r="I32" i="33" s="1"/>
  <c r="M71" i="45"/>
  <c r="C40" i="33" s="1"/>
  <c r="G40" i="33" s="1"/>
  <c r="I40" i="33" s="1"/>
  <c r="O64" i="45"/>
  <c r="D33" i="33" s="1"/>
  <c r="H33" i="33" s="1"/>
  <c r="J33" i="33" s="1"/>
  <c r="M62" i="45"/>
  <c r="C31" i="33" s="1"/>
  <c r="G31" i="33" s="1"/>
  <c r="I31" i="33" s="1"/>
  <c r="O65" i="45"/>
  <c r="D34" i="33" s="1"/>
  <c r="H34" i="33" s="1"/>
  <c r="J34" i="33" s="1"/>
  <c r="M69" i="45"/>
  <c r="C38" i="33" s="1"/>
  <c r="G38" i="33" s="1"/>
  <c r="I38" i="33" s="1"/>
  <c r="O69" i="45"/>
  <c r="D38" i="33" s="1"/>
  <c r="H38" i="33" s="1"/>
  <c r="J38" i="33" s="1"/>
  <c r="O67" i="45"/>
  <c r="D36" i="33" s="1"/>
  <c r="H36" i="33" s="1"/>
  <c r="J36" i="33" s="1"/>
  <c r="M67" i="45"/>
  <c r="C36" i="33" s="1"/>
  <c r="G36" i="33" s="1"/>
  <c r="I36" i="33" s="1"/>
  <c r="O59" i="45"/>
  <c r="D28" i="33" s="1"/>
  <c r="H28" i="33" s="1"/>
  <c r="M59" i="45"/>
  <c r="C28" i="33" s="1"/>
  <c r="G28" i="33" s="1"/>
  <c r="I28" i="33" s="1"/>
  <c r="O72" i="45"/>
  <c r="D41" i="33" s="1"/>
  <c r="H41" i="33" s="1"/>
  <c r="J41" i="33" s="1"/>
  <c r="M72" i="45"/>
  <c r="C41" i="33" s="1"/>
  <c r="G41" i="33" s="1"/>
  <c r="I41" i="33" s="1"/>
  <c r="O58" i="45"/>
  <c r="M68" i="45"/>
  <c r="C37" i="33" s="1"/>
  <c r="G37" i="33" s="1"/>
  <c r="I37" i="33" s="1"/>
  <c r="O66" i="45"/>
  <c r="D35" i="33" s="1"/>
  <c r="H35" i="33" s="1"/>
  <c r="J35" i="33" s="1"/>
  <c r="M66" i="45"/>
  <c r="C35" i="33" s="1"/>
  <c r="G35" i="33" s="1"/>
  <c r="I35" i="33" s="1"/>
  <c r="M61" i="45"/>
  <c r="C30" i="33" s="1"/>
  <c r="G30" i="33" s="1"/>
  <c r="I30" i="33" s="1"/>
  <c r="O78" i="45" l="1"/>
  <c r="D47" i="33" s="1"/>
  <c r="H47" i="33" s="1"/>
  <c r="J47" i="33" s="1"/>
  <c r="M78" i="45"/>
  <c r="C47" i="33" s="1"/>
  <c r="G47" i="33" s="1"/>
  <c r="I47" i="33" s="1"/>
  <c r="D27" i="33"/>
  <c r="H27" i="33" s="1"/>
  <c r="J27" i="33" s="1"/>
  <c r="C27" i="33"/>
  <c r="G27" i="33" s="1"/>
  <c r="I27" i="33" s="1"/>
  <c r="G48" i="33" l="1"/>
  <c r="I48" i="33" s="1"/>
  <c r="J49" i="33" s="1"/>
  <c r="C48" i="33"/>
  <c r="D48" i="33"/>
  <c r="H29" i="33"/>
  <c r="J29" i="33" s="1"/>
  <c r="H48" i="33" l="1"/>
  <c r="J48" i="33" s="1"/>
  <c r="J28" i="33" l="1"/>
  <c r="J50" i="33" l="1"/>
</calcChain>
</file>

<file path=xl/sharedStrings.xml><?xml version="1.0" encoding="utf-8"?>
<sst xmlns="http://schemas.openxmlformats.org/spreadsheetml/2006/main" count="2056" uniqueCount="590">
  <si>
    <t>説明会資料を必ず確認の上、正しく様式に入力できているかこちらの表も活用して確認ください。</t>
    <rPh sb="0" eb="3">
      <t>セツメイカイ</t>
    </rPh>
    <rPh sb="3" eb="5">
      <t>シリョウ</t>
    </rPh>
    <rPh sb="6" eb="7">
      <t>カナラ</t>
    </rPh>
    <rPh sb="8" eb="10">
      <t>カクニン</t>
    </rPh>
    <rPh sb="11" eb="12">
      <t>ウエ</t>
    </rPh>
    <rPh sb="13" eb="14">
      <t>タダ</t>
    </rPh>
    <rPh sb="16" eb="18">
      <t>ヨウシキ</t>
    </rPh>
    <rPh sb="19" eb="21">
      <t>ニュウリョク</t>
    </rPh>
    <rPh sb="31" eb="32">
      <t>ヒョウ</t>
    </rPh>
    <rPh sb="33" eb="35">
      <t>カツヨウ</t>
    </rPh>
    <rPh sb="37" eb="39">
      <t>カクニン</t>
    </rPh>
    <phoneticPr fontId="1"/>
  </si>
  <si>
    <t>I列のセルは全て選択してください</t>
    <rPh sb="1" eb="2">
      <t>レツ</t>
    </rPh>
    <rPh sb="6" eb="7">
      <t>スベ</t>
    </rPh>
    <rPh sb="8" eb="10">
      <t>センタク</t>
    </rPh>
    <phoneticPr fontId="1"/>
  </si>
  <si>
    <t>漏れなく記載したか</t>
    <rPh sb="0" eb="1">
      <t>モ</t>
    </rPh>
    <rPh sb="4" eb="6">
      <t>キサイ</t>
    </rPh>
    <phoneticPr fontId="1"/>
  </si>
  <si>
    <t>証憑が必要な場合、添付書類を添付したか</t>
    <rPh sb="0" eb="2">
      <t>ショウヒョウ</t>
    </rPh>
    <rPh sb="3" eb="5">
      <t>ヒツヨウ</t>
    </rPh>
    <rPh sb="6" eb="8">
      <t>バアイ</t>
    </rPh>
    <rPh sb="9" eb="11">
      <t>テンプ</t>
    </rPh>
    <rPh sb="11" eb="13">
      <t>ショルイ</t>
    </rPh>
    <rPh sb="14" eb="16">
      <t>テンプ</t>
    </rPh>
    <phoneticPr fontId="1"/>
  </si>
  <si>
    <t>入力状況確認</t>
    <rPh sb="0" eb="2">
      <t>ニュウリョク</t>
    </rPh>
    <rPh sb="2" eb="4">
      <t>ジョウキョウ</t>
    </rPh>
    <rPh sb="4" eb="6">
      <t>カクニン</t>
    </rPh>
    <phoneticPr fontId="1"/>
  </si>
  <si>
    <t>表紙</t>
    <rPh sb="0" eb="2">
      <t>ヒョウシ</t>
    </rPh>
    <phoneticPr fontId="1"/>
  </si>
  <si>
    <t>ー</t>
    <phoneticPr fontId="1"/>
  </si>
  <si>
    <t>全員入力ください</t>
    <rPh sb="0" eb="2">
      <t>ゼンイン</t>
    </rPh>
    <rPh sb="2" eb="4">
      <t>ニュウリョク</t>
    </rPh>
    <phoneticPr fontId="1"/>
  </si>
  <si>
    <t>表１</t>
    <rPh sb="0" eb="1">
      <t>ヒョウ</t>
    </rPh>
    <phoneticPr fontId="1"/>
  </si>
  <si>
    <t>燃料種や燃料区分を把握している場合</t>
    <phoneticPr fontId="1"/>
  </si>
  <si>
    <t>自社電源を用いていますか？</t>
    <rPh sb="0" eb="2">
      <t>ジシャ</t>
    </rPh>
    <rPh sb="2" eb="4">
      <t>デンゲン</t>
    </rPh>
    <rPh sb="5" eb="6">
      <t>モチ</t>
    </rPh>
    <phoneticPr fontId="1"/>
  </si>
  <si>
    <t>他者より調達した電気で、電源が特定でき、かつ燃料種ごとの燃料使用量が把握できますか？</t>
    <rPh sb="0" eb="2">
      <t>タシャ</t>
    </rPh>
    <rPh sb="4" eb="6">
      <t>チョウタツ</t>
    </rPh>
    <rPh sb="8" eb="10">
      <t>デンキ</t>
    </rPh>
    <phoneticPr fontId="1"/>
  </si>
  <si>
    <t>表２</t>
    <rPh sb="0" eb="1">
      <t>ヒョウ</t>
    </rPh>
    <phoneticPr fontId="1"/>
  </si>
  <si>
    <t>他者より調達した電気で、電源が特定でき、かつ燃料種ごとの総発熱量が判明していますか？</t>
    <rPh sb="33" eb="35">
      <t>ハンメイ</t>
    </rPh>
    <phoneticPr fontId="1"/>
  </si>
  <si>
    <t>表３</t>
    <rPh sb="0" eb="1">
      <t>ヒョウ</t>
    </rPh>
    <phoneticPr fontId="1"/>
  </si>
  <si>
    <t>他者より調達した電気で、電源が特定でき、かつ燃料種ごとの受電電力量が判明していますか？</t>
    <phoneticPr fontId="1"/>
  </si>
  <si>
    <t>表４</t>
    <rPh sb="0" eb="1">
      <t>ヒョウ</t>
    </rPh>
    <phoneticPr fontId="1"/>
  </si>
  <si>
    <t>他者より調達した電気で、電源が特定でき、かつ燃料区分及び総発熱量が判明していますか？</t>
    <phoneticPr fontId="1"/>
  </si>
  <si>
    <t>表５</t>
    <rPh sb="0" eb="1">
      <t>ヒョウ</t>
    </rPh>
    <phoneticPr fontId="1"/>
  </si>
  <si>
    <t>他者より調達した電気で、電源が特定でき、かつ燃料区分及び受電電力量が判明していますか？</t>
    <phoneticPr fontId="1"/>
  </si>
  <si>
    <t>表６</t>
    <rPh sb="0" eb="1">
      <t>ヒョウ</t>
    </rPh>
    <phoneticPr fontId="1"/>
  </si>
  <si>
    <t>他者より調達した電気で、電源は特定できないが、受電電力量と事業者等別CO2排出係数を把握していますか？</t>
    <phoneticPr fontId="1"/>
  </si>
  <si>
    <t>表６-２</t>
    <phoneticPr fontId="1"/>
  </si>
  <si>
    <t>取引所販売を発電事業所を明確にして行っていますか？</t>
    <phoneticPr fontId="1"/>
  </si>
  <si>
    <t>表7</t>
  </si>
  <si>
    <t>排出量調整をしている場合</t>
    <phoneticPr fontId="1"/>
  </si>
  <si>
    <t>自ら排出量無効化した国内認証排出削減量がありますか？</t>
    <phoneticPr fontId="1"/>
  </si>
  <si>
    <t>表８</t>
  </si>
  <si>
    <t>自らの代わりに他者が排出量無効化した国内認証排出削減
量がありますか？</t>
    <phoneticPr fontId="1"/>
  </si>
  <si>
    <t>表９</t>
  </si>
  <si>
    <t>自ら排出量無効化した海外認証排出削減量がありますか？</t>
    <phoneticPr fontId="1"/>
  </si>
  <si>
    <t>表10</t>
  </si>
  <si>
    <t>自らの代わりに他者が排出量無効化した海外認証排出削減
量がありますか？</t>
    <phoneticPr fontId="1"/>
  </si>
  <si>
    <t>表11</t>
  </si>
  <si>
    <t>取得したFIT非化石証書がありますか？</t>
    <phoneticPr fontId="1"/>
  </si>
  <si>
    <t>表11-2</t>
  </si>
  <si>
    <t>取得した非FIT非化石証書がありますか？</t>
    <phoneticPr fontId="1"/>
  </si>
  <si>
    <t>表12</t>
  </si>
  <si>
    <t>表12-２</t>
  </si>
  <si>
    <t>FIT・非FIT非化石電気を調達している場合</t>
    <phoneticPr fontId="1"/>
  </si>
  <si>
    <t>FIT電気の卸取引がありますか？</t>
    <phoneticPr fontId="1"/>
  </si>
  <si>
    <t>表12-3</t>
  </si>
  <si>
    <t>非FIT非化石電気の卸取引がありますか？</t>
    <phoneticPr fontId="1"/>
  </si>
  <si>
    <t>※以下様式はメニュー別係数の報告を行う事業者のみとなります。</t>
    <rPh sb="1" eb="3">
      <t>イカ</t>
    </rPh>
    <rPh sb="3" eb="5">
      <t>ヨウシキ</t>
    </rPh>
    <rPh sb="10" eb="11">
      <t>ベツ</t>
    </rPh>
    <rPh sb="11" eb="13">
      <t>ケイスウ</t>
    </rPh>
    <rPh sb="14" eb="16">
      <t>ホウコク</t>
    </rPh>
    <rPh sb="17" eb="18">
      <t>オコナ</t>
    </rPh>
    <rPh sb="19" eb="22">
      <t>ジギョウシャ</t>
    </rPh>
    <phoneticPr fontId="1"/>
  </si>
  <si>
    <t>表紙（メニュー別）</t>
  </si>
  <si>
    <t>全て自動計算のシートとなります</t>
    <rPh sb="0" eb="1">
      <t>スベ</t>
    </rPh>
    <rPh sb="2" eb="4">
      <t>ジドウ</t>
    </rPh>
    <rPh sb="4" eb="6">
      <t>ケイサン</t>
    </rPh>
    <phoneticPr fontId="1"/>
  </si>
  <si>
    <t>表1（メニュー別）</t>
    <phoneticPr fontId="1"/>
  </si>
  <si>
    <t>燃料種ごとの燃料消費量が把握できますか？</t>
    <phoneticPr fontId="1"/>
  </si>
  <si>
    <t>表2（メニュー別）</t>
  </si>
  <si>
    <t>燃料種ごとの総発熱量が把握できますか？</t>
    <phoneticPr fontId="1"/>
  </si>
  <si>
    <t>表3（メニュー別）</t>
  </si>
  <si>
    <t>燃料種ごとの受電電力量が把握できますか？</t>
    <phoneticPr fontId="1"/>
  </si>
  <si>
    <t>表4（メニュー別）</t>
  </si>
  <si>
    <t>燃料区分及び総発熱量が把握できますか？</t>
    <phoneticPr fontId="1"/>
  </si>
  <si>
    <t>表5（メニュー別）</t>
  </si>
  <si>
    <t>燃料区分及び受電電力量が把握できますか？</t>
    <phoneticPr fontId="1"/>
  </si>
  <si>
    <t>表6（メニュー別）（参考値）</t>
  </si>
  <si>
    <t>受電電力量及び事業者別基礎排出係数が把握できますか？</t>
    <phoneticPr fontId="1"/>
  </si>
  <si>
    <t>表1～6の総括（メニュー別）（参考値）</t>
  </si>
  <si>
    <t>メニューごとの販売電力量を入力ください</t>
    <phoneticPr fontId="1"/>
  </si>
  <si>
    <t>表7～11（メニュー別）</t>
    <phoneticPr fontId="1"/>
  </si>
  <si>
    <t>排出量無効化等した国内及び海外認証排出削減量がありますか？</t>
    <phoneticPr fontId="1"/>
  </si>
  <si>
    <t>表12（メニュー別）</t>
    <phoneticPr fontId="1"/>
  </si>
  <si>
    <t>FIT電気及び非FIT非化石電気の卸取引がありますか？</t>
    <phoneticPr fontId="1"/>
  </si>
  <si>
    <t>温対法における特定排出者の
他人から供給された電気の使用に伴う二酸化炭素排出量の
算定等に用いられる排出係数について
（令和７年度実績）</t>
    <rPh sb="0" eb="1">
      <t>アツシ</t>
    </rPh>
    <rPh sb="1" eb="2">
      <t>タイ</t>
    </rPh>
    <rPh sb="2" eb="3">
      <t>ホウ</t>
    </rPh>
    <rPh sb="7" eb="9">
      <t>トクテイ</t>
    </rPh>
    <rPh sb="9" eb="12">
      <t>ハイシュツシャ</t>
    </rPh>
    <rPh sb="14" eb="16">
      <t>タニン</t>
    </rPh>
    <rPh sb="18" eb="20">
      <t>キョウキュウ</t>
    </rPh>
    <rPh sb="23" eb="25">
      <t>デンキ</t>
    </rPh>
    <rPh sb="26" eb="28">
      <t>シヨウ</t>
    </rPh>
    <rPh sb="29" eb="30">
      <t>トモナ</t>
    </rPh>
    <rPh sb="31" eb="34">
      <t>ニサンカ</t>
    </rPh>
    <rPh sb="34" eb="36">
      <t>タンソ</t>
    </rPh>
    <rPh sb="36" eb="39">
      <t>ハイシュツリョウ</t>
    </rPh>
    <rPh sb="41" eb="43">
      <t>サンテイ</t>
    </rPh>
    <rPh sb="43" eb="44">
      <t>トウ</t>
    </rPh>
    <rPh sb="45" eb="46">
      <t>モチ</t>
    </rPh>
    <rPh sb="50" eb="52">
      <t>ハイシュツ</t>
    </rPh>
    <rPh sb="52" eb="54">
      <t>ケイスウ</t>
    </rPh>
    <phoneticPr fontId="1"/>
  </si>
  <si>
    <t>令和</t>
    <rPh sb="0" eb="2">
      <t>レイワ</t>
    </rPh>
    <phoneticPr fontId="1"/>
  </si>
  <si>
    <t>年</t>
    <rPh sb="0" eb="1">
      <t>ネン</t>
    </rPh>
    <phoneticPr fontId="1"/>
  </si>
  <si>
    <t>月</t>
    <rPh sb="0" eb="1">
      <t>ガツ</t>
    </rPh>
    <phoneticPr fontId="1"/>
  </si>
  <si>
    <t>日</t>
    <rPh sb="0" eb="1">
      <t>ニチ</t>
    </rPh>
    <phoneticPr fontId="1"/>
  </si>
  <si>
    <t>会社名</t>
    <rPh sb="0" eb="3">
      <t>カイシャメイ</t>
    </rPh>
    <phoneticPr fontId="1"/>
  </si>
  <si>
    <r>
      <t xml:space="preserve">       　 使用端
        </t>
    </r>
    <r>
      <rPr>
        <sz val="11"/>
        <rFont val="ＭＳ Ｐゴシック"/>
        <family val="3"/>
        <charset val="128"/>
      </rPr>
      <t>未調整排出係数  =
       （ｋｇ-CO</t>
    </r>
    <r>
      <rPr>
        <vertAlign val="subscript"/>
        <sz val="11"/>
        <rFont val="ＭＳ Ｐゴシック"/>
        <family val="3"/>
        <charset val="128"/>
      </rPr>
      <t>2</t>
    </r>
    <r>
      <rPr>
        <sz val="11"/>
        <rFont val="ＭＳ Ｐゴシック"/>
        <family val="3"/>
        <charset val="128"/>
      </rPr>
      <t>/ｋWh)</t>
    </r>
    <rPh sb="9" eb="11">
      <t>シヨウ</t>
    </rPh>
    <rPh sb="11" eb="12">
      <t>タン</t>
    </rPh>
    <rPh sb="21" eb="24">
      <t>ミチョウセイ</t>
    </rPh>
    <rPh sb="26" eb="28">
      <t>ケイスウ</t>
    </rPh>
    <phoneticPr fontId="1"/>
  </si>
  <si>
    <t>未調整二酸化炭素排出量</t>
    <rPh sb="0" eb="3">
      <t>ミチョウセイ</t>
    </rPh>
    <rPh sb="6" eb="8">
      <t>タンソ</t>
    </rPh>
    <rPh sb="8" eb="10">
      <t>ハイシュツ</t>
    </rPh>
    <rPh sb="10" eb="11">
      <t>リョウ</t>
    </rPh>
    <phoneticPr fontId="1"/>
  </si>
  <si>
    <t>販売電力量</t>
    <rPh sb="0" eb="2">
      <t>ハンバイ</t>
    </rPh>
    <rPh sb="2" eb="4">
      <t>デンリョク</t>
    </rPh>
    <rPh sb="4" eb="5">
      <t>リョウ</t>
    </rPh>
    <phoneticPr fontId="1"/>
  </si>
  <si>
    <r>
      <t xml:space="preserve">          使用端
      基礎排出係数 　=   
       （ｋｇ-CO</t>
    </r>
    <r>
      <rPr>
        <vertAlign val="subscript"/>
        <sz val="11"/>
        <rFont val="ＭＳ Ｐゴシック"/>
        <family val="3"/>
        <charset val="128"/>
      </rPr>
      <t>2</t>
    </r>
    <r>
      <rPr>
        <sz val="11"/>
        <rFont val="ＭＳ Ｐゴシック"/>
        <family val="3"/>
        <charset val="128"/>
      </rPr>
      <t>/ｋWh)</t>
    </r>
    <rPh sb="20" eb="22">
      <t>キソ</t>
    </rPh>
    <rPh sb="22" eb="24">
      <t>ハイシュツ</t>
    </rPh>
    <rPh sb="24" eb="26">
      <t>ケイスウ</t>
    </rPh>
    <phoneticPr fontId="1"/>
  </si>
  <si>
    <t>未調整二酸化炭素排出量＋固定価格買取・非FIT非化石電気の調達による調整二酸化炭素排出量
－国内認証排出削減量調整無効化量（※）－非化石電源二酸化炭素削減相当量</t>
    <rPh sb="0" eb="3">
      <t>ミチョウセイ</t>
    </rPh>
    <rPh sb="6" eb="8">
      <t>タンソ</t>
    </rPh>
    <rPh sb="8" eb="10">
      <t>ハイシュツ</t>
    </rPh>
    <rPh sb="10" eb="11">
      <t>リョウ</t>
    </rPh>
    <rPh sb="12" eb="14">
      <t>コテイ</t>
    </rPh>
    <rPh sb="14" eb="16">
      <t>カカク</t>
    </rPh>
    <rPh sb="16" eb="18">
      <t>カイトリ</t>
    </rPh>
    <rPh sb="19" eb="20">
      <t>ヒ</t>
    </rPh>
    <rPh sb="23" eb="26">
      <t>ヒカセキ</t>
    </rPh>
    <rPh sb="26" eb="28">
      <t>デンキ</t>
    </rPh>
    <rPh sb="29" eb="31">
      <t>チョウタツ</t>
    </rPh>
    <rPh sb="34" eb="36">
      <t>チョウセイ</t>
    </rPh>
    <rPh sb="36" eb="39">
      <t>ニサンカ</t>
    </rPh>
    <rPh sb="39" eb="41">
      <t>タンソ</t>
    </rPh>
    <rPh sb="41" eb="43">
      <t>ハイシュツ</t>
    </rPh>
    <rPh sb="43" eb="44">
      <t>リョウ</t>
    </rPh>
    <rPh sb="45" eb="46">
      <t>ゲンリョウ</t>
    </rPh>
    <rPh sb="46" eb="48">
      <t>コクナイ</t>
    </rPh>
    <rPh sb="48" eb="50">
      <t>ニンショウ</t>
    </rPh>
    <rPh sb="50" eb="52">
      <t>ハイシュツ</t>
    </rPh>
    <rPh sb="52" eb="55">
      <t>サクゲンリョウ</t>
    </rPh>
    <rPh sb="55" eb="57">
      <t>チョウセイ</t>
    </rPh>
    <rPh sb="57" eb="60">
      <t>ムコウカ</t>
    </rPh>
    <rPh sb="60" eb="61">
      <t>リョウ</t>
    </rPh>
    <rPh sb="65" eb="66">
      <t>ヒ</t>
    </rPh>
    <rPh sb="66" eb="68">
      <t>カセキ</t>
    </rPh>
    <rPh sb="68" eb="70">
      <t>デンゲン</t>
    </rPh>
    <rPh sb="70" eb="71">
      <t>ニ</t>
    </rPh>
    <rPh sb="71" eb="73">
      <t>サンカ</t>
    </rPh>
    <rPh sb="73" eb="75">
      <t>タンソ</t>
    </rPh>
    <rPh sb="75" eb="77">
      <t>サクゲン</t>
    </rPh>
    <rPh sb="77" eb="79">
      <t>ソウトウ</t>
    </rPh>
    <rPh sb="79" eb="80">
      <t>リョウ</t>
    </rPh>
    <phoneticPr fontId="1"/>
  </si>
  <si>
    <r>
      <t xml:space="preserve">          使用端
      調整後排出係数 　=   
       （ｋｇ-CO</t>
    </r>
    <r>
      <rPr>
        <vertAlign val="subscript"/>
        <sz val="11"/>
        <color theme="1"/>
        <rFont val="ＭＳ Ｐゴシック"/>
        <family val="3"/>
        <charset val="128"/>
      </rPr>
      <t>2</t>
    </r>
    <r>
      <rPr>
        <sz val="11"/>
        <color theme="1"/>
        <rFont val="ＭＳ Ｐゴシック"/>
        <family val="3"/>
        <charset val="128"/>
      </rPr>
      <t>/ｋWh)</t>
    </r>
    <rPh sb="20" eb="23">
      <t>チョウセイゴ</t>
    </rPh>
    <rPh sb="23" eb="25">
      <t>ハイシュツ</t>
    </rPh>
    <rPh sb="25" eb="27">
      <t>ケイスウ</t>
    </rPh>
    <phoneticPr fontId="1"/>
  </si>
  <si>
    <r>
      <rPr>
        <sz val="11"/>
        <rFont val="ＭＳ Ｐゴシック"/>
        <family val="3"/>
        <charset val="128"/>
      </rPr>
      <t>未調整二酸化炭素排出量＋固定価格買取・非FIT非化石電気の調達による調整二酸化炭素排出量
－国内認証排出削減量調整無効化量－海外認証排出削減量調整無効化量－非化石電源二酸化炭素削減相当量</t>
    </r>
    <rPh sb="0" eb="1">
      <t>ミ</t>
    </rPh>
    <rPh sb="1" eb="3">
      <t>チョウセイ</t>
    </rPh>
    <rPh sb="3" eb="6">
      <t>ニサンカ</t>
    </rPh>
    <rPh sb="6" eb="8">
      <t>タンソ</t>
    </rPh>
    <rPh sb="8" eb="10">
      <t>ハイシュツ</t>
    </rPh>
    <rPh sb="10" eb="11">
      <t>リョウ</t>
    </rPh>
    <rPh sb="12" eb="13">
      <t>リョウ</t>
    </rPh>
    <rPh sb="14" eb="16">
      <t>コテイ</t>
    </rPh>
    <rPh sb="16" eb="18">
      <t>カカク</t>
    </rPh>
    <rPh sb="18" eb="20">
      <t>カイトリ</t>
    </rPh>
    <rPh sb="21" eb="22">
      <t>ヒ</t>
    </rPh>
    <rPh sb="25" eb="28">
      <t>ヒカセキ</t>
    </rPh>
    <rPh sb="28" eb="30">
      <t>デンキ</t>
    </rPh>
    <rPh sb="31" eb="33">
      <t>チョウタツ</t>
    </rPh>
    <rPh sb="36" eb="38">
      <t>チョウセイ</t>
    </rPh>
    <rPh sb="38" eb="41">
      <t>ニサンカ</t>
    </rPh>
    <rPh sb="41" eb="43">
      <t>タンソ</t>
    </rPh>
    <rPh sb="43" eb="45">
      <t>ハイシュツ</t>
    </rPh>
    <rPh sb="45" eb="46">
      <t>リョウ</t>
    </rPh>
    <rPh sb="47" eb="48">
      <t>ゲンリョウ</t>
    </rPh>
    <rPh sb="48" eb="50">
      <t>コクナイ</t>
    </rPh>
    <rPh sb="50" eb="52">
      <t>ニンショウ</t>
    </rPh>
    <rPh sb="52" eb="54">
      <t>ハイシュツ</t>
    </rPh>
    <rPh sb="54" eb="57">
      <t>サクゲンリョウ</t>
    </rPh>
    <rPh sb="57" eb="59">
      <t>チョウセイ</t>
    </rPh>
    <rPh sb="59" eb="62">
      <t>ムコウカ</t>
    </rPh>
    <rPh sb="62" eb="63">
      <t>リョウ</t>
    </rPh>
    <rPh sb="64" eb="66">
      <t>カイガイ</t>
    </rPh>
    <rPh sb="80" eb="81">
      <t>ヒ</t>
    </rPh>
    <rPh sb="81" eb="83">
      <t>カセキ</t>
    </rPh>
    <rPh sb="83" eb="85">
      <t>デンゲン</t>
    </rPh>
    <rPh sb="85" eb="86">
      <t>ニ</t>
    </rPh>
    <rPh sb="86" eb="88">
      <t>サンカ</t>
    </rPh>
    <rPh sb="88" eb="90">
      <t>タンソ</t>
    </rPh>
    <rPh sb="90" eb="92">
      <t>サクゲンソウトウリョウ</t>
    </rPh>
    <phoneticPr fontId="1"/>
  </si>
  <si>
    <t xml:space="preserve">      把握率（％）       =</t>
    <rPh sb="6" eb="8">
      <t>ハアク</t>
    </rPh>
    <rPh sb="8" eb="9">
      <t>リツ</t>
    </rPh>
    <phoneticPr fontId="1"/>
  </si>
  <si>
    <r>
      <t>（販売電力量）－（</t>
    </r>
    <r>
      <rPr>
        <sz val="11"/>
        <rFont val="ＭＳ Ｐゴシック"/>
        <family val="3"/>
        <charset val="128"/>
      </rPr>
      <t>未調整二酸化炭素排出量算出のため代替値を使用した電気の受電電力量）</t>
    </r>
    <rPh sb="1" eb="3">
      <t>ハンバイ</t>
    </rPh>
    <rPh sb="3" eb="5">
      <t>デンリョク</t>
    </rPh>
    <rPh sb="5" eb="6">
      <t>リョウ</t>
    </rPh>
    <rPh sb="9" eb="12">
      <t>ミチョウセイ</t>
    </rPh>
    <rPh sb="15" eb="17">
      <t>タンソ</t>
    </rPh>
    <rPh sb="17" eb="19">
      <t>ハイシュツ</t>
    </rPh>
    <rPh sb="19" eb="20">
      <t>リョウ</t>
    </rPh>
    <rPh sb="20" eb="22">
      <t>サンシュツ</t>
    </rPh>
    <rPh sb="25" eb="27">
      <t>ダイタイ</t>
    </rPh>
    <rPh sb="27" eb="28">
      <t>チ</t>
    </rPh>
    <rPh sb="29" eb="31">
      <t>シヨウ</t>
    </rPh>
    <rPh sb="33" eb="35">
      <t>デンキ</t>
    </rPh>
    <rPh sb="36" eb="38">
      <t>ジュデン</t>
    </rPh>
    <rPh sb="38" eb="40">
      <t>デンリョク</t>
    </rPh>
    <rPh sb="40" eb="41">
      <t>リョウ</t>
    </rPh>
    <phoneticPr fontId="1"/>
  </si>
  <si>
    <r>
      <t>販売電力量
（１０</t>
    </r>
    <r>
      <rPr>
        <vertAlign val="superscript"/>
        <sz val="11"/>
        <color theme="1"/>
        <rFont val="ＭＳ Ｐゴシック"/>
        <family val="3"/>
        <charset val="128"/>
      </rPr>
      <t>３</t>
    </r>
    <r>
      <rPr>
        <sz val="11"/>
        <color theme="1"/>
        <rFont val="ＭＳ Ｐゴシック"/>
        <family val="3"/>
        <charset val="128"/>
      </rPr>
      <t>ｋWｈ）</t>
    </r>
    <phoneticPr fontId="1"/>
  </si>
  <si>
    <r>
      <t>二酸化炭素排出量
（１０</t>
    </r>
    <r>
      <rPr>
        <vertAlign val="superscript"/>
        <sz val="11"/>
        <color theme="1"/>
        <rFont val="ＭＳ Ｐゴシック"/>
        <family val="3"/>
        <charset val="128"/>
      </rPr>
      <t>３</t>
    </r>
    <r>
      <rPr>
        <sz val="11"/>
        <color theme="1"/>
        <rFont val="ＭＳ Ｐゴシック"/>
        <family val="3"/>
        <charset val="128"/>
      </rPr>
      <t>ｔ-CO</t>
    </r>
    <r>
      <rPr>
        <vertAlign val="subscript"/>
        <sz val="11"/>
        <color theme="1"/>
        <rFont val="ＭＳ Ｐゴシック"/>
        <family val="3"/>
        <charset val="128"/>
      </rPr>
      <t>2</t>
    </r>
    <r>
      <rPr>
        <sz val="11"/>
        <color theme="1"/>
        <rFont val="ＭＳ Ｐゴシック"/>
        <family val="3"/>
        <charset val="128"/>
      </rPr>
      <t>）</t>
    </r>
    <rPh sb="0" eb="3">
      <t>ニサンカ</t>
    </rPh>
    <rPh sb="3" eb="5">
      <t>タンソ</t>
    </rPh>
    <phoneticPr fontId="1"/>
  </si>
  <si>
    <r>
      <t>使用端二酸化炭素排出
係数
（ｋｇ-CO</t>
    </r>
    <r>
      <rPr>
        <vertAlign val="subscript"/>
        <sz val="11"/>
        <color theme="1"/>
        <rFont val="ＭＳ Ｐゴシック"/>
        <family val="3"/>
        <charset val="128"/>
      </rPr>
      <t>2</t>
    </r>
    <r>
      <rPr>
        <sz val="11"/>
        <color theme="1"/>
        <rFont val="ＭＳ Ｐゴシック"/>
        <family val="3"/>
        <charset val="128"/>
      </rPr>
      <t>/ｋWh)</t>
    </r>
    <rPh sb="3" eb="6">
      <t>ニサンカ</t>
    </rPh>
    <rPh sb="6" eb="8">
      <t>タンソ</t>
    </rPh>
    <rPh sb="11" eb="13">
      <t>ケイスウ</t>
    </rPh>
    <phoneticPr fontId="1"/>
  </si>
  <si>
    <r>
      <t>二酸化炭素排出量算出の
ため代替値を使用した
電気の受電電力量
（１０</t>
    </r>
    <r>
      <rPr>
        <vertAlign val="superscript"/>
        <sz val="11"/>
        <color theme="1"/>
        <rFont val="ＭＳ Ｐゴシック"/>
        <family val="3"/>
        <charset val="128"/>
      </rPr>
      <t>３</t>
    </r>
    <r>
      <rPr>
        <sz val="11"/>
        <color theme="1"/>
        <rFont val="ＭＳ Ｐゴシック"/>
        <family val="3"/>
        <charset val="128"/>
      </rPr>
      <t>ｋWｈ）</t>
    </r>
    <rPh sb="0" eb="3">
      <t>ニサンカ</t>
    </rPh>
    <rPh sb="3" eb="5">
      <t>タンソ</t>
    </rPh>
    <rPh sb="9" eb="10">
      <t>シュツ</t>
    </rPh>
    <rPh sb="14" eb="16">
      <t>ダイタイ</t>
    </rPh>
    <phoneticPr fontId="1"/>
  </si>
  <si>
    <t>把握率（％）</t>
    <phoneticPr fontId="1"/>
  </si>
  <si>
    <t>（未調整二酸化炭素排出量）</t>
    <rPh sb="1" eb="4">
      <t>ミチョウセイ</t>
    </rPh>
    <rPh sb="4" eb="7">
      <t>ニサンカ</t>
    </rPh>
    <rPh sb="7" eb="9">
      <t>タンソ</t>
    </rPh>
    <rPh sb="9" eb="12">
      <t>ハイシュツリョウ</t>
    </rPh>
    <phoneticPr fontId="1"/>
  </si>
  <si>
    <t>（未調整排出係数）</t>
    <rPh sb="1" eb="8">
      <t>ミチョウセイハイシュツケイスウ</t>
    </rPh>
    <phoneticPr fontId="1"/>
  </si>
  <si>
    <t>(基礎二酸化炭素排出量)</t>
    <rPh sb="6" eb="8">
      <t>タンソ</t>
    </rPh>
    <rPh sb="8" eb="10">
      <t>ハイシュツ</t>
    </rPh>
    <rPh sb="10" eb="11">
      <t>リョウ</t>
    </rPh>
    <phoneticPr fontId="1"/>
  </si>
  <si>
    <t>(基礎排出係数)</t>
    <rPh sb="5" eb="7">
      <t>ケイスウ</t>
    </rPh>
    <phoneticPr fontId="1"/>
  </si>
  <si>
    <t>(調整後二酸化炭素排出量)</t>
    <rPh sb="1" eb="4">
      <t>チョウセイゴ</t>
    </rPh>
    <rPh sb="4" eb="7">
      <t>ニサンカ</t>
    </rPh>
    <rPh sb="7" eb="9">
      <t>タンソ</t>
    </rPh>
    <rPh sb="9" eb="11">
      <t>ハイシュツ</t>
    </rPh>
    <rPh sb="11" eb="12">
      <t>リョウ</t>
    </rPh>
    <phoneticPr fontId="1"/>
  </si>
  <si>
    <t>(調整後排出係数)</t>
    <rPh sb="4" eb="6">
      <t>ハイシュツ</t>
    </rPh>
    <rPh sb="6" eb="8">
      <t>ケイスウ</t>
    </rPh>
    <phoneticPr fontId="1"/>
  </si>
  <si>
    <t>［前年度報告との比較・分析］</t>
    <rPh sb="1" eb="4">
      <t>ゼンネンド</t>
    </rPh>
    <rPh sb="4" eb="6">
      <t>ホウコク</t>
    </rPh>
    <rPh sb="8" eb="10">
      <t>ヒカク</t>
    </rPh>
    <rPh sb="11" eb="13">
      <t>ブンセキ</t>
    </rPh>
    <phoneticPr fontId="1"/>
  </si>
  <si>
    <t>差異分析</t>
    <rPh sb="0" eb="2">
      <t>サイ</t>
    </rPh>
    <rPh sb="2" eb="4">
      <t>ブンセキ</t>
    </rPh>
    <phoneticPr fontId="1"/>
  </si>
  <si>
    <t>(未調整二酸化炭素排出量)</t>
    <rPh sb="1" eb="4">
      <t>ミチョウセイ</t>
    </rPh>
    <phoneticPr fontId="1"/>
  </si>
  <si>
    <t>(未調整排出係数)</t>
    <rPh sb="1" eb="4">
      <t>ミチョウセイ</t>
    </rPh>
    <phoneticPr fontId="1"/>
  </si>
  <si>
    <t>(基礎二酸化炭素排出量)</t>
    <rPh sb="1" eb="3">
      <t>キソ</t>
    </rPh>
    <phoneticPr fontId="1"/>
  </si>
  <si>
    <t>(基礎排出係数)</t>
    <rPh sb="1" eb="3">
      <t>キソ</t>
    </rPh>
    <phoneticPr fontId="1"/>
  </si>
  <si>
    <t>(調整後二酸化炭素排出量)</t>
    <phoneticPr fontId="1"/>
  </si>
  <si>
    <t>(調整後排出係数)</t>
    <phoneticPr fontId="1"/>
  </si>
  <si>
    <t>〔把握できなかった理由〕</t>
    <rPh sb="1" eb="3">
      <t>ハアク</t>
    </rPh>
    <rPh sb="9" eb="11">
      <t>リユウ</t>
    </rPh>
    <phoneticPr fontId="1"/>
  </si>
  <si>
    <t>表1</t>
    <rPh sb="0" eb="1">
      <t>ヒョウ</t>
    </rPh>
    <phoneticPr fontId="1"/>
  </si>
  <si>
    <t>未調整排出量</t>
    <rPh sb="0" eb="3">
      <t>ミチョウセイ</t>
    </rPh>
    <rPh sb="3" eb="6">
      <t>ハイシュツリョウ</t>
    </rPh>
    <phoneticPr fontId="1"/>
  </si>
  <si>
    <t>基礎排出量</t>
    <rPh sb="0" eb="2">
      <t>キソ</t>
    </rPh>
    <rPh sb="2" eb="5">
      <t>ハイシュツリョウ</t>
    </rPh>
    <phoneticPr fontId="1"/>
  </si>
  <si>
    <t>調整後排出量</t>
    <rPh sb="0" eb="3">
      <t>チョウセイゴ</t>
    </rPh>
    <rPh sb="3" eb="6">
      <t>ハイシュツリョウ</t>
    </rPh>
    <phoneticPr fontId="1"/>
  </si>
  <si>
    <t>表2</t>
    <rPh sb="0" eb="1">
      <t>ヒョウ</t>
    </rPh>
    <phoneticPr fontId="1"/>
  </si>
  <si>
    <t>表3</t>
    <rPh sb="0" eb="1">
      <t>ヒョウ</t>
    </rPh>
    <phoneticPr fontId="1"/>
  </si>
  <si>
    <t>表4</t>
    <rPh sb="0" eb="1">
      <t>ヒョウ</t>
    </rPh>
    <phoneticPr fontId="1"/>
  </si>
  <si>
    <t>表5</t>
    <rPh sb="0" eb="1">
      <t>ヒョウ</t>
    </rPh>
    <phoneticPr fontId="1"/>
  </si>
  <si>
    <t>表6</t>
    <rPh sb="0" eb="1">
      <t>ヒョウ</t>
    </rPh>
    <phoneticPr fontId="1"/>
  </si>
  <si>
    <t>表12</t>
    <rPh sb="0" eb="1">
      <t>ヒョウ</t>
    </rPh>
    <phoneticPr fontId="1"/>
  </si>
  <si>
    <t>-</t>
    <phoneticPr fontId="1"/>
  </si>
  <si>
    <t>調整のため加算</t>
    <rPh sb="0" eb="2">
      <t>チョウセイ</t>
    </rPh>
    <rPh sb="5" eb="7">
      <t>カサン</t>
    </rPh>
    <phoneticPr fontId="1"/>
  </si>
  <si>
    <t>表7（再エネ）</t>
    <rPh sb="0" eb="1">
      <t>ヒョウ</t>
    </rPh>
    <rPh sb="3" eb="4">
      <t>サイ</t>
    </rPh>
    <phoneticPr fontId="1"/>
  </si>
  <si>
    <t>基礎排出量算定のため控除</t>
    <rPh sb="0" eb="2">
      <t>キソ</t>
    </rPh>
    <rPh sb="2" eb="4">
      <t>ハイシュツ</t>
    </rPh>
    <rPh sb="4" eb="5">
      <t>リョウ</t>
    </rPh>
    <rPh sb="5" eb="7">
      <t>サンテイ</t>
    </rPh>
    <rPh sb="10" eb="12">
      <t>コウジョ</t>
    </rPh>
    <phoneticPr fontId="1"/>
  </si>
  <si>
    <t>表8（再エネ）</t>
    <rPh sb="0" eb="1">
      <t>ヒョウ</t>
    </rPh>
    <phoneticPr fontId="1"/>
  </si>
  <si>
    <t>表11</t>
    <rPh sb="0" eb="1">
      <t>ヒョウ</t>
    </rPh>
    <phoneticPr fontId="1"/>
  </si>
  <si>
    <t>表11-2</t>
    <rPh sb="0" eb="1">
      <t>ヒョウ</t>
    </rPh>
    <phoneticPr fontId="1"/>
  </si>
  <si>
    <t>都市ガスの係数に伴う調整</t>
    <rPh sb="0" eb="2">
      <t>トシ</t>
    </rPh>
    <rPh sb="5" eb="7">
      <t>ケイスウ</t>
    </rPh>
    <rPh sb="8" eb="9">
      <t>トモナ</t>
    </rPh>
    <rPh sb="10" eb="12">
      <t>チョウセイ</t>
    </rPh>
    <phoneticPr fontId="1"/>
  </si>
  <si>
    <t>表7</t>
    <rPh sb="0" eb="1">
      <t>ヒョウ</t>
    </rPh>
    <phoneticPr fontId="1"/>
  </si>
  <si>
    <t>調整後排出量算出のため控除</t>
    <rPh sb="0" eb="3">
      <t>チョウセイゴ</t>
    </rPh>
    <rPh sb="3" eb="5">
      <t>ハイシュツ</t>
    </rPh>
    <rPh sb="5" eb="6">
      <t>リョウ</t>
    </rPh>
    <rPh sb="6" eb="8">
      <t>サンシュツ</t>
    </rPh>
    <rPh sb="11" eb="13">
      <t>コウジョ</t>
    </rPh>
    <phoneticPr fontId="1"/>
  </si>
  <si>
    <t>表8</t>
    <rPh sb="0" eb="1">
      <t>ヒョウ</t>
    </rPh>
    <phoneticPr fontId="1"/>
  </si>
  <si>
    <t>表9</t>
    <rPh sb="0" eb="1">
      <t>ヒョウ</t>
    </rPh>
    <phoneticPr fontId="1"/>
  </si>
  <si>
    <t>表10</t>
    <rPh sb="0" eb="1">
      <t>ヒョウ</t>
    </rPh>
    <phoneticPr fontId="1"/>
  </si>
  <si>
    <t>≪表１≫</t>
    <rPh sb="1" eb="2">
      <t>ヒョウ</t>
    </rPh>
    <phoneticPr fontId="1"/>
  </si>
  <si>
    <t>「発電に伴い排出された未調整二酸化炭素排出量」の算定根拠資料
（令和７年度実績）</t>
    <rPh sb="1" eb="3">
      <t>ハツデン</t>
    </rPh>
    <rPh sb="4" eb="5">
      <t>トモナ</t>
    </rPh>
    <rPh sb="6" eb="8">
      <t>ハイシュツ</t>
    </rPh>
    <rPh sb="11" eb="14">
      <t>ミチョウセイ</t>
    </rPh>
    <rPh sb="14" eb="17">
      <t>ニサンカ</t>
    </rPh>
    <rPh sb="17" eb="19">
      <t>タンソ</t>
    </rPh>
    <rPh sb="19" eb="21">
      <t>ハイシュツ</t>
    </rPh>
    <rPh sb="21" eb="22">
      <t>リョウ</t>
    </rPh>
    <rPh sb="24" eb="26">
      <t>サンテイ</t>
    </rPh>
    <rPh sb="26" eb="28">
      <t>コンキョ</t>
    </rPh>
    <rPh sb="28" eb="30">
      <t>シリョウ</t>
    </rPh>
    <phoneticPr fontId="1"/>
  </si>
  <si>
    <t>◎電源が特定できる場合　</t>
    <rPh sb="1" eb="3">
      <t>デンゲン</t>
    </rPh>
    <rPh sb="4" eb="6">
      <t>トクテイ</t>
    </rPh>
    <rPh sb="9" eb="11">
      <t>バアイ</t>
    </rPh>
    <phoneticPr fontId="1"/>
  </si>
  <si>
    <t>　○燃料使用量及び単位発熱量（測定値）が判明する場合</t>
    <rPh sb="2" eb="4">
      <t>ネンリョウ</t>
    </rPh>
    <rPh sb="4" eb="7">
      <t>シヨウリョウ</t>
    </rPh>
    <rPh sb="7" eb="8">
      <t>オヨ</t>
    </rPh>
    <rPh sb="9" eb="11">
      <t>タンイ</t>
    </rPh>
    <rPh sb="11" eb="13">
      <t>ハツネツ</t>
    </rPh>
    <rPh sb="13" eb="14">
      <t>リョウ</t>
    </rPh>
    <rPh sb="15" eb="18">
      <t>ソクテイチ</t>
    </rPh>
    <rPh sb="20" eb="22">
      <t>ハンメイ</t>
    </rPh>
    <rPh sb="24" eb="26">
      <t>バアイ</t>
    </rPh>
    <phoneticPr fontId="1"/>
  </si>
  <si>
    <r>
      <t>燃料使用量×単位発熱量（測定値）×燃料種別排出係数</t>
    </r>
    <r>
      <rPr>
        <b/>
        <vertAlign val="superscript"/>
        <sz val="12"/>
        <color theme="1"/>
        <rFont val="ＭＳ Ｐゴシック"/>
        <family val="3"/>
        <charset val="128"/>
      </rPr>
      <t>※1</t>
    </r>
    <r>
      <rPr>
        <b/>
        <sz val="12"/>
        <color theme="1"/>
        <rFont val="ＭＳ Ｐゴシック"/>
        <family val="3"/>
        <charset val="128"/>
      </rPr>
      <t>×４４／１２＝ＣＯ</t>
    </r>
    <r>
      <rPr>
        <b/>
        <vertAlign val="subscript"/>
        <sz val="12"/>
        <color theme="1"/>
        <rFont val="ＭＳ Ｐゴシック"/>
        <family val="3"/>
        <charset val="128"/>
      </rPr>
      <t>２</t>
    </r>
    <r>
      <rPr>
        <b/>
        <sz val="12"/>
        <color theme="1"/>
        <rFont val="ＭＳ Ｐゴシック"/>
        <family val="3"/>
        <charset val="128"/>
      </rPr>
      <t>排出量</t>
    </r>
    <rPh sb="0" eb="2">
      <t>ネンリョウ</t>
    </rPh>
    <rPh sb="2" eb="5">
      <t>シヨウリョウ</t>
    </rPh>
    <rPh sb="6" eb="8">
      <t>タンイ</t>
    </rPh>
    <rPh sb="8" eb="10">
      <t>ハツネツ</t>
    </rPh>
    <rPh sb="10" eb="11">
      <t>リョウ</t>
    </rPh>
    <rPh sb="12" eb="15">
      <t>ソクテイチ</t>
    </rPh>
    <rPh sb="17" eb="19">
      <t>ネンリョウ</t>
    </rPh>
    <rPh sb="19" eb="20">
      <t>シュ</t>
    </rPh>
    <rPh sb="20" eb="21">
      <t>ベツ</t>
    </rPh>
    <rPh sb="21" eb="23">
      <t>ハイシュツ</t>
    </rPh>
    <rPh sb="23" eb="25">
      <t>ケイスウ</t>
    </rPh>
    <rPh sb="37" eb="39">
      <t>ハイシュツ</t>
    </rPh>
    <rPh sb="39" eb="40">
      <t>リョウ</t>
    </rPh>
    <phoneticPr fontId="1"/>
  </si>
  <si>
    <t>　○燃料使用量が判明する場合</t>
    <rPh sb="2" eb="4">
      <t>ネンリョウ</t>
    </rPh>
    <rPh sb="4" eb="7">
      <t>シヨウリョウ</t>
    </rPh>
    <rPh sb="8" eb="10">
      <t>ハンメイ</t>
    </rPh>
    <rPh sb="12" eb="14">
      <t>バアイ</t>
    </rPh>
    <phoneticPr fontId="1"/>
  </si>
  <si>
    <r>
      <t>燃料使用量×燃料種別発熱量</t>
    </r>
    <r>
      <rPr>
        <b/>
        <vertAlign val="superscript"/>
        <sz val="12"/>
        <color theme="1"/>
        <rFont val="ＭＳ Ｐゴシック"/>
        <family val="3"/>
        <charset val="128"/>
      </rPr>
      <t>※2</t>
    </r>
    <r>
      <rPr>
        <b/>
        <sz val="12"/>
        <color theme="1"/>
        <rFont val="ＭＳ Ｐゴシック"/>
        <family val="3"/>
        <charset val="128"/>
      </rPr>
      <t>×燃料種別排出係数</t>
    </r>
    <r>
      <rPr>
        <b/>
        <vertAlign val="superscript"/>
        <sz val="12"/>
        <color theme="1"/>
        <rFont val="ＭＳ Ｐゴシック"/>
        <family val="3"/>
        <charset val="128"/>
      </rPr>
      <t>※1</t>
    </r>
    <r>
      <rPr>
        <b/>
        <sz val="12"/>
        <color theme="1"/>
        <rFont val="ＭＳ Ｐゴシック"/>
        <family val="3"/>
        <charset val="128"/>
      </rPr>
      <t>×４４／１２=ＣＯ</t>
    </r>
    <r>
      <rPr>
        <b/>
        <vertAlign val="subscript"/>
        <sz val="12"/>
        <color theme="1"/>
        <rFont val="ＭＳ Ｐゴシック"/>
        <family val="3"/>
        <charset val="128"/>
      </rPr>
      <t>２</t>
    </r>
    <r>
      <rPr>
        <b/>
        <sz val="12"/>
        <color theme="1"/>
        <rFont val="ＭＳ Ｐゴシック"/>
        <family val="3"/>
        <charset val="128"/>
      </rPr>
      <t>排出量</t>
    </r>
    <rPh sb="0" eb="2">
      <t>ネンリョウ</t>
    </rPh>
    <rPh sb="2" eb="5">
      <t>シヨウリョウ</t>
    </rPh>
    <rPh sb="6" eb="8">
      <t>ネンリョウ</t>
    </rPh>
    <rPh sb="8" eb="10">
      <t>シュベツ</t>
    </rPh>
    <rPh sb="10" eb="12">
      <t>ハツネツ</t>
    </rPh>
    <rPh sb="12" eb="13">
      <t>リョウ</t>
    </rPh>
    <rPh sb="16" eb="18">
      <t>ネンリョウ</t>
    </rPh>
    <rPh sb="18" eb="20">
      <t>シュベツ</t>
    </rPh>
    <rPh sb="20" eb="22">
      <t>ハイシュツ</t>
    </rPh>
    <rPh sb="22" eb="24">
      <t>ケイスウ</t>
    </rPh>
    <rPh sb="36" eb="38">
      <t>ハイシュツ</t>
    </rPh>
    <rPh sb="38" eb="39">
      <t>リョウ</t>
    </rPh>
    <phoneticPr fontId="1"/>
  </si>
  <si>
    <t>※1　算定省令別表第１の第5欄に掲げる係数
※2　算定省令別表第１の第4欄に掲げる単位発熱量</t>
    <rPh sb="3" eb="7">
      <t>サンテイショウレイ</t>
    </rPh>
    <rPh sb="7" eb="9">
      <t>ベッピョウ</t>
    </rPh>
    <rPh sb="9" eb="10">
      <t>ダイ</t>
    </rPh>
    <rPh sb="12" eb="13">
      <t>ダイ</t>
    </rPh>
    <rPh sb="14" eb="15">
      <t>ラン</t>
    </rPh>
    <rPh sb="16" eb="17">
      <t>カカ</t>
    </rPh>
    <rPh sb="19" eb="21">
      <t>ケイスウ</t>
    </rPh>
    <rPh sb="41" eb="43">
      <t>タンイ</t>
    </rPh>
    <rPh sb="43" eb="45">
      <t>ハツネツ</t>
    </rPh>
    <rPh sb="45" eb="46">
      <t>リョウ</t>
    </rPh>
    <phoneticPr fontId="1"/>
  </si>
  <si>
    <t>　○燃料が都市ガスの場合</t>
    <rPh sb="2" eb="4">
      <t>ネンリョウ</t>
    </rPh>
    <rPh sb="5" eb="7">
      <t>トシ</t>
    </rPh>
    <rPh sb="10" eb="12">
      <t>バアイ</t>
    </rPh>
    <phoneticPr fontId="35"/>
  </si>
  <si>
    <r>
      <t>都市ガス使用量×調達先の事業者別排出係数</t>
    </r>
    <r>
      <rPr>
        <b/>
        <vertAlign val="superscript"/>
        <sz val="12"/>
        <color theme="1"/>
        <rFont val="ＭＳ Ｐゴシック"/>
        <family val="3"/>
        <charset val="128"/>
      </rPr>
      <t>※3</t>
    </r>
    <r>
      <rPr>
        <b/>
        <sz val="12"/>
        <color theme="1"/>
        <rFont val="ＭＳ Ｐゴシック"/>
        <family val="3"/>
        <charset val="128"/>
      </rPr>
      <t>＝ＣＯ</t>
    </r>
    <r>
      <rPr>
        <b/>
        <vertAlign val="subscript"/>
        <sz val="12"/>
        <color theme="1"/>
        <rFont val="ＭＳ Ｐゴシック"/>
        <family val="3"/>
        <charset val="128"/>
      </rPr>
      <t>２</t>
    </r>
    <r>
      <rPr>
        <b/>
        <sz val="12"/>
        <color theme="1"/>
        <rFont val="ＭＳ Ｐゴシック"/>
        <family val="3"/>
        <charset val="128"/>
      </rPr>
      <t>排出量</t>
    </r>
    <rPh sb="0" eb="2">
      <t>トシ</t>
    </rPh>
    <rPh sb="4" eb="7">
      <t>シヨウリョウ</t>
    </rPh>
    <rPh sb="8" eb="10">
      <t>チョウタツ</t>
    </rPh>
    <rPh sb="10" eb="11">
      <t>サキ</t>
    </rPh>
    <rPh sb="12" eb="14">
      <t>ジギョウ</t>
    </rPh>
    <rPh sb="14" eb="15">
      <t>シャ</t>
    </rPh>
    <rPh sb="15" eb="16">
      <t>ベツ</t>
    </rPh>
    <rPh sb="16" eb="18">
      <t>ハイシュツ</t>
    </rPh>
    <rPh sb="18" eb="20">
      <t>ケイスウ</t>
    </rPh>
    <rPh sb="26" eb="28">
      <t>ハイシュツ</t>
    </rPh>
    <rPh sb="28" eb="29">
      <t>リョウ</t>
    </rPh>
    <phoneticPr fontId="35"/>
  </si>
  <si>
    <t>※3　算定省令第２条第３項第１号に規定するガス事業者別の基礎排出係数又は報告命令第２０条の２第２項に規定するガス事業者別の調整後排出係数</t>
    <phoneticPr fontId="1"/>
  </si>
  <si>
    <t>＜自社分＞／＜他社分＞</t>
    <rPh sb="1" eb="3">
      <t>ジシャ</t>
    </rPh>
    <rPh sb="3" eb="4">
      <t>ブン</t>
    </rPh>
    <rPh sb="7" eb="9">
      <t>タシャ</t>
    </rPh>
    <rPh sb="9" eb="10">
      <t>ブン</t>
    </rPh>
    <phoneticPr fontId="1"/>
  </si>
  <si>
    <t>燃料種</t>
    <rPh sb="0" eb="2">
      <t>ネンリョウ</t>
    </rPh>
    <rPh sb="2" eb="3">
      <t>シュ</t>
    </rPh>
    <phoneticPr fontId="1"/>
  </si>
  <si>
    <t>燃料使用量</t>
    <rPh sb="0" eb="2">
      <t>ネンリョウ</t>
    </rPh>
    <rPh sb="2" eb="5">
      <t>シヨウリョウ</t>
    </rPh>
    <phoneticPr fontId="1"/>
  </si>
  <si>
    <t>発熱量</t>
    <rPh sb="0" eb="2">
      <t>ハツネツ</t>
    </rPh>
    <rPh sb="2" eb="3">
      <t>リョウ</t>
    </rPh>
    <phoneticPr fontId="1"/>
  </si>
  <si>
    <t>総発熱量
（MJ）</t>
    <rPh sb="0" eb="4">
      <t>ソウハツネツリョウ</t>
    </rPh>
    <phoneticPr fontId="1"/>
  </si>
  <si>
    <t>燃料種別
排出係数
（t-C/GJ）</t>
    <rPh sb="0" eb="2">
      <t>ネンリョウ</t>
    </rPh>
    <rPh sb="2" eb="4">
      <t>シュベツ</t>
    </rPh>
    <rPh sb="7" eb="9">
      <t>ケイスウ</t>
    </rPh>
    <phoneticPr fontId="1"/>
  </si>
  <si>
    <r>
      <t>ＣＯ</t>
    </r>
    <r>
      <rPr>
        <vertAlign val="subscript"/>
        <sz val="10"/>
        <color theme="1"/>
        <rFont val="ＭＳ Ｐゴシック"/>
        <family val="3"/>
        <charset val="128"/>
      </rPr>
      <t>２</t>
    </r>
    <r>
      <rPr>
        <sz val="10"/>
        <color theme="1"/>
        <rFont val="ＭＳ Ｐゴシック"/>
        <family val="3"/>
        <charset val="128"/>
      </rPr>
      <t>排出量
（１０</t>
    </r>
    <r>
      <rPr>
        <vertAlign val="superscript"/>
        <sz val="10"/>
        <color theme="1"/>
        <rFont val="ＭＳ Ｐゴシック"/>
        <family val="3"/>
        <charset val="128"/>
      </rPr>
      <t>3</t>
    </r>
    <r>
      <rPr>
        <sz val="10"/>
        <color theme="1"/>
        <rFont val="ＭＳ Ｐゴシック"/>
        <family val="3"/>
        <charset val="128"/>
      </rPr>
      <t>t-CO</t>
    </r>
    <r>
      <rPr>
        <vertAlign val="subscript"/>
        <sz val="10"/>
        <color theme="1"/>
        <rFont val="ＭＳ Ｐゴシック"/>
        <family val="3"/>
        <charset val="128"/>
      </rPr>
      <t>2</t>
    </r>
    <r>
      <rPr>
        <sz val="10"/>
        <color theme="1"/>
        <rFont val="ＭＳ Ｐゴシック"/>
        <family val="3"/>
        <charset val="128"/>
      </rPr>
      <t>）</t>
    </r>
    <phoneticPr fontId="1"/>
  </si>
  <si>
    <t>単位発熱量（測定値）</t>
    <phoneticPr fontId="1"/>
  </si>
  <si>
    <t>燃料種別発熱量</t>
    <phoneticPr fontId="1"/>
  </si>
  <si>
    <t>輸入原料炭</t>
    <rPh sb="0" eb="2">
      <t>ユニュウ</t>
    </rPh>
    <rPh sb="2" eb="4">
      <t>ゲンリョウ</t>
    </rPh>
    <rPh sb="4" eb="5">
      <t>スミ</t>
    </rPh>
    <phoneticPr fontId="1"/>
  </si>
  <si>
    <t>t</t>
  </si>
  <si>
    <t>MJ/t</t>
    <phoneticPr fontId="1"/>
  </si>
  <si>
    <t>MJ/t</t>
  </si>
  <si>
    <t>項目1</t>
    <rPh sb="0" eb="2">
      <t>コウモク</t>
    </rPh>
    <phoneticPr fontId="1"/>
  </si>
  <si>
    <t>コークス用原料炭</t>
    <rPh sb="4" eb="5">
      <t>ヨウ</t>
    </rPh>
    <rPh sb="5" eb="7">
      <t>ゲンリョウスミ</t>
    </rPh>
    <phoneticPr fontId="1"/>
  </si>
  <si>
    <t>項目2</t>
    <rPh sb="0" eb="2">
      <t>コウモク</t>
    </rPh>
    <phoneticPr fontId="1"/>
  </si>
  <si>
    <t>吹込用原料炭</t>
    <rPh sb="0" eb="1">
      <t>スイ</t>
    </rPh>
    <rPh sb="1" eb="2">
      <t>コミ</t>
    </rPh>
    <rPh sb="2" eb="3">
      <t>ヨウ</t>
    </rPh>
    <rPh sb="3" eb="5">
      <t>ゲンリョウ</t>
    </rPh>
    <rPh sb="5" eb="6">
      <t>スミ</t>
    </rPh>
    <phoneticPr fontId="1"/>
  </si>
  <si>
    <t>項目3</t>
    <rPh sb="0" eb="2">
      <t>コウモク</t>
    </rPh>
    <phoneticPr fontId="1"/>
  </si>
  <si>
    <t>輸入一般炭</t>
  </si>
  <si>
    <t>項目4</t>
    <rPh sb="0" eb="2">
      <t>コウモク</t>
    </rPh>
    <phoneticPr fontId="1"/>
  </si>
  <si>
    <t>国産一般炭</t>
  </si>
  <si>
    <t>項目5</t>
    <rPh sb="0" eb="2">
      <t>コウモク</t>
    </rPh>
    <phoneticPr fontId="1"/>
  </si>
  <si>
    <t>輸入無煙炭</t>
  </si>
  <si>
    <t>項目6</t>
    <rPh sb="0" eb="2">
      <t>コウモク</t>
    </rPh>
    <phoneticPr fontId="1"/>
  </si>
  <si>
    <t>石炭コークス</t>
  </si>
  <si>
    <t>項目7</t>
    <rPh sb="0" eb="2">
      <t>コウモク</t>
    </rPh>
    <phoneticPr fontId="1"/>
  </si>
  <si>
    <t>石油コークス又はＦＣＣコーク（流動接触分解で使用された触媒に析出する炭素）</t>
  </si>
  <si>
    <t>項目8</t>
    <rPh sb="0" eb="2">
      <t>コウモク</t>
    </rPh>
    <phoneticPr fontId="1"/>
  </si>
  <si>
    <t>コールタール</t>
  </si>
  <si>
    <t>項目9</t>
    <rPh sb="0" eb="2">
      <t>コウモク</t>
    </rPh>
    <phoneticPr fontId="1"/>
  </si>
  <si>
    <t>石油アスファルト</t>
  </si>
  <si>
    <t>項目10</t>
    <rPh sb="0" eb="2">
      <t>コウモク</t>
    </rPh>
    <phoneticPr fontId="1"/>
  </si>
  <si>
    <t>コンデンセート（NGL）</t>
  </si>
  <si>
    <t>千kl</t>
    <rPh sb="0" eb="1">
      <t>セン</t>
    </rPh>
    <phoneticPr fontId="1"/>
  </si>
  <si>
    <t>MJ/千kl</t>
    <rPh sb="3" eb="4">
      <t>セン</t>
    </rPh>
    <phoneticPr fontId="1"/>
  </si>
  <si>
    <t>項目11</t>
    <rPh sb="0" eb="2">
      <t>コウモク</t>
    </rPh>
    <phoneticPr fontId="1"/>
  </si>
  <si>
    <t>原油（コンデンセート（NGL）を除く。）</t>
  </si>
  <si>
    <t>千kl</t>
    <phoneticPr fontId="1"/>
  </si>
  <si>
    <t>MJ/千kl</t>
  </si>
  <si>
    <t>項目12</t>
    <rPh sb="0" eb="2">
      <t>コウモク</t>
    </rPh>
    <phoneticPr fontId="1"/>
  </si>
  <si>
    <t>揮発油</t>
    <rPh sb="0" eb="3">
      <t>キハツユ</t>
    </rPh>
    <phoneticPr fontId="1"/>
  </si>
  <si>
    <t>項目13</t>
    <rPh sb="0" eb="2">
      <t>コウモク</t>
    </rPh>
    <phoneticPr fontId="1"/>
  </si>
  <si>
    <t>ナフサ</t>
  </si>
  <si>
    <t>項目14</t>
    <rPh sb="0" eb="2">
      <t>コウモク</t>
    </rPh>
    <phoneticPr fontId="1"/>
  </si>
  <si>
    <t>ジェット燃料油</t>
  </si>
  <si>
    <t>項目15</t>
    <rPh sb="0" eb="2">
      <t>コウモク</t>
    </rPh>
    <phoneticPr fontId="1"/>
  </si>
  <si>
    <t>灯油</t>
  </si>
  <si>
    <t>MJ/千kl</t>
    <phoneticPr fontId="1"/>
  </si>
  <si>
    <t>項目16</t>
    <rPh sb="0" eb="2">
      <t>コウモク</t>
    </rPh>
    <phoneticPr fontId="1"/>
  </si>
  <si>
    <t>軽油</t>
  </si>
  <si>
    <t>項目17</t>
    <rPh sb="0" eb="2">
      <t>コウモク</t>
    </rPh>
    <phoneticPr fontId="1"/>
  </si>
  <si>
    <t>A重油</t>
  </si>
  <si>
    <t>項目18</t>
    <rPh sb="0" eb="2">
      <t>コウモク</t>
    </rPh>
    <phoneticPr fontId="1"/>
  </si>
  <si>
    <t>B・C重油</t>
  </si>
  <si>
    <t>項目19</t>
    <rPh sb="0" eb="2">
      <t>コウモク</t>
    </rPh>
    <phoneticPr fontId="1"/>
  </si>
  <si>
    <t>潤滑油</t>
  </si>
  <si>
    <t>項目20</t>
    <rPh sb="0" eb="2">
      <t>コウモク</t>
    </rPh>
    <phoneticPr fontId="1"/>
  </si>
  <si>
    <t>液化石油ガス（ＬＰＧ）</t>
  </si>
  <si>
    <t>項目21</t>
    <rPh sb="0" eb="2">
      <t>コウモク</t>
    </rPh>
    <phoneticPr fontId="1"/>
  </si>
  <si>
    <t>石油系炭化水素ガス</t>
  </si>
  <si>
    <r>
      <t>千m</t>
    </r>
    <r>
      <rPr>
        <vertAlign val="superscript"/>
        <sz val="11"/>
        <color theme="1"/>
        <rFont val="ＭＳ Ｐゴシック"/>
        <family val="3"/>
        <charset val="128"/>
      </rPr>
      <t>3</t>
    </r>
    <rPh sb="0" eb="1">
      <t>セン</t>
    </rPh>
    <phoneticPr fontId="1"/>
  </si>
  <si>
    <t>MJ/千㎥</t>
    <phoneticPr fontId="1"/>
  </si>
  <si>
    <t>MJ/千㎥</t>
  </si>
  <si>
    <t>項目22</t>
    <rPh sb="0" eb="2">
      <t>コウモク</t>
    </rPh>
    <phoneticPr fontId="1"/>
  </si>
  <si>
    <t>液化天然ガス（ＬＮＧ）</t>
  </si>
  <si>
    <t>項目23</t>
    <rPh sb="0" eb="2">
      <t>コウモク</t>
    </rPh>
    <phoneticPr fontId="1"/>
  </si>
  <si>
    <t>天然ガス（液化天然ガス（ＬＮＧ）を除く。）</t>
  </si>
  <si>
    <t>MJ/千㎥</t>
    <rPh sb="3" eb="4">
      <t>セン</t>
    </rPh>
    <phoneticPr fontId="1"/>
  </si>
  <si>
    <t>項目24</t>
    <rPh sb="0" eb="2">
      <t>コウモク</t>
    </rPh>
    <phoneticPr fontId="1"/>
  </si>
  <si>
    <t>コークス炉ガス</t>
  </si>
  <si>
    <t>項目25</t>
    <rPh sb="0" eb="2">
      <t>コウモク</t>
    </rPh>
    <phoneticPr fontId="1"/>
  </si>
  <si>
    <t>高炉ガス</t>
  </si>
  <si>
    <t>項目26</t>
    <rPh sb="0" eb="2">
      <t>コウモク</t>
    </rPh>
    <phoneticPr fontId="1"/>
  </si>
  <si>
    <t>発電用高炉ガス</t>
  </si>
  <si>
    <t>項目27</t>
    <rPh sb="0" eb="2">
      <t>コウモク</t>
    </rPh>
    <phoneticPr fontId="1"/>
  </si>
  <si>
    <t>転炉ガス</t>
  </si>
  <si>
    <t>項目28</t>
    <rPh sb="0" eb="2">
      <t>コウモク</t>
    </rPh>
    <phoneticPr fontId="1"/>
  </si>
  <si>
    <t>小　　計</t>
    <rPh sb="0" eb="1">
      <t>ショウ</t>
    </rPh>
    <rPh sb="3" eb="4">
      <t>ケイ</t>
    </rPh>
    <phoneticPr fontId="1"/>
  </si>
  <si>
    <t>－</t>
    <phoneticPr fontId="1"/>
  </si>
  <si>
    <t>&lt;都市ガスを使用している場合＞</t>
    <rPh sb="1" eb="3">
      <t>トシ</t>
    </rPh>
    <rPh sb="6" eb="8">
      <t>シヨウ</t>
    </rPh>
    <rPh sb="12" eb="14">
      <t>バアイ</t>
    </rPh>
    <phoneticPr fontId="35"/>
  </si>
  <si>
    <t>ガス事業者の名称</t>
    <rPh sb="2" eb="5">
      <t>ジギョウシャ</t>
    </rPh>
    <rPh sb="6" eb="8">
      <t>メイショウ</t>
    </rPh>
    <phoneticPr fontId="35"/>
  </si>
  <si>
    <r>
      <t>都市ガス使用量
（千m</t>
    </r>
    <r>
      <rPr>
        <vertAlign val="superscript"/>
        <sz val="10"/>
        <color theme="1"/>
        <rFont val="ＭＳ Ｐゴシック"/>
        <family val="3"/>
        <charset val="128"/>
      </rPr>
      <t>3</t>
    </r>
    <r>
      <rPr>
        <sz val="10"/>
        <color theme="1"/>
        <rFont val="ＭＳ Ｐゴシック"/>
        <family val="3"/>
        <charset val="128"/>
      </rPr>
      <t>）</t>
    </r>
    <rPh sb="0" eb="2">
      <t>トシ</t>
    </rPh>
    <rPh sb="4" eb="7">
      <t>シヨウリョウ</t>
    </rPh>
    <rPh sb="9" eb="10">
      <t>セン</t>
    </rPh>
    <phoneticPr fontId="35"/>
  </si>
  <si>
    <r>
      <t>ガス事業者別
基礎排出係数
（t-CO</t>
    </r>
    <r>
      <rPr>
        <vertAlign val="subscript"/>
        <sz val="10"/>
        <color theme="1"/>
        <rFont val="ＭＳ Ｐゴシック"/>
        <family val="3"/>
        <charset val="128"/>
      </rPr>
      <t>2</t>
    </r>
    <r>
      <rPr>
        <sz val="10"/>
        <color theme="1"/>
        <rFont val="ＭＳ Ｐゴシック"/>
        <family val="3"/>
        <charset val="128"/>
      </rPr>
      <t>/千m</t>
    </r>
    <r>
      <rPr>
        <vertAlign val="superscript"/>
        <sz val="10"/>
        <color theme="1"/>
        <rFont val="ＭＳ Ｐゴシック"/>
        <family val="3"/>
        <charset val="128"/>
      </rPr>
      <t>3</t>
    </r>
    <r>
      <rPr>
        <sz val="10"/>
        <color theme="1"/>
        <rFont val="ＭＳ Ｐゴシック"/>
        <family val="3"/>
        <charset val="128"/>
      </rPr>
      <t>）</t>
    </r>
    <phoneticPr fontId="1"/>
  </si>
  <si>
    <r>
      <t>ガス事業者別
調整後排出係数
（t-CO</t>
    </r>
    <r>
      <rPr>
        <vertAlign val="subscript"/>
        <sz val="10"/>
        <color theme="1"/>
        <rFont val="ＭＳ Ｐゴシック"/>
        <family val="3"/>
        <charset val="128"/>
      </rPr>
      <t>2</t>
    </r>
    <r>
      <rPr>
        <sz val="10"/>
        <color theme="1"/>
        <rFont val="ＭＳ Ｐゴシック"/>
        <family val="3"/>
        <charset val="128"/>
      </rPr>
      <t>/千m</t>
    </r>
    <r>
      <rPr>
        <vertAlign val="superscript"/>
        <sz val="10"/>
        <color theme="1"/>
        <rFont val="ＭＳ Ｐゴシック"/>
        <family val="3"/>
        <charset val="128"/>
      </rPr>
      <t>3</t>
    </r>
    <r>
      <rPr>
        <sz val="10"/>
        <color theme="1"/>
        <rFont val="ＭＳ Ｐゴシック"/>
        <family val="3"/>
        <charset val="128"/>
      </rPr>
      <t>）</t>
    </r>
    <rPh sb="2" eb="5">
      <t>ジギョウシャ</t>
    </rPh>
    <rPh sb="5" eb="6">
      <t>ベツ</t>
    </rPh>
    <rPh sb="7" eb="9">
      <t>チョウセイ</t>
    </rPh>
    <rPh sb="9" eb="10">
      <t>ゴ</t>
    </rPh>
    <rPh sb="10" eb="14">
      <t>ハイシュツケイスウ</t>
    </rPh>
    <phoneticPr fontId="35"/>
  </si>
  <si>
    <r>
      <t>代替値
（t-CO</t>
    </r>
    <r>
      <rPr>
        <vertAlign val="subscript"/>
        <sz val="10"/>
        <color theme="1"/>
        <rFont val="ＭＳ Ｐゴシック"/>
        <family val="3"/>
        <charset val="128"/>
      </rPr>
      <t>2</t>
    </r>
    <r>
      <rPr>
        <sz val="10"/>
        <color theme="1"/>
        <rFont val="ＭＳ Ｐゴシック"/>
        <family val="3"/>
        <charset val="128"/>
      </rPr>
      <t>/千m</t>
    </r>
    <r>
      <rPr>
        <vertAlign val="superscript"/>
        <sz val="10"/>
        <color theme="1"/>
        <rFont val="ＭＳ Ｐゴシック"/>
        <family val="3"/>
        <charset val="128"/>
      </rPr>
      <t>3</t>
    </r>
    <r>
      <rPr>
        <sz val="10"/>
        <color theme="1"/>
        <rFont val="ＭＳ Ｐゴシック"/>
        <family val="3"/>
        <charset val="128"/>
      </rPr>
      <t>）</t>
    </r>
    <rPh sb="0" eb="3">
      <t>ダイタイチ</t>
    </rPh>
    <phoneticPr fontId="1"/>
  </si>
  <si>
    <r>
      <t>未調整CO</t>
    </r>
    <r>
      <rPr>
        <vertAlign val="subscript"/>
        <sz val="10"/>
        <rFont val="ＭＳ Ｐゴシック"/>
        <family val="3"/>
        <charset val="128"/>
      </rPr>
      <t>2</t>
    </r>
    <r>
      <rPr>
        <sz val="10"/>
        <rFont val="ＭＳ Ｐゴシック"/>
        <family val="3"/>
        <charset val="128"/>
      </rPr>
      <t>排出量
（ガス事業者別の基礎
排出係数を用いたもの）
（10</t>
    </r>
    <r>
      <rPr>
        <vertAlign val="superscript"/>
        <sz val="10"/>
        <rFont val="ＭＳ Ｐゴシック"/>
        <family val="3"/>
        <charset val="128"/>
      </rPr>
      <t>3</t>
    </r>
    <r>
      <rPr>
        <sz val="10"/>
        <rFont val="ＭＳ Ｐゴシック"/>
        <family val="3"/>
        <charset val="128"/>
      </rPr>
      <t>t-CO</t>
    </r>
    <r>
      <rPr>
        <vertAlign val="subscript"/>
        <sz val="10"/>
        <rFont val="ＭＳ Ｐゴシック"/>
        <family val="3"/>
        <charset val="128"/>
      </rPr>
      <t>2</t>
    </r>
    <r>
      <rPr>
        <sz val="10"/>
        <rFont val="ＭＳ Ｐゴシック"/>
        <family val="3"/>
        <charset val="128"/>
      </rPr>
      <t>）</t>
    </r>
    <rPh sb="0" eb="3">
      <t>ミチョウセイ</t>
    </rPh>
    <phoneticPr fontId="1"/>
  </si>
  <si>
    <r>
      <t>未調整CO</t>
    </r>
    <r>
      <rPr>
        <vertAlign val="subscript"/>
        <sz val="10"/>
        <rFont val="ＭＳ Ｐゴシック"/>
        <family val="3"/>
        <charset val="128"/>
      </rPr>
      <t>2</t>
    </r>
    <r>
      <rPr>
        <sz val="10"/>
        <rFont val="ＭＳ Ｐゴシック"/>
        <family val="3"/>
        <charset val="128"/>
      </rPr>
      <t>排出量
（ガス事業者別の調整後
排出係数を用いたもの）
（10</t>
    </r>
    <r>
      <rPr>
        <vertAlign val="superscript"/>
        <sz val="10"/>
        <rFont val="ＭＳ Ｐゴシック"/>
        <family val="3"/>
        <charset val="128"/>
      </rPr>
      <t>3</t>
    </r>
    <r>
      <rPr>
        <sz val="10"/>
        <rFont val="ＭＳ Ｐゴシック"/>
        <family val="3"/>
        <charset val="128"/>
      </rPr>
      <t>t-CO</t>
    </r>
    <r>
      <rPr>
        <vertAlign val="subscript"/>
        <sz val="10"/>
        <rFont val="ＭＳ Ｐゴシック"/>
        <family val="3"/>
        <charset val="128"/>
      </rPr>
      <t>2</t>
    </r>
    <r>
      <rPr>
        <sz val="10"/>
        <rFont val="ＭＳ Ｐゴシック"/>
        <family val="3"/>
        <charset val="128"/>
      </rPr>
      <t>）</t>
    </r>
    <rPh sb="0" eb="3">
      <t>ミチョウセイ</t>
    </rPh>
    <rPh sb="18" eb="21">
      <t>チョウセイゴ</t>
    </rPh>
    <phoneticPr fontId="35"/>
  </si>
  <si>
    <t>小　　計</t>
    <rPh sb="0" eb="1">
      <t>ショウ</t>
    </rPh>
    <rPh sb="3" eb="4">
      <t>ケイ</t>
    </rPh>
    <phoneticPr fontId="35"/>
  </si>
  <si>
    <t>－</t>
  </si>
  <si>
    <t>≪表２≫</t>
    <rPh sb="1" eb="2">
      <t>ヒョウ</t>
    </rPh>
    <phoneticPr fontId="1"/>
  </si>
  <si>
    <t>「発電に伴い排出された未調整二酸化炭素排出量」の算定根拠資料
（令和７年度実績）</t>
    <rPh sb="1" eb="3">
      <t>ハツデン</t>
    </rPh>
    <rPh sb="4" eb="5">
      <t>トモナ</t>
    </rPh>
    <rPh sb="6" eb="8">
      <t>ハイシュツ</t>
    </rPh>
    <rPh sb="11" eb="14">
      <t>ミチョウセイ</t>
    </rPh>
    <rPh sb="14" eb="17">
      <t>ニサンカ</t>
    </rPh>
    <rPh sb="17" eb="19">
      <t>タンソ</t>
    </rPh>
    <rPh sb="24" eb="26">
      <t>サンテイ</t>
    </rPh>
    <rPh sb="26" eb="28">
      <t>コンキョ</t>
    </rPh>
    <rPh sb="28" eb="30">
      <t>シリョウ</t>
    </rPh>
    <phoneticPr fontId="1"/>
  </si>
  <si>
    <t>◎電源が特定できる場合</t>
    <rPh sb="1" eb="3">
      <t>デンゲン</t>
    </rPh>
    <rPh sb="4" eb="6">
      <t>トクテイ</t>
    </rPh>
    <rPh sb="9" eb="11">
      <t>バアイ</t>
    </rPh>
    <phoneticPr fontId="1"/>
  </si>
  <si>
    <t>　○燃料種ごとの総発熱量が判明する場合</t>
    <rPh sb="2" eb="4">
      <t>ネンリョウ</t>
    </rPh>
    <rPh sb="4" eb="5">
      <t>シュ</t>
    </rPh>
    <rPh sb="8" eb="12">
      <t>ソウハツネツリョウ</t>
    </rPh>
    <rPh sb="13" eb="15">
      <t>ハンメイ</t>
    </rPh>
    <rPh sb="17" eb="19">
      <t>バアイ</t>
    </rPh>
    <phoneticPr fontId="1"/>
  </si>
  <si>
    <r>
      <t>燃料種ごとの総発熱量×燃料種別排出係数</t>
    </r>
    <r>
      <rPr>
        <b/>
        <vertAlign val="superscript"/>
        <sz val="12"/>
        <color theme="1"/>
        <rFont val="ＭＳ Ｐゴシック"/>
        <family val="3"/>
        <charset val="128"/>
      </rPr>
      <t>※</t>
    </r>
    <r>
      <rPr>
        <b/>
        <sz val="12"/>
        <color theme="1"/>
        <rFont val="ＭＳ Ｐゴシック"/>
        <family val="3"/>
        <charset val="128"/>
      </rPr>
      <t>×４４／１２＝ＣＯ</t>
    </r>
    <r>
      <rPr>
        <b/>
        <vertAlign val="subscript"/>
        <sz val="12"/>
        <color theme="1"/>
        <rFont val="ＭＳ Ｐゴシック"/>
        <family val="3"/>
        <charset val="128"/>
      </rPr>
      <t>２</t>
    </r>
    <r>
      <rPr>
        <b/>
        <sz val="12"/>
        <color theme="1"/>
        <rFont val="ＭＳ Ｐゴシック"/>
        <family val="3"/>
        <charset val="128"/>
      </rPr>
      <t>排出量</t>
    </r>
    <rPh sb="0" eb="2">
      <t>ネンリョウ</t>
    </rPh>
    <rPh sb="2" eb="3">
      <t>シュ</t>
    </rPh>
    <rPh sb="6" eb="10">
      <t>ソウハツネツリョウ</t>
    </rPh>
    <rPh sb="11" eb="13">
      <t>ネンリョウ</t>
    </rPh>
    <rPh sb="13" eb="14">
      <t>シュ</t>
    </rPh>
    <rPh sb="14" eb="15">
      <t>ベツ</t>
    </rPh>
    <rPh sb="15" eb="17">
      <t>ハイシュツ</t>
    </rPh>
    <rPh sb="17" eb="19">
      <t>ケイスウ</t>
    </rPh>
    <rPh sb="30" eb="32">
      <t>ハイシュツ</t>
    </rPh>
    <rPh sb="32" eb="33">
      <t>リョウ</t>
    </rPh>
    <phoneticPr fontId="1"/>
  </si>
  <si>
    <t>※　算定省令別表第１の第5欄に掲げる係数。燃料として都市ガスを使用している場合、日本国温室効果ガスインベントリ報告書 2022年における一般ガスの2020年度の炭素排出係数(0.0140(t-C/GJ))を用いること。</t>
    <phoneticPr fontId="1"/>
  </si>
  <si>
    <t>＜他社分＞</t>
    <rPh sb="1" eb="3">
      <t>タシャ</t>
    </rPh>
    <rPh sb="3" eb="4">
      <t>ブン</t>
    </rPh>
    <phoneticPr fontId="1"/>
  </si>
  <si>
    <t>都市ガス</t>
    <rPh sb="0" eb="2">
      <t>トシ</t>
    </rPh>
    <phoneticPr fontId="1"/>
  </si>
  <si>
    <t>項目29</t>
    <rPh sb="0" eb="2">
      <t>コウモク</t>
    </rPh>
    <phoneticPr fontId="1"/>
  </si>
  <si>
    <t>小計</t>
    <rPh sb="0" eb="1">
      <t>ショウ</t>
    </rPh>
    <rPh sb="1" eb="2">
      <t>ケイ</t>
    </rPh>
    <phoneticPr fontId="1"/>
  </si>
  <si>
    <t>≪表３≫</t>
    <rPh sb="1" eb="2">
      <t>ヒョウ</t>
    </rPh>
    <phoneticPr fontId="1"/>
  </si>
  <si>
    <t>「発電に伴い排出された未調整二酸化炭素排出量」の算定根拠資料
（令和７年度実績）</t>
    <rPh sb="11" eb="14">
      <t>ミチョウセイ</t>
    </rPh>
    <rPh sb="14" eb="17">
      <t>ニサンカ</t>
    </rPh>
    <rPh sb="17" eb="19">
      <t>タンソ</t>
    </rPh>
    <rPh sb="25" eb="26">
      <t>テイ</t>
    </rPh>
    <phoneticPr fontId="1"/>
  </si>
  <si>
    <t>　○燃料種ごとの受電電力量が判明する場合</t>
    <rPh sb="2" eb="4">
      <t>ネンリョウ</t>
    </rPh>
    <rPh sb="4" eb="5">
      <t>シュ</t>
    </rPh>
    <rPh sb="8" eb="10">
      <t>ジュデン</t>
    </rPh>
    <rPh sb="10" eb="12">
      <t>デンリョク</t>
    </rPh>
    <rPh sb="12" eb="13">
      <t>リョウ</t>
    </rPh>
    <rPh sb="14" eb="16">
      <t>ハンメイ</t>
    </rPh>
    <rPh sb="18" eb="20">
      <t>バアイ</t>
    </rPh>
    <phoneticPr fontId="1"/>
  </si>
  <si>
    <r>
      <t>受電電力量÷平均熱効率</t>
    </r>
    <r>
      <rPr>
        <b/>
        <vertAlign val="superscript"/>
        <sz val="12"/>
        <color theme="1"/>
        <rFont val="ＭＳ Ｐゴシック"/>
        <family val="3"/>
        <charset val="128"/>
      </rPr>
      <t>※1</t>
    </r>
    <r>
      <rPr>
        <b/>
        <sz val="12"/>
        <color theme="1"/>
        <rFont val="ＭＳ Ｐゴシック"/>
        <family val="3"/>
        <charset val="128"/>
      </rPr>
      <t>×燃料種別排出係数</t>
    </r>
    <r>
      <rPr>
        <b/>
        <vertAlign val="superscript"/>
        <sz val="12"/>
        <color theme="1"/>
        <rFont val="ＭＳ Ｐゴシック"/>
        <family val="3"/>
        <charset val="128"/>
      </rPr>
      <t>※2</t>
    </r>
    <r>
      <rPr>
        <b/>
        <sz val="12"/>
        <color theme="1"/>
        <rFont val="ＭＳ Ｐゴシック"/>
        <family val="3"/>
        <charset val="128"/>
      </rPr>
      <t>×４４／１２＝ＣＯ</t>
    </r>
    <r>
      <rPr>
        <b/>
        <vertAlign val="subscript"/>
        <sz val="12"/>
        <color theme="1"/>
        <rFont val="ＭＳ Ｐゴシック"/>
        <family val="3"/>
        <charset val="128"/>
      </rPr>
      <t>２</t>
    </r>
    <r>
      <rPr>
        <b/>
        <sz val="12"/>
        <color theme="1"/>
        <rFont val="ＭＳ Ｐゴシック"/>
        <family val="3"/>
        <charset val="128"/>
      </rPr>
      <t>排出量</t>
    </r>
    <rPh sb="0" eb="2">
      <t>ジュデン</t>
    </rPh>
    <rPh sb="2" eb="4">
      <t>デンリョク</t>
    </rPh>
    <rPh sb="4" eb="5">
      <t>リョウ</t>
    </rPh>
    <rPh sb="6" eb="8">
      <t>ヘイキン</t>
    </rPh>
    <rPh sb="8" eb="9">
      <t>ネツ</t>
    </rPh>
    <rPh sb="9" eb="11">
      <t>コウリツ</t>
    </rPh>
    <rPh sb="14" eb="16">
      <t>ネンリョウ</t>
    </rPh>
    <rPh sb="16" eb="17">
      <t>シュ</t>
    </rPh>
    <rPh sb="17" eb="18">
      <t>ベツ</t>
    </rPh>
    <rPh sb="18" eb="20">
      <t>ハイシュツ</t>
    </rPh>
    <rPh sb="20" eb="22">
      <t>ケイスウ</t>
    </rPh>
    <rPh sb="34" eb="36">
      <t>ハイシュツ</t>
    </rPh>
    <rPh sb="36" eb="37">
      <t>リョウ</t>
    </rPh>
    <phoneticPr fontId="1"/>
  </si>
  <si>
    <t>※1　総合エネルギー統計から算出した平均熱効率
※2　算定省令別表第１の第5欄に掲げる係数。燃料として都市ガスを使用している場合、日本国温室効果ガスインベントリ報告書 2022年における一般ガスの2020年度の炭素排出係数(0.0140(t-C/GJ))を用いること。</t>
    <rPh sb="3" eb="5">
      <t>ソウゴウ</t>
    </rPh>
    <rPh sb="10" eb="12">
      <t>トウケイ</t>
    </rPh>
    <rPh sb="14" eb="16">
      <t>サンシュツ</t>
    </rPh>
    <rPh sb="18" eb="20">
      <t>ヘイキン</t>
    </rPh>
    <rPh sb="20" eb="21">
      <t>ネツ</t>
    </rPh>
    <rPh sb="21" eb="23">
      <t>コウリツ</t>
    </rPh>
    <phoneticPr fontId="1"/>
  </si>
  <si>
    <r>
      <t>受電電力量　　　
（１０</t>
    </r>
    <r>
      <rPr>
        <vertAlign val="superscript"/>
        <sz val="10"/>
        <color theme="1"/>
        <rFont val="ＭＳ Ｐゴシック"/>
        <family val="3"/>
        <charset val="128"/>
      </rPr>
      <t>３</t>
    </r>
    <r>
      <rPr>
        <sz val="10"/>
        <color theme="1"/>
        <rFont val="ＭＳ Ｐゴシック"/>
        <family val="3"/>
        <charset val="128"/>
      </rPr>
      <t>ｋＷｈ）</t>
    </r>
    <rPh sb="0" eb="2">
      <t>ジュデン</t>
    </rPh>
    <rPh sb="2" eb="5">
      <t>デンリョクリョウ</t>
    </rPh>
    <phoneticPr fontId="1"/>
  </si>
  <si>
    <t>平均熱効率　　　　　　　　（％）</t>
    <rPh sb="0" eb="2">
      <t>ヘイキン</t>
    </rPh>
    <rPh sb="2" eb="3">
      <t>ネツ</t>
    </rPh>
    <rPh sb="3" eb="5">
      <t>コウリツ</t>
    </rPh>
    <phoneticPr fontId="1"/>
  </si>
  <si>
    <t>≪表４≫</t>
    <rPh sb="1" eb="2">
      <t>ヒョウ</t>
    </rPh>
    <phoneticPr fontId="1"/>
  </si>
  <si>
    <t>　○燃料区分及び総発熱量が判明する場合</t>
    <rPh sb="2" eb="4">
      <t>ネンリョウ</t>
    </rPh>
    <rPh sb="4" eb="6">
      <t>クブン</t>
    </rPh>
    <rPh sb="6" eb="7">
      <t>オヨ</t>
    </rPh>
    <rPh sb="8" eb="12">
      <t>ソウハツネツリョウ</t>
    </rPh>
    <rPh sb="13" eb="15">
      <t>ハンメイ</t>
    </rPh>
    <rPh sb="17" eb="19">
      <t>バアイ</t>
    </rPh>
    <phoneticPr fontId="1"/>
  </si>
  <si>
    <r>
      <t>燃料区分ごとの総発熱量×燃料区分別ＣＯ</t>
    </r>
    <r>
      <rPr>
        <b/>
        <vertAlign val="subscript"/>
        <sz val="12"/>
        <color theme="1"/>
        <rFont val="ＭＳ Ｐゴシック"/>
        <family val="3"/>
        <charset val="128"/>
      </rPr>
      <t>２</t>
    </r>
    <r>
      <rPr>
        <b/>
        <sz val="12"/>
        <color theme="1"/>
        <rFont val="ＭＳ Ｐゴシック"/>
        <family val="3"/>
        <charset val="128"/>
      </rPr>
      <t>排出係数</t>
    </r>
    <r>
      <rPr>
        <b/>
        <vertAlign val="superscript"/>
        <sz val="12"/>
        <color theme="1"/>
        <rFont val="ＭＳ Ｐゴシック"/>
        <family val="3"/>
        <charset val="128"/>
      </rPr>
      <t>※</t>
    </r>
    <r>
      <rPr>
        <b/>
        <sz val="12"/>
        <color theme="1"/>
        <rFont val="ＭＳ Ｐゴシック"/>
        <family val="3"/>
        <charset val="128"/>
      </rPr>
      <t>＝ＣＯ</t>
    </r>
    <r>
      <rPr>
        <b/>
        <vertAlign val="subscript"/>
        <sz val="12"/>
        <color theme="1"/>
        <rFont val="ＭＳ Ｐゴシック"/>
        <family val="3"/>
        <charset val="128"/>
      </rPr>
      <t>２</t>
    </r>
    <r>
      <rPr>
        <b/>
        <sz val="12"/>
        <color theme="1"/>
        <rFont val="ＭＳ Ｐゴシック"/>
        <family val="3"/>
        <charset val="128"/>
      </rPr>
      <t>排出量</t>
    </r>
    <rPh sb="0" eb="2">
      <t>ネンリョウ</t>
    </rPh>
    <rPh sb="2" eb="4">
      <t>クブン</t>
    </rPh>
    <rPh sb="7" eb="11">
      <t>ソウハツネツリョウ</t>
    </rPh>
    <rPh sb="12" eb="14">
      <t>ネンリョウ</t>
    </rPh>
    <rPh sb="14" eb="16">
      <t>クブン</t>
    </rPh>
    <rPh sb="16" eb="17">
      <t>ベツ</t>
    </rPh>
    <rPh sb="20" eb="22">
      <t>ハイシュツ</t>
    </rPh>
    <rPh sb="22" eb="24">
      <t>ケイスウ</t>
    </rPh>
    <rPh sb="29" eb="31">
      <t>ハイシュツ</t>
    </rPh>
    <rPh sb="31" eb="32">
      <t>リョウ</t>
    </rPh>
    <phoneticPr fontId="1"/>
  </si>
  <si>
    <r>
      <t>※　関連する燃料による平均的なＣＯ</t>
    </r>
    <r>
      <rPr>
        <vertAlign val="subscript"/>
        <sz val="8"/>
        <color theme="1"/>
        <rFont val="ＭＳ Ｐゴシック"/>
        <family val="3"/>
        <charset val="128"/>
      </rPr>
      <t>２</t>
    </r>
    <r>
      <rPr>
        <sz val="8"/>
        <color theme="1"/>
        <rFont val="ＭＳ Ｐゴシック"/>
        <family val="3"/>
        <charset val="128"/>
      </rPr>
      <t>排出係数</t>
    </r>
    <rPh sb="2" eb="4">
      <t>カンレン</t>
    </rPh>
    <rPh sb="6" eb="8">
      <t>ネンリョウ</t>
    </rPh>
    <rPh sb="11" eb="14">
      <t>ヘイキンテキ</t>
    </rPh>
    <rPh sb="18" eb="20">
      <t>ハイシュツ</t>
    </rPh>
    <rPh sb="20" eb="22">
      <t>ケイスウ</t>
    </rPh>
    <phoneticPr fontId="1"/>
  </si>
  <si>
    <t>燃料区分</t>
    <rPh sb="0" eb="2">
      <t>ネンリョウ</t>
    </rPh>
    <rPh sb="2" eb="4">
      <t>クブン</t>
    </rPh>
    <phoneticPr fontId="1"/>
  </si>
  <si>
    <t>燃料区分毎の
総発熱量
（MJ）</t>
    <rPh sb="0" eb="2">
      <t>ネンリョウ</t>
    </rPh>
    <rPh sb="2" eb="4">
      <t>クブン</t>
    </rPh>
    <rPh sb="4" eb="5">
      <t>ゴト</t>
    </rPh>
    <rPh sb="7" eb="11">
      <t>ソウハツネツリョウ</t>
    </rPh>
    <phoneticPr fontId="1"/>
  </si>
  <si>
    <r>
      <t>燃料区分別
ＣＯ</t>
    </r>
    <r>
      <rPr>
        <vertAlign val="subscript"/>
        <sz val="10"/>
        <color theme="1"/>
        <rFont val="ＭＳ Ｐゴシック"/>
        <family val="3"/>
        <charset val="128"/>
      </rPr>
      <t>２</t>
    </r>
    <r>
      <rPr>
        <sz val="10"/>
        <color theme="1"/>
        <rFont val="ＭＳ Ｐゴシック"/>
        <family val="3"/>
        <charset val="128"/>
      </rPr>
      <t>排出係数
（t-CO</t>
    </r>
    <r>
      <rPr>
        <vertAlign val="subscript"/>
        <sz val="10"/>
        <color theme="1"/>
        <rFont val="ＭＳ Ｐゴシック"/>
        <family val="3"/>
        <charset val="128"/>
      </rPr>
      <t>2</t>
    </r>
    <r>
      <rPr>
        <sz val="10"/>
        <color theme="1"/>
        <rFont val="ＭＳ Ｐゴシック"/>
        <family val="3"/>
        <charset val="128"/>
      </rPr>
      <t>/GJ）</t>
    </r>
    <rPh sb="0" eb="2">
      <t>ネンリョウ</t>
    </rPh>
    <rPh sb="2" eb="4">
      <t>クブン</t>
    </rPh>
    <rPh sb="4" eb="5">
      <t>ベツ</t>
    </rPh>
    <rPh sb="11" eb="13">
      <t>ケイスウ</t>
    </rPh>
    <phoneticPr fontId="1"/>
  </si>
  <si>
    <t>石炭</t>
    <rPh sb="0" eb="1">
      <t>セキ</t>
    </rPh>
    <rPh sb="1" eb="2">
      <t>スミ</t>
    </rPh>
    <phoneticPr fontId="1"/>
  </si>
  <si>
    <t>石油</t>
    <rPh sb="0" eb="2">
      <t>セキユ</t>
    </rPh>
    <phoneticPr fontId="1"/>
  </si>
  <si>
    <t>ＬＮＧ</t>
    <phoneticPr fontId="1"/>
  </si>
  <si>
    <t>≪表５≫</t>
    <rPh sb="1" eb="2">
      <t>ヒョウ</t>
    </rPh>
    <phoneticPr fontId="1"/>
  </si>
  <si>
    <t>　○燃料区分及び受電電力量が判明する場合</t>
    <rPh sb="2" eb="4">
      <t>ネンリョウ</t>
    </rPh>
    <rPh sb="4" eb="6">
      <t>クブン</t>
    </rPh>
    <rPh sb="6" eb="7">
      <t>オヨ</t>
    </rPh>
    <rPh sb="8" eb="10">
      <t>ジュデン</t>
    </rPh>
    <rPh sb="10" eb="13">
      <t>デンリョクリョウ</t>
    </rPh>
    <rPh sb="14" eb="16">
      <t>ハンメイ</t>
    </rPh>
    <rPh sb="18" eb="20">
      <t>バアイ</t>
    </rPh>
    <phoneticPr fontId="1"/>
  </si>
  <si>
    <r>
      <t>受電電力量÷平均熱効率</t>
    </r>
    <r>
      <rPr>
        <b/>
        <vertAlign val="superscript"/>
        <sz val="12"/>
        <color theme="1"/>
        <rFont val="ＭＳ Ｐゴシック"/>
        <family val="3"/>
        <charset val="128"/>
      </rPr>
      <t>※1</t>
    </r>
    <r>
      <rPr>
        <b/>
        <sz val="12"/>
        <color theme="1"/>
        <rFont val="ＭＳ Ｐゴシック"/>
        <family val="3"/>
        <charset val="128"/>
      </rPr>
      <t>×燃料区分別ＣＯ</t>
    </r>
    <r>
      <rPr>
        <b/>
        <vertAlign val="subscript"/>
        <sz val="12"/>
        <color theme="1"/>
        <rFont val="ＭＳ Ｐゴシック"/>
        <family val="3"/>
        <charset val="128"/>
      </rPr>
      <t>２</t>
    </r>
    <r>
      <rPr>
        <b/>
        <sz val="12"/>
        <color theme="1"/>
        <rFont val="ＭＳ Ｐゴシック"/>
        <family val="3"/>
        <charset val="128"/>
      </rPr>
      <t>排出係数</t>
    </r>
    <r>
      <rPr>
        <b/>
        <vertAlign val="superscript"/>
        <sz val="12"/>
        <color theme="1"/>
        <rFont val="ＭＳ Ｐゴシック"/>
        <family val="3"/>
        <charset val="128"/>
      </rPr>
      <t>※2</t>
    </r>
    <r>
      <rPr>
        <b/>
        <sz val="12"/>
        <color theme="1"/>
        <rFont val="ＭＳ Ｐゴシック"/>
        <family val="3"/>
        <charset val="128"/>
      </rPr>
      <t>＝ＣＯ</t>
    </r>
    <r>
      <rPr>
        <b/>
        <vertAlign val="subscript"/>
        <sz val="12"/>
        <color theme="1"/>
        <rFont val="ＭＳ Ｐゴシック"/>
        <family val="3"/>
        <charset val="128"/>
      </rPr>
      <t>２</t>
    </r>
    <r>
      <rPr>
        <b/>
        <sz val="12"/>
        <color theme="1"/>
        <rFont val="ＭＳ Ｐゴシック"/>
        <family val="3"/>
        <charset val="128"/>
      </rPr>
      <t>排出量</t>
    </r>
    <rPh sb="0" eb="2">
      <t>ジュデン</t>
    </rPh>
    <rPh sb="2" eb="4">
      <t>デンリョク</t>
    </rPh>
    <rPh sb="4" eb="5">
      <t>リョウ</t>
    </rPh>
    <rPh sb="6" eb="8">
      <t>ヘイキン</t>
    </rPh>
    <rPh sb="8" eb="9">
      <t>ネツ</t>
    </rPh>
    <rPh sb="9" eb="11">
      <t>コウリツ</t>
    </rPh>
    <rPh sb="14" eb="16">
      <t>ネンリョウ</t>
    </rPh>
    <rPh sb="16" eb="18">
      <t>クブン</t>
    </rPh>
    <rPh sb="18" eb="19">
      <t>ベツ</t>
    </rPh>
    <rPh sb="22" eb="24">
      <t>ハイシュツ</t>
    </rPh>
    <rPh sb="24" eb="26">
      <t>ケイスウ</t>
    </rPh>
    <rPh sb="32" eb="34">
      <t>ハイシュツ</t>
    </rPh>
    <rPh sb="34" eb="35">
      <t>リョウ</t>
    </rPh>
    <phoneticPr fontId="1"/>
  </si>
  <si>
    <r>
      <t>※1　総合エネルギー統計から算出した燃料区分別平均熱効率
※2　関連する燃料による平均的なＣＯ</t>
    </r>
    <r>
      <rPr>
        <vertAlign val="subscript"/>
        <sz val="8"/>
        <color theme="1"/>
        <rFont val="ＭＳ Ｐゴシック"/>
        <family val="3"/>
        <charset val="128"/>
      </rPr>
      <t>２</t>
    </r>
    <r>
      <rPr>
        <sz val="8"/>
        <color theme="1"/>
        <rFont val="ＭＳ Ｐゴシック"/>
        <family val="3"/>
        <charset val="128"/>
      </rPr>
      <t>排出係数</t>
    </r>
    <rPh sb="3" eb="5">
      <t>ソウゴウ</t>
    </rPh>
    <rPh sb="10" eb="12">
      <t>トウケイ</t>
    </rPh>
    <rPh sb="14" eb="16">
      <t>サンシュツ</t>
    </rPh>
    <rPh sb="18" eb="20">
      <t>ネンリョウ</t>
    </rPh>
    <rPh sb="20" eb="22">
      <t>クブン</t>
    </rPh>
    <rPh sb="22" eb="23">
      <t>ベツ</t>
    </rPh>
    <rPh sb="23" eb="25">
      <t>ヘイキン</t>
    </rPh>
    <rPh sb="25" eb="26">
      <t>ネツ</t>
    </rPh>
    <rPh sb="26" eb="28">
      <t>コウリツ</t>
    </rPh>
    <rPh sb="50" eb="52">
      <t>ケイスウ</t>
    </rPh>
    <phoneticPr fontId="1"/>
  </si>
  <si>
    <r>
      <t>受電電力量
（１０</t>
    </r>
    <r>
      <rPr>
        <vertAlign val="superscript"/>
        <sz val="10"/>
        <color theme="1"/>
        <rFont val="ＭＳ Ｐゴシック"/>
        <family val="3"/>
        <charset val="128"/>
      </rPr>
      <t>３</t>
    </r>
    <r>
      <rPr>
        <sz val="10"/>
        <color theme="1"/>
        <rFont val="ＭＳ Ｐゴシック"/>
        <family val="3"/>
        <charset val="128"/>
      </rPr>
      <t>ｋＷｈ）</t>
    </r>
    <rPh sb="0" eb="2">
      <t>ジュデン</t>
    </rPh>
    <rPh sb="2" eb="5">
      <t>デンリョクリョウ</t>
    </rPh>
    <phoneticPr fontId="1"/>
  </si>
  <si>
    <t>≪表６≫</t>
    <rPh sb="1" eb="2">
      <t>ヒョウ</t>
    </rPh>
    <phoneticPr fontId="1"/>
  </si>
  <si>
    <r>
      <t>○受電電力量及び事業者等別未調整二酸化炭素排出係数が判明する場合</t>
    </r>
    <r>
      <rPr>
        <sz val="14"/>
        <rFont val="ＭＳ Ｐゴシック"/>
        <family val="3"/>
        <charset val="128"/>
      </rPr>
      <t>（固定価格買取制度及び非FIT非化石電源より調達したものを除く）</t>
    </r>
    <rPh sb="1" eb="3">
      <t>ジュデン</t>
    </rPh>
    <rPh sb="3" eb="6">
      <t>デンリョクリョウ</t>
    </rPh>
    <rPh sb="6" eb="7">
      <t>オヨ</t>
    </rPh>
    <rPh sb="8" eb="11">
      <t>ジギョウシャ</t>
    </rPh>
    <rPh sb="11" eb="12">
      <t>トウ</t>
    </rPh>
    <rPh sb="12" eb="13">
      <t>ベツ</t>
    </rPh>
    <rPh sb="13" eb="16">
      <t>ミチョウセイ</t>
    </rPh>
    <rPh sb="16" eb="19">
      <t>ニサンカ</t>
    </rPh>
    <rPh sb="19" eb="21">
      <t>タンソ</t>
    </rPh>
    <rPh sb="21" eb="23">
      <t>ハイシュツ</t>
    </rPh>
    <rPh sb="23" eb="25">
      <t>ケイスウ</t>
    </rPh>
    <rPh sb="26" eb="28">
      <t>ハンメイ</t>
    </rPh>
    <rPh sb="30" eb="32">
      <t>バアイ</t>
    </rPh>
    <rPh sb="33" eb="35">
      <t>コテイ</t>
    </rPh>
    <rPh sb="35" eb="37">
      <t>カカク</t>
    </rPh>
    <rPh sb="37" eb="39">
      <t>カイトリ</t>
    </rPh>
    <rPh sb="39" eb="41">
      <t>セイド</t>
    </rPh>
    <rPh sb="41" eb="42">
      <t>オヨ</t>
    </rPh>
    <rPh sb="47" eb="48">
      <t>ヒ</t>
    </rPh>
    <rPh sb="48" eb="50">
      <t>カセキ</t>
    </rPh>
    <phoneticPr fontId="1"/>
  </si>
  <si>
    <r>
      <t>受電電力量×事業者等別未調整二酸化炭素排出係数</t>
    </r>
    <r>
      <rPr>
        <b/>
        <vertAlign val="superscript"/>
        <sz val="12"/>
        <rFont val="ＭＳ Ｐゴシック"/>
        <family val="3"/>
        <charset val="128"/>
      </rPr>
      <t>※</t>
    </r>
    <r>
      <rPr>
        <b/>
        <sz val="12"/>
        <rFont val="ＭＳ Ｐゴシック"/>
        <family val="3"/>
        <charset val="128"/>
      </rPr>
      <t>＝ＣＯ</t>
    </r>
    <r>
      <rPr>
        <b/>
        <vertAlign val="subscript"/>
        <sz val="12"/>
        <rFont val="ＭＳ Ｐゴシック"/>
        <family val="3"/>
        <charset val="128"/>
      </rPr>
      <t>２</t>
    </r>
    <r>
      <rPr>
        <b/>
        <sz val="12"/>
        <rFont val="ＭＳ Ｐゴシック"/>
        <family val="3"/>
        <charset val="128"/>
      </rPr>
      <t>排出量</t>
    </r>
    <rPh sb="0" eb="2">
      <t>ジュデン</t>
    </rPh>
    <rPh sb="2" eb="4">
      <t>デンリョク</t>
    </rPh>
    <rPh sb="4" eb="5">
      <t>リョウ</t>
    </rPh>
    <rPh sb="6" eb="9">
      <t>ジギョウシャ</t>
    </rPh>
    <rPh sb="9" eb="10">
      <t>トウ</t>
    </rPh>
    <rPh sb="10" eb="11">
      <t>ベツ</t>
    </rPh>
    <rPh sb="11" eb="14">
      <t>ミチョウセイ</t>
    </rPh>
    <rPh sb="14" eb="17">
      <t>ニサンカ</t>
    </rPh>
    <rPh sb="17" eb="19">
      <t>タンソ</t>
    </rPh>
    <rPh sb="19" eb="21">
      <t>ハイシュツ</t>
    </rPh>
    <rPh sb="21" eb="23">
      <t>ケイスウ</t>
    </rPh>
    <rPh sb="28" eb="30">
      <t>ハイシュツ</t>
    </rPh>
    <rPh sb="30" eb="31">
      <t>リョウ</t>
    </rPh>
    <phoneticPr fontId="1"/>
  </si>
  <si>
    <t>※　発電者の事業所別排出係数、取引所の係数も含む</t>
    <rPh sb="2" eb="4">
      <t>ハツデン</t>
    </rPh>
    <rPh sb="4" eb="5">
      <t>シャ</t>
    </rPh>
    <rPh sb="15" eb="17">
      <t>トリヒキ</t>
    </rPh>
    <rPh sb="17" eb="18">
      <t>ショ</t>
    </rPh>
    <rPh sb="19" eb="21">
      <t>ケイスウ</t>
    </rPh>
    <rPh sb="22" eb="23">
      <t>フク</t>
    </rPh>
    <phoneticPr fontId="1"/>
  </si>
  <si>
    <r>
      <t>事業者の名称</t>
    </r>
    <r>
      <rPr>
        <vertAlign val="superscript"/>
        <sz val="10"/>
        <color theme="1"/>
        <rFont val="ＭＳ Ｐゴシック"/>
        <family val="3"/>
        <charset val="128"/>
      </rPr>
      <t>注）</t>
    </r>
    <rPh sb="0" eb="3">
      <t>ジギョウシャ</t>
    </rPh>
    <rPh sb="4" eb="6">
      <t>メイショウ</t>
    </rPh>
    <rPh sb="6" eb="7">
      <t>チュウ</t>
    </rPh>
    <phoneticPr fontId="1"/>
  </si>
  <si>
    <r>
      <t>事業者等別未調整二酸化炭素排出係数
（t-CO</t>
    </r>
    <r>
      <rPr>
        <vertAlign val="subscript"/>
        <sz val="10"/>
        <rFont val="ＭＳ Ｐゴシック"/>
        <family val="3"/>
        <charset val="128"/>
      </rPr>
      <t>2</t>
    </r>
    <r>
      <rPr>
        <sz val="10"/>
        <rFont val="ＭＳ Ｐゴシック"/>
        <family val="3"/>
        <charset val="128"/>
      </rPr>
      <t>/ｋWh）</t>
    </r>
    <rPh sb="0" eb="3">
      <t>ジギョウシャ</t>
    </rPh>
    <rPh sb="3" eb="4">
      <t>トウ</t>
    </rPh>
    <rPh sb="4" eb="5">
      <t>ベツ</t>
    </rPh>
    <rPh sb="5" eb="8">
      <t>ミチョウセイ</t>
    </rPh>
    <rPh sb="8" eb="11">
      <t>ニサンカ</t>
    </rPh>
    <rPh sb="11" eb="13">
      <t>タンソ</t>
    </rPh>
    <rPh sb="15" eb="17">
      <t>ケイスウ</t>
    </rPh>
    <phoneticPr fontId="1"/>
  </si>
  <si>
    <t>注）契約等により事業所を特定できる場合は事業所名まで記載。</t>
    <rPh sb="0" eb="1">
      <t>チュウ</t>
    </rPh>
    <rPh sb="22" eb="23">
      <t>ショ</t>
    </rPh>
    <phoneticPr fontId="1"/>
  </si>
  <si>
    <r>
      <t>○受電電力量は判明するが事業者等別未調整ＣＯ</t>
    </r>
    <r>
      <rPr>
        <b/>
        <vertAlign val="subscript"/>
        <sz val="14"/>
        <rFont val="ＭＳ Ｐゴシック"/>
        <family val="3"/>
        <charset val="128"/>
      </rPr>
      <t>２</t>
    </r>
    <r>
      <rPr>
        <b/>
        <sz val="14"/>
        <rFont val="ＭＳ Ｐゴシック"/>
        <family val="3"/>
        <charset val="128"/>
      </rPr>
      <t>排出係数が判明しない場合（固定価格買取制度で電気調達したものを除く）</t>
    </r>
    <rPh sb="1" eb="3">
      <t>ジュデン</t>
    </rPh>
    <rPh sb="3" eb="5">
      <t>デンリョク</t>
    </rPh>
    <rPh sb="5" eb="6">
      <t>リョウ</t>
    </rPh>
    <rPh sb="7" eb="9">
      <t>ハンメイ</t>
    </rPh>
    <rPh sb="12" eb="15">
      <t>ジギョウシャ</t>
    </rPh>
    <rPh sb="15" eb="16">
      <t>トウ</t>
    </rPh>
    <rPh sb="16" eb="17">
      <t>ベツ</t>
    </rPh>
    <rPh sb="17" eb="20">
      <t>ミチョウセイ</t>
    </rPh>
    <rPh sb="23" eb="25">
      <t>ハイシュツ</t>
    </rPh>
    <rPh sb="25" eb="27">
      <t>ケイスウ</t>
    </rPh>
    <rPh sb="28" eb="30">
      <t>ハンメイ</t>
    </rPh>
    <rPh sb="33" eb="35">
      <t>バアイ</t>
    </rPh>
    <phoneticPr fontId="1"/>
  </si>
  <si>
    <r>
      <t>受電電力量×代替値＝ＣＯ</t>
    </r>
    <r>
      <rPr>
        <b/>
        <vertAlign val="subscript"/>
        <sz val="12"/>
        <color theme="1"/>
        <rFont val="ＭＳ Ｐゴシック"/>
        <family val="3"/>
        <charset val="128"/>
      </rPr>
      <t>２</t>
    </r>
    <r>
      <rPr>
        <b/>
        <sz val="12"/>
        <color theme="1"/>
        <rFont val="ＭＳ Ｐゴシック"/>
        <family val="3"/>
        <charset val="128"/>
      </rPr>
      <t>排出量</t>
    </r>
    <rPh sb="0" eb="2">
      <t>ジュデン</t>
    </rPh>
    <rPh sb="2" eb="4">
      <t>デンリョク</t>
    </rPh>
    <rPh sb="4" eb="5">
      <t>リョウ</t>
    </rPh>
    <rPh sb="6" eb="8">
      <t>ダイタイ</t>
    </rPh>
    <rPh sb="8" eb="9">
      <t>チ</t>
    </rPh>
    <rPh sb="13" eb="15">
      <t>ハイシュツ</t>
    </rPh>
    <rPh sb="15" eb="16">
      <t>リョウ</t>
    </rPh>
    <phoneticPr fontId="1"/>
  </si>
  <si>
    <t>事業者の名称</t>
    <rPh sb="0" eb="3">
      <t>ジギョウシャ</t>
    </rPh>
    <rPh sb="4" eb="6">
      <t>メイショウ</t>
    </rPh>
    <phoneticPr fontId="1"/>
  </si>
  <si>
    <r>
      <t>代替値
（t-CO</t>
    </r>
    <r>
      <rPr>
        <vertAlign val="subscript"/>
        <sz val="10"/>
        <color theme="1"/>
        <rFont val="ＭＳ Ｐゴシック"/>
        <family val="3"/>
        <charset val="128"/>
      </rPr>
      <t>2</t>
    </r>
    <r>
      <rPr>
        <sz val="10"/>
        <color theme="1"/>
        <rFont val="ＭＳ Ｐゴシック"/>
        <family val="3"/>
        <charset val="128"/>
      </rPr>
      <t>/ｋWh）</t>
    </r>
    <rPh sb="0" eb="2">
      <t>ダイタイ</t>
    </rPh>
    <rPh sb="2" eb="3">
      <t>チ</t>
    </rPh>
    <phoneticPr fontId="1"/>
  </si>
  <si>
    <t>代替値1</t>
    <rPh sb="0" eb="3">
      <t>ダイタイチ</t>
    </rPh>
    <phoneticPr fontId="1"/>
  </si>
  <si>
    <t>代替値2</t>
    <rPh sb="0" eb="3">
      <t>ダイタイチ</t>
    </rPh>
    <phoneticPr fontId="1"/>
  </si>
  <si>
    <t>代替値3</t>
    <rPh sb="0" eb="3">
      <t>ダイタイチ</t>
    </rPh>
    <phoneticPr fontId="1"/>
  </si>
  <si>
    <t>代替値4</t>
    <rPh sb="0" eb="3">
      <t>ダイタイチ</t>
    </rPh>
    <phoneticPr fontId="1"/>
  </si>
  <si>
    <t>代替値5</t>
    <rPh sb="0" eb="3">
      <t>ダイタイチ</t>
    </rPh>
    <phoneticPr fontId="1"/>
  </si>
  <si>
    <t>代替値6</t>
    <rPh sb="0" eb="3">
      <t>ダイタイチ</t>
    </rPh>
    <phoneticPr fontId="1"/>
  </si>
  <si>
    <t>代替値7</t>
    <rPh sb="0" eb="3">
      <t>ダイタイチ</t>
    </rPh>
    <phoneticPr fontId="1"/>
  </si>
  <si>
    <t>代替値8</t>
    <rPh sb="0" eb="3">
      <t>ダイタイチ</t>
    </rPh>
    <phoneticPr fontId="1"/>
  </si>
  <si>
    <t>代替値9</t>
    <rPh sb="0" eb="3">
      <t>ダイタイチ</t>
    </rPh>
    <phoneticPr fontId="1"/>
  </si>
  <si>
    <t>代替値10</t>
    <rPh sb="0" eb="3">
      <t>ダイタイチ</t>
    </rPh>
    <phoneticPr fontId="1"/>
  </si>
  <si>
    <t>代替値11</t>
    <rPh sb="0" eb="3">
      <t>ダイタイチ</t>
    </rPh>
    <phoneticPr fontId="1"/>
  </si>
  <si>
    <t>代替値12</t>
    <rPh sb="0" eb="3">
      <t>ダイタイチ</t>
    </rPh>
    <phoneticPr fontId="1"/>
  </si>
  <si>
    <t>代替値13</t>
    <rPh sb="0" eb="3">
      <t>ダイタイチ</t>
    </rPh>
    <phoneticPr fontId="1"/>
  </si>
  <si>
    <t>代替値14</t>
    <rPh sb="0" eb="3">
      <t>ダイタイチ</t>
    </rPh>
    <phoneticPr fontId="1"/>
  </si>
  <si>
    <t>代替値15</t>
    <rPh sb="0" eb="3">
      <t>ダイタイチ</t>
    </rPh>
    <phoneticPr fontId="1"/>
  </si>
  <si>
    <t>代替値16</t>
    <rPh sb="0" eb="3">
      <t>ダイタイチ</t>
    </rPh>
    <phoneticPr fontId="1"/>
  </si>
  <si>
    <t>代替値17</t>
    <rPh sb="0" eb="3">
      <t>ダイタイチ</t>
    </rPh>
    <phoneticPr fontId="1"/>
  </si>
  <si>
    <t>代替値18</t>
    <rPh sb="0" eb="3">
      <t>ダイタイチ</t>
    </rPh>
    <phoneticPr fontId="1"/>
  </si>
  <si>
    <t>代替値19</t>
    <rPh sb="0" eb="3">
      <t>ダイタイチ</t>
    </rPh>
    <phoneticPr fontId="1"/>
  </si>
  <si>
    <t>代替値20</t>
    <rPh sb="0" eb="3">
      <t>ダイタイチ</t>
    </rPh>
    <phoneticPr fontId="1"/>
  </si>
  <si>
    <t>≪表６の２≫</t>
    <rPh sb="1" eb="2">
      <t>ヒョウ</t>
    </rPh>
    <phoneticPr fontId="1"/>
  </si>
  <si>
    <t>「卸電力取引所を介した電気の販売を行い約定した電気」の係数
（令和７年度実績）</t>
    <rPh sb="1" eb="2">
      <t>オロシ</t>
    </rPh>
    <rPh sb="2" eb="4">
      <t>デンリョク</t>
    </rPh>
    <rPh sb="4" eb="6">
      <t>トリヒキ</t>
    </rPh>
    <rPh sb="6" eb="7">
      <t>ジョ</t>
    </rPh>
    <rPh sb="8" eb="9">
      <t>カイ</t>
    </rPh>
    <rPh sb="11" eb="13">
      <t>デンキ</t>
    </rPh>
    <rPh sb="14" eb="16">
      <t>ハンバイ</t>
    </rPh>
    <rPh sb="17" eb="18">
      <t>オコナ</t>
    </rPh>
    <rPh sb="19" eb="21">
      <t>ヤクテイ</t>
    </rPh>
    <rPh sb="23" eb="25">
      <t>デンキ</t>
    </rPh>
    <rPh sb="27" eb="29">
      <t>ケイスウ</t>
    </rPh>
    <phoneticPr fontId="1"/>
  </si>
  <si>
    <r>
      <t>○取引所販売にかかる電気の発電事業所の電力量、CO</t>
    </r>
    <r>
      <rPr>
        <b/>
        <vertAlign val="subscript"/>
        <sz val="14"/>
        <color theme="1"/>
        <rFont val="ＭＳ Ｐゴシック"/>
        <family val="3"/>
        <charset val="128"/>
      </rPr>
      <t>2</t>
    </r>
    <r>
      <rPr>
        <b/>
        <sz val="14"/>
        <color theme="1"/>
        <rFont val="ＭＳ Ｐゴシック"/>
        <family val="3"/>
        <charset val="128"/>
      </rPr>
      <t>排出量</t>
    </r>
    <rPh sb="1" eb="3">
      <t>トリヒキ</t>
    </rPh>
    <rPh sb="3" eb="4">
      <t>ジョ</t>
    </rPh>
    <rPh sb="4" eb="6">
      <t>ハンバイ</t>
    </rPh>
    <rPh sb="10" eb="12">
      <t>デンキ</t>
    </rPh>
    <rPh sb="13" eb="15">
      <t>ハツデン</t>
    </rPh>
    <rPh sb="15" eb="18">
      <t>ジギョウショ</t>
    </rPh>
    <rPh sb="20" eb="22">
      <t>リキリョウ</t>
    </rPh>
    <rPh sb="26" eb="29">
      <t>ハイシュツリョウ</t>
    </rPh>
    <phoneticPr fontId="1"/>
  </si>
  <si>
    <t>（当該発電事業所が明確な場合）</t>
    <rPh sb="1" eb="3">
      <t>トウガイ</t>
    </rPh>
    <rPh sb="3" eb="5">
      <t>ハツデン</t>
    </rPh>
    <rPh sb="5" eb="8">
      <t>ジギョウショ</t>
    </rPh>
    <rPh sb="9" eb="11">
      <t>メイカク</t>
    </rPh>
    <rPh sb="12" eb="14">
      <t>バアイ</t>
    </rPh>
    <phoneticPr fontId="1"/>
  </si>
  <si>
    <r>
      <t>受電電力量×事業所等の未調整二酸化炭素排出係数</t>
    </r>
    <r>
      <rPr>
        <b/>
        <vertAlign val="superscript"/>
        <sz val="12"/>
        <rFont val="ＭＳ Ｐゴシック"/>
        <family val="3"/>
        <charset val="128"/>
      </rPr>
      <t>※</t>
    </r>
    <r>
      <rPr>
        <b/>
        <sz val="12"/>
        <rFont val="ＭＳ Ｐゴシック"/>
        <family val="3"/>
        <charset val="128"/>
      </rPr>
      <t>＝ＣＯ</t>
    </r>
    <r>
      <rPr>
        <b/>
        <vertAlign val="subscript"/>
        <sz val="12"/>
        <rFont val="ＭＳ Ｐゴシック"/>
        <family val="3"/>
        <charset val="128"/>
      </rPr>
      <t>２</t>
    </r>
    <r>
      <rPr>
        <b/>
        <sz val="12"/>
        <rFont val="ＭＳ Ｐゴシック"/>
        <family val="3"/>
        <charset val="128"/>
      </rPr>
      <t>排出量</t>
    </r>
    <rPh sb="0" eb="2">
      <t>ジュデン</t>
    </rPh>
    <rPh sb="2" eb="4">
      <t>デンリョク</t>
    </rPh>
    <rPh sb="4" eb="5">
      <t>リョウ</t>
    </rPh>
    <rPh sb="6" eb="9">
      <t>ジギョウショ</t>
    </rPh>
    <rPh sb="9" eb="10">
      <t>トウ</t>
    </rPh>
    <rPh sb="11" eb="14">
      <t>ミチョウセイ</t>
    </rPh>
    <rPh sb="14" eb="17">
      <t>ニサンカ</t>
    </rPh>
    <rPh sb="17" eb="19">
      <t>タンソ</t>
    </rPh>
    <rPh sb="19" eb="21">
      <t>ハイシュツ</t>
    </rPh>
    <rPh sb="21" eb="23">
      <t>ケイスウ</t>
    </rPh>
    <rPh sb="28" eb="30">
      <t>ハイシュツ</t>
    </rPh>
    <rPh sb="30" eb="31">
      <t>リョウ</t>
    </rPh>
    <phoneticPr fontId="1"/>
  </si>
  <si>
    <t>※　発電者の事業所別排出係数も含む</t>
    <rPh sb="2" eb="4">
      <t>ハツデン</t>
    </rPh>
    <rPh sb="4" eb="5">
      <t>シャ</t>
    </rPh>
    <rPh sb="15" eb="16">
      <t>フク</t>
    </rPh>
    <phoneticPr fontId="1"/>
  </si>
  <si>
    <t xml:space="preserve">取引所販売にかかる電気の発電事業所の名称
</t>
    <rPh sb="0" eb="2">
      <t>トリヒキ</t>
    </rPh>
    <rPh sb="2" eb="3">
      <t>ジョ</t>
    </rPh>
    <rPh sb="3" eb="5">
      <t>ハンバイ</t>
    </rPh>
    <rPh sb="9" eb="11">
      <t>デンキ</t>
    </rPh>
    <rPh sb="12" eb="14">
      <t>ハツデン</t>
    </rPh>
    <rPh sb="14" eb="16">
      <t>ジギョウ</t>
    </rPh>
    <rPh sb="16" eb="17">
      <t>ジョ</t>
    </rPh>
    <rPh sb="18" eb="20">
      <t>メイショウ</t>
    </rPh>
    <phoneticPr fontId="1"/>
  </si>
  <si>
    <r>
      <t>取引所販売電力量
（１０</t>
    </r>
    <r>
      <rPr>
        <vertAlign val="superscript"/>
        <sz val="10"/>
        <color theme="1"/>
        <rFont val="ＭＳ Ｐゴシック"/>
        <family val="3"/>
        <charset val="128"/>
      </rPr>
      <t>３</t>
    </r>
    <r>
      <rPr>
        <sz val="10"/>
        <color theme="1"/>
        <rFont val="ＭＳ Ｐゴシック"/>
        <family val="3"/>
        <charset val="128"/>
      </rPr>
      <t>ｋＷｈ）</t>
    </r>
    <rPh sb="0" eb="2">
      <t>トリヒキ</t>
    </rPh>
    <rPh sb="2" eb="3">
      <t>ジョ</t>
    </rPh>
    <rPh sb="3" eb="5">
      <t>ハンバイ</t>
    </rPh>
    <rPh sb="5" eb="8">
      <t>デンリョクリョウ</t>
    </rPh>
    <phoneticPr fontId="1"/>
  </si>
  <si>
    <r>
      <t>発電事業所の未調整二酸化炭素排出係数
（t-CO</t>
    </r>
    <r>
      <rPr>
        <vertAlign val="subscript"/>
        <sz val="10"/>
        <rFont val="ＭＳ Ｐゴシック"/>
        <family val="3"/>
        <charset val="128"/>
      </rPr>
      <t>2</t>
    </r>
    <r>
      <rPr>
        <sz val="10"/>
        <rFont val="ＭＳ Ｐゴシック"/>
        <family val="3"/>
        <charset val="128"/>
      </rPr>
      <t>/ｋWh）</t>
    </r>
    <rPh sb="0" eb="2">
      <t>ハツデン</t>
    </rPh>
    <rPh sb="2" eb="4">
      <t>ジギョウ</t>
    </rPh>
    <rPh sb="4" eb="5">
      <t>ショ</t>
    </rPh>
    <rPh sb="6" eb="9">
      <t>ミチョウセイ</t>
    </rPh>
    <rPh sb="9" eb="12">
      <t>ニサンカ</t>
    </rPh>
    <rPh sb="12" eb="14">
      <t>タンソ</t>
    </rPh>
    <rPh sb="16" eb="18">
      <t>ケイスウ</t>
    </rPh>
    <phoneticPr fontId="1"/>
  </si>
  <si>
    <t>○「取引所販売にかかる電気」の係数（加重平均値）</t>
    <rPh sb="2" eb="4">
      <t>トリヒキ</t>
    </rPh>
    <rPh sb="4" eb="5">
      <t>ジョ</t>
    </rPh>
    <rPh sb="5" eb="7">
      <t>ハンバイ</t>
    </rPh>
    <rPh sb="11" eb="13">
      <t>デンキ</t>
    </rPh>
    <rPh sb="15" eb="17">
      <t>ケイスウ</t>
    </rPh>
    <rPh sb="18" eb="20">
      <t>カジュウ</t>
    </rPh>
    <rPh sb="20" eb="23">
      <t>ヘイキンチ</t>
    </rPh>
    <phoneticPr fontId="1"/>
  </si>
  <si>
    <r>
      <t>取引所販売にかかる電気にかかる排出係数
（t-CO</t>
    </r>
    <r>
      <rPr>
        <vertAlign val="subscript"/>
        <sz val="10"/>
        <color theme="1"/>
        <rFont val="ＭＳ Ｐゴシック"/>
        <family val="3"/>
        <charset val="128"/>
      </rPr>
      <t>2</t>
    </r>
    <r>
      <rPr>
        <sz val="10"/>
        <color theme="1"/>
        <rFont val="ＭＳ Ｐゴシック"/>
        <family val="3"/>
        <charset val="128"/>
      </rPr>
      <t>/ｋWh）</t>
    </r>
    <rPh sb="0" eb="2">
      <t>トリヒキ</t>
    </rPh>
    <rPh sb="2" eb="3">
      <t>ジョ</t>
    </rPh>
    <rPh sb="3" eb="5">
      <t>ハンバイ</t>
    </rPh>
    <rPh sb="9" eb="11">
      <t>デンキ</t>
    </rPh>
    <rPh sb="15" eb="17">
      <t>ハイシュツ</t>
    </rPh>
    <rPh sb="17" eb="19">
      <t>ケイスウ</t>
    </rPh>
    <phoneticPr fontId="1"/>
  </si>
  <si>
    <t>≪表７≫</t>
    <rPh sb="1" eb="2">
      <t>ヒョウ</t>
    </rPh>
    <phoneticPr fontId="1"/>
  </si>
  <si>
    <t>自ら排出量調整無効化等した国内認証排出削減量の内訳
（令和７年度実績）</t>
    <rPh sb="0" eb="1">
      <t>ミズカ</t>
    </rPh>
    <rPh sb="2" eb="4">
      <t>ハイシュツ</t>
    </rPh>
    <rPh sb="4" eb="5">
      <t>リョウ</t>
    </rPh>
    <rPh sb="5" eb="7">
      <t>チョウセイ</t>
    </rPh>
    <rPh sb="7" eb="9">
      <t>ムコウ</t>
    </rPh>
    <rPh sb="9" eb="10">
      <t>カ</t>
    </rPh>
    <rPh sb="10" eb="11">
      <t>トウ</t>
    </rPh>
    <rPh sb="13" eb="15">
      <t>コクナイ</t>
    </rPh>
    <rPh sb="15" eb="17">
      <t>ニンショウ</t>
    </rPh>
    <rPh sb="17" eb="19">
      <t>ハイシュツ</t>
    </rPh>
    <rPh sb="19" eb="22">
      <t>サクゲンリョウ</t>
    </rPh>
    <rPh sb="23" eb="25">
      <t>ウチワケ</t>
    </rPh>
    <phoneticPr fontId="1"/>
  </si>
  <si>
    <t>削減量の種別</t>
    <phoneticPr fontId="1"/>
  </si>
  <si>
    <r>
      <t>排出量調整
無効化等量
（t-CO</t>
    </r>
    <r>
      <rPr>
        <vertAlign val="subscript"/>
        <sz val="10"/>
        <rFont val="ＭＳ Ｐゴシック"/>
        <family val="3"/>
        <charset val="128"/>
      </rPr>
      <t>2</t>
    </r>
    <r>
      <rPr>
        <sz val="10"/>
        <rFont val="ＭＳ Ｐゴシック"/>
        <family val="3"/>
        <charset val="128"/>
      </rPr>
      <t>）</t>
    </r>
    <rPh sb="0" eb="3">
      <t>ハイシュツリョウ</t>
    </rPh>
    <rPh sb="3" eb="5">
      <t>チョウセイ</t>
    </rPh>
    <rPh sb="6" eb="9">
      <t>ムコウカ</t>
    </rPh>
    <rPh sb="9" eb="10">
      <t>トウ</t>
    </rPh>
    <rPh sb="10" eb="11">
      <t>リョウ</t>
    </rPh>
    <phoneticPr fontId="1"/>
  </si>
  <si>
    <r>
      <t>左欄のうち再生可能エネルギー電気(※3)にかかるもの
（t-CO</t>
    </r>
    <r>
      <rPr>
        <vertAlign val="subscript"/>
        <sz val="9"/>
        <rFont val="ＭＳ Ｐゴシック"/>
        <family val="3"/>
        <charset val="128"/>
      </rPr>
      <t>2</t>
    </r>
    <r>
      <rPr>
        <sz val="9"/>
        <rFont val="ＭＳ Ｐゴシック"/>
        <family val="3"/>
        <charset val="128"/>
      </rPr>
      <t>）</t>
    </r>
    <rPh sb="0" eb="2">
      <t>サラン</t>
    </rPh>
    <rPh sb="5" eb="9">
      <t>サイセイカノウ</t>
    </rPh>
    <rPh sb="14" eb="16">
      <t>デンキ</t>
    </rPh>
    <phoneticPr fontId="1"/>
  </si>
  <si>
    <t>特定番号</t>
    <rPh sb="0" eb="2">
      <t>トクテイ</t>
    </rPh>
    <rPh sb="2" eb="4">
      <t>バンゴウ</t>
    </rPh>
    <phoneticPr fontId="1"/>
  </si>
  <si>
    <t>排出量調整
無効化等日</t>
    <rPh sb="0" eb="2">
      <t>ハイシュツ</t>
    </rPh>
    <rPh sb="2" eb="3">
      <t>リョウ</t>
    </rPh>
    <rPh sb="3" eb="5">
      <t>チョウセイ</t>
    </rPh>
    <rPh sb="6" eb="8">
      <t>ムコウ</t>
    </rPh>
    <rPh sb="8" eb="9">
      <t>カ</t>
    </rPh>
    <rPh sb="9" eb="10">
      <t>トウ</t>
    </rPh>
    <rPh sb="10" eb="11">
      <t>ニチ</t>
    </rPh>
    <phoneticPr fontId="1"/>
  </si>
  <si>
    <t>・</t>
    <phoneticPr fontId="1"/>
  </si>
  <si>
    <t>・</t>
  </si>
  <si>
    <t>合計</t>
    <rPh sb="0" eb="2">
      <t>ゴウケイ</t>
    </rPh>
    <phoneticPr fontId="1"/>
  </si>
  <si>
    <r>
      <t>※</t>
    </r>
    <r>
      <rPr>
        <sz val="11"/>
        <rFont val="ＭＳ Ｐゴシック"/>
        <family val="3"/>
        <charset val="128"/>
      </rPr>
      <t>1</t>
    </r>
    <phoneticPr fontId="1"/>
  </si>
  <si>
    <r>
      <t>　本表に記載した全ての国内認証排出削減量について、当該電気事業者が排出量調整無効化</t>
    </r>
    <r>
      <rPr>
        <sz val="11"/>
        <rFont val="ＭＳ Ｐゴシック"/>
        <family val="3"/>
        <charset val="128"/>
      </rPr>
      <t xml:space="preserve">等を行ったことを確認できる書類を添付すること。
</t>
    </r>
    <rPh sb="1" eb="2">
      <t>ホン</t>
    </rPh>
    <rPh sb="2" eb="3">
      <t>ヒョウ</t>
    </rPh>
    <rPh sb="4" eb="6">
      <t>キサイ</t>
    </rPh>
    <rPh sb="8" eb="9">
      <t>スベ</t>
    </rPh>
    <rPh sb="11" eb="13">
      <t>コクナイ</t>
    </rPh>
    <rPh sb="13" eb="15">
      <t>ニンショウ</t>
    </rPh>
    <rPh sb="15" eb="17">
      <t>ハイシュツ</t>
    </rPh>
    <rPh sb="17" eb="20">
      <t>サクゲンリョウ</t>
    </rPh>
    <rPh sb="25" eb="27">
      <t>トウガイ</t>
    </rPh>
    <rPh sb="27" eb="29">
      <t>デンキ</t>
    </rPh>
    <rPh sb="29" eb="32">
      <t>ジギョウシャ</t>
    </rPh>
    <rPh sb="33" eb="36">
      <t>ハイシュツリョウ</t>
    </rPh>
    <rPh sb="36" eb="38">
      <t>チョウセイ</t>
    </rPh>
    <rPh sb="38" eb="41">
      <t>ムコウカ</t>
    </rPh>
    <rPh sb="41" eb="42">
      <t>トウ</t>
    </rPh>
    <rPh sb="43" eb="44">
      <t>オコナ</t>
    </rPh>
    <rPh sb="49" eb="51">
      <t>カクニン</t>
    </rPh>
    <rPh sb="54" eb="56">
      <t>ショルイ</t>
    </rPh>
    <rPh sb="57" eb="59">
      <t>テンプ</t>
    </rPh>
    <phoneticPr fontId="1"/>
  </si>
  <si>
    <r>
      <t>※</t>
    </r>
    <r>
      <rPr>
        <sz val="11"/>
        <rFont val="ＭＳ Ｐゴシック"/>
        <family val="3"/>
        <charset val="128"/>
      </rPr>
      <t>2</t>
    </r>
    <phoneticPr fontId="1"/>
  </si>
  <si>
    <t>　本表に記載した全ての国内認証排出削減量については、特定排出者（自社を含む）が温対法第２６条に基づき国に報告する調整後温室効果ガス排出量の算定に用いることはできない。</t>
    <rPh sb="1" eb="3">
      <t>ホンヒョウ</t>
    </rPh>
    <rPh sb="4" eb="6">
      <t>キサイ</t>
    </rPh>
    <rPh sb="8" eb="9">
      <t>スベ</t>
    </rPh>
    <rPh sb="11" eb="13">
      <t>コクナイ</t>
    </rPh>
    <rPh sb="13" eb="15">
      <t>ニンショウ</t>
    </rPh>
    <rPh sb="15" eb="17">
      <t>ハイシュツ</t>
    </rPh>
    <rPh sb="17" eb="19">
      <t>サクゲン</t>
    </rPh>
    <rPh sb="19" eb="20">
      <t>リョウ</t>
    </rPh>
    <rPh sb="26" eb="28">
      <t>トクテイ</t>
    </rPh>
    <rPh sb="28" eb="31">
      <t>ハイシュツシャ</t>
    </rPh>
    <rPh sb="32" eb="34">
      <t>ジシャ</t>
    </rPh>
    <rPh sb="35" eb="36">
      <t>フク</t>
    </rPh>
    <rPh sb="39" eb="40">
      <t>オン</t>
    </rPh>
    <rPh sb="40" eb="41">
      <t>タイ</t>
    </rPh>
    <rPh sb="41" eb="42">
      <t>ホウ</t>
    </rPh>
    <rPh sb="42" eb="43">
      <t>ダイ</t>
    </rPh>
    <rPh sb="45" eb="46">
      <t>ジョウ</t>
    </rPh>
    <rPh sb="47" eb="48">
      <t>モト</t>
    </rPh>
    <rPh sb="50" eb="51">
      <t>クニ</t>
    </rPh>
    <rPh sb="52" eb="54">
      <t>ホウコク</t>
    </rPh>
    <rPh sb="56" eb="59">
      <t>チョウセイゴ</t>
    </rPh>
    <rPh sb="59" eb="61">
      <t>オンシツ</t>
    </rPh>
    <rPh sb="61" eb="63">
      <t>コウカ</t>
    </rPh>
    <rPh sb="65" eb="68">
      <t>ハイシュツリョウ</t>
    </rPh>
    <rPh sb="69" eb="71">
      <t>サンテイ</t>
    </rPh>
    <rPh sb="72" eb="73">
      <t>モチ</t>
    </rPh>
    <phoneticPr fontId="1"/>
  </si>
  <si>
    <t>※3</t>
    <phoneticPr fontId="1"/>
  </si>
  <si>
    <t>　太陽光、風力その他の再生可能エネルギー源を電気に変換する設備及びその附属設備を用いて再生可能エネルギー源を変換して得られる電気をいう。</t>
    <rPh sb="1" eb="4">
      <t>タイヨウコウ</t>
    </rPh>
    <rPh sb="5" eb="7">
      <t>フウリョク</t>
    </rPh>
    <rPh sb="9" eb="10">
      <t>ホカ</t>
    </rPh>
    <rPh sb="11" eb="13">
      <t>サイセイ</t>
    </rPh>
    <rPh sb="13" eb="15">
      <t>カノウ</t>
    </rPh>
    <rPh sb="20" eb="21">
      <t>ゲン</t>
    </rPh>
    <rPh sb="22" eb="24">
      <t>デンキ</t>
    </rPh>
    <rPh sb="25" eb="27">
      <t>ヘンカン</t>
    </rPh>
    <rPh sb="29" eb="31">
      <t>セツビ</t>
    </rPh>
    <rPh sb="31" eb="32">
      <t>オヨ</t>
    </rPh>
    <rPh sb="35" eb="37">
      <t>フゾク</t>
    </rPh>
    <rPh sb="37" eb="39">
      <t>セツビ</t>
    </rPh>
    <rPh sb="40" eb="41">
      <t>モチ</t>
    </rPh>
    <rPh sb="43" eb="45">
      <t>サイセイ</t>
    </rPh>
    <rPh sb="45" eb="47">
      <t>カノウ</t>
    </rPh>
    <rPh sb="52" eb="53">
      <t>ゲン</t>
    </rPh>
    <rPh sb="54" eb="56">
      <t>ヘンカン</t>
    </rPh>
    <rPh sb="58" eb="59">
      <t>エ</t>
    </rPh>
    <rPh sb="62" eb="64">
      <t>デンキ</t>
    </rPh>
    <phoneticPr fontId="1"/>
  </si>
  <si>
    <t>≪表８≫</t>
    <phoneticPr fontId="1"/>
  </si>
  <si>
    <t>自らの代わりに他者が排出量調整無効化等した国内認証排出削減量の内訳
（令和７年度実績）</t>
    <rPh sb="0" eb="1">
      <t>ミズカ</t>
    </rPh>
    <rPh sb="3" eb="4">
      <t>カ</t>
    </rPh>
    <rPh sb="7" eb="9">
      <t>タシャ</t>
    </rPh>
    <rPh sb="10" eb="12">
      <t>ハイシュツ</t>
    </rPh>
    <rPh sb="12" eb="13">
      <t>リョウ</t>
    </rPh>
    <rPh sb="13" eb="15">
      <t>チョウセイ</t>
    </rPh>
    <rPh sb="15" eb="17">
      <t>ムコウ</t>
    </rPh>
    <rPh sb="17" eb="18">
      <t>カ</t>
    </rPh>
    <rPh sb="18" eb="19">
      <t>トウ</t>
    </rPh>
    <rPh sb="21" eb="23">
      <t>コクナイ</t>
    </rPh>
    <rPh sb="23" eb="25">
      <t>ニンショウ</t>
    </rPh>
    <rPh sb="25" eb="27">
      <t>ハイシュツ</t>
    </rPh>
    <rPh sb="27" eb="30">
      <t>サクゲンリョウ</t>
    </rPh>
    <rPh sb="31" eb="33">
      <t>ウチワケ</t>
    </rPh>
    <phoneticPr fontId="1"/>
  </si>
  <si>
    <r>
      <t>代理償却者</t>
    </r>
    <r>
      <rPr>
        <vertAlign val="superscript"/>
        <sz val="10"/>
        <color theme="1"/>
        <rFont val="ＭＳ Ｐゴシック"/>
        <family val="3"/>
        <charset val="128"/>
      </rPr>
      <t>注）</t>
    </r>
    <rPh sb="0" eb="2">
      <t>ダイリ</t>
    </rPh>
    <rPh sb="2" eb="4">
      <t>ショウキャク</t>
    </rPh>
    <rPh sb="4" eb="5">
      <t>シャ</t>
    </rPh>
    <rPh sb="5" eb="6">
      <t>チュウ</t>
    </rPh>
    <phoneticPr fontId="1"/>
  </si>
  <si>
    <t>削減量の種別</t>
    <rPh sb="0" eb="3">
      <t>サクゲンリョウ</t>
    </rPh>
    <rPh sb="4" eb="6">
      <t>シュベツ</t>
    </rPh>
    <phoneticPr fontId="1"/>
  </si>
  <si>
    <t>注）代理償却をおこなった他者は、事業者別にまとめて記載すること</t>
    <rPh sb="0" eb="1">
      <t>チュウ</t>
    </rPh>
    <rPh sb="2" eb="4">
      <t>ダイリ</t>
    </rPh>
    <rPh sb="4" eb="6">
      <t>ショウキャク</t>
    </rPh>
    <rPh sb="12" eb="14">
      <t>タシャ</t>
    </rPh>
    <rPh sb="16" eb="19">
      <t>ジギョウシャ</t>
    </rPh>
    <rPh sb="19" eb="20">
      <t>ベツ</t>
    </rPh>
    <rPh sb="25" eb="27">
      <t>キサイ</t>
    </rPh>
    <phoneticPr fontId="1"/>
  </si>
  <si>
    <r>
      <t>　本表に記載した全ての国内認証排出削減量について、当該電気事業者が排出量調整無効化</t>
    </r>
    <r>
      <rPr>
        <sz val="11"/>
        <rFont val="ＭＳ Ｐゴシック"/>
        <family val="3"/>
        <charset val="128"/>
      </rPr>
      <t>等を行ったことを確認できる書類を添付すること。</t>
    </r>
    <rPh sb="1" eb="2">
      <t>ホン</t>
    </rPh>
    <rPh sb="2" eb="3">
      <t>ヒョウ</t>
    </rPh>
    <rPh sb="4" eb="6">
      <t>キサイ</t>
    </rPh>
    <rPh sb="8" eb="9">
      <t>スベ</t>
    </rPh>
    <rPh sb="11" eb="13">
      <t>コクナイ</t>
    </rPh>
    <rPh sb="13" eb="15">
      <t>ニンショウ</t>
    </rPh>
    <rPh sb="15" eb="17">
      <t>ハイシュツ</t>
    </rPh>
    <rPh sb="17" eb="20">
      <t>サクゲンリョウ</t>
    </rPh>
    <rPh sb="25" eb="27">
      <t>トウガイ</t>
    </rPh>
    <rPh sb="27" eb="29">
      <t>デンキ</t>
    </rPh>
    <rPh sb="29" eb="32">
      <t>ジギョウシャ</t>
    </rPh>
    <rPh sb="33" eb="36">
      <t>ハイシュツリョウ</t>
    </rPh>
    <rPh sb="36" eb="38">
      <t>チョウセイ</t>
    </rPh>
    <rPh sb="38" eb="41">
      <t>ムコウカ</t>
    </rPh>
    <rPh sb="41" eb="42">
      <t>トウ</t>
    </rPh>
    <rPh sb="43" eb="44">
      <t>オコナ</t>
    </rPh>
    <rPh sb="49" eb="51">
      <t>カクニン</t>
    </rPh>
    <rPh sb="54" eb="56">
      <t>ショルイ</t>
    </rPh>
    <rPh sb="57" eb="59">
      <t>テンプ</t>
    </rPh>
    <phoneticPr fontId="1"/>
  </si>
  <si>
    <t>　太陽光、風力その他の再生可能エネルギー源を電気に変換する設備及びその附属設備を用いて再生可能エネルギー源を変換して得られる電気をいう。</t>
    <phoneticPr fontId="1"/>
  </si>
  <si>
    <t>≪表９≫</t>
    <rPh sb="1" eb="2">
      <t>ヒョウ</t>
    </rPh>
    <phoneticPr fontId="1"/>
  </si>
  <si>
    <t>自ら排出量調整無効化等した海外認証排出削減量の内訳
（令和７年度実績）</t>
    <rPh sb="0" eb="1">
      <t>ミズカ</t>
    </rPh>
    <rPh sb="2" eb="4">
      <t>ハイシュツ</t>
    </rPh>
    <rPh sb="4" eb="5">
      <t>リョウ</t>
    </rPh>
    <rPh sb="5" eb="7">
      <t>チョウセイ</t>
    </rPh>
    <rPh sb="7" eb="9">
      <t>ムコウ</t>
    </rPh>
    <rPh sb="9" eb="10">
      <t>カ</t>
    </rPh>
    <rPh sb="10" eb="11">
      <t>トウ</t>
    </rPh>
    <rPh sb="13" eb="15">
      <t>カイガイ</t>
    </rPh>
    <rPh sb="15" eb="17">
      <t>ニンショウ</t>
    </rPh>
    <rPh sb="17" eb="19">
      <t>ハイシュツ</t>
    </rPh>
    <rPh sb="19" eb="22">
      <t>サクゲンリョウ</t>
    </rPh>
    <rPh sb="23" eb="25">
      <t>ウチワケ</t>
    </rPh>
    <phoneticPr fontId="1"/>
  </si>
  <si>
    <t>識別番号</t>
    <rPh sb="0" eb="2">
      <t>シキベツ</t>
    </rPh>
    <rPh sb="2" eb="4">
      <t>バンゴウ</t>
    </rPh>
    <phoneticPr fontId="1"/>
  </si>
  <si>
    <t>※</t>
    <phoneticPr fontId="1"/>
  </si>
  <si>
    <r>
      <t>　本表に記載した全ての海外認証排出削減量について、当該電気事業者が排出量調整無効化</t>
    </r>
    <r>
      <rPr>
        <sz val="11"/>
        <rFont val="ＭＳ Ｐゴシック"/>
        <family val="3"/>
        <charset val="128"/>
      </rPr>
      <t>等を行ったことを確認できる書類を添付すること。</t>
    </r>
    <rPh sb="1" eb="2">
      <t>ホン</t>
    </rPh>
    <rPh sb="2" eb="3">
      <t>ヒョウ</t>
    </rPh>
    <rPh sb="4" eb="6">
      <t>キサイ</t>
    </rPh>
    <rPh sb="8" eb="9">
      <t>スベ</t>
    </rPh>
    <rPh sb="11" eb="13">
      <t>カイガイ</t>
    </rPh>
    <rPh sb="13" eb="15">
      <t>ニンショウ</t>
    </rPh>
    <rPh sb="15" eb="17">
      <t>ハイシュツ</t>
    </rPh>
    <rPh sb="17" eb="20">
      <t>サクゲンリョウ</t>
    </rPh>
    <rPh sb="25" eb="27">
      <t>トウガイ</t>
    </rPh>
    <rPh sb="27" eb="29">
      <t>デンキ</t>
    </rPh>
    <rPh sb="29" eb="32">
      <t>ジギョウシャ</t>
    </rPh>
    <rPh sb="33" eb="36">
      <t>ハイシュツリョウ</t>
    </rPh>
    <rPh sb="36" eb="38">
      <t>チョウセイ</t>
    </rPh>
    <rPh sb="38" eb="41">
      <t>ムコウカ</t>
    </rPh>
    <rPh sb="41" eb="42">
      <t>トウ</t>
    </rPh>
    <rPh sb="43" eb="44">
      <t>オコナ</t>
    </rPh>
    <rPh sb="49" eb="51">
      <t>カクニン</t>
    </rPh>
    <rPh sb="54" eb="56">
      <t>ショルイ</t>
    </rPh>
    <rPh sb="57" eb="59">
      <t>テンプ</t>
    </rPh>
    <phoneticPr fontId="1"/>
  </si>
  <si>
    <t>　本表に記載した全ての海外認証排出削減量については、特定排出者（自社を含む）が温対法第２６条に基づき国に報告する調整後温室効果ガス排出量の算定に用いることはできない。</t>
    <rPh sb="1" eb="3">
      <t>ホンヒョウ</t>
    </rPh>
    <rPh sb="4" eb="6">
      <t>キサイ</t>
    </rPh>
    <rPh sb="8" eb="9">
      <t>スベ</t>
    </rPh>
    <rPh sb="11" eb="13">
      <t>カイガイ</t>
    </rPh>
    <rPh sb="13" eb="15">
      <t>ニンショウ</t>
    </rPh>
    <rPh sb="15" eb="17">
      <t>ハイシュツ</t>
    </rPh>
    <rPh sb="17" eb="19">
      <t>サクゲン</t>
    </rPh>
    <rPh sb="19" eb="20">
      <t>リョウ</t>
    </rPh>
    <rPh sb="26" eb="28">
      <t>トクテイ</t>
    </rPh>
    <rPh sb="28" eb="31">
      <t>ハイシュツシャ</t>
    </rPh>
    <rPh sb="32" eb="34">
      <t>ジシャ</t>
    </rPh>
    <rPh sb="35" eb="36">
      <t>フク</t>
    </rPh>
    <rPh sb="39" eb="40">
      <t>オン</t>
    </rPh>
    <rPh sb="40" eb="41">
      <t>タイ</t>
    </rPh>
    <rPh sb="41" eb="42">
      <t>ホウ</t>
    </rPh>
    <rPh sb="42" eb="43">
      <t>ダイ</t>
    </rPh>
    <rPh sb="45" eb="46">
      <t>ジョウ</t>
    </rPh>
    <rPh sb="47" eb="48">
      <t>モト</t>
    </rPh>
    <rPh sb="50" eb="51">
      <t>クニ</t>
    </rPh>
    <rPh sb="52" eb="54">
      <t>ホウコク</t>
    </rPh>
    <rPh sb="56" eb="59">
      <t>チョウセイゴ</t>
    </rPh>
    <rPh sb="59" eb="61">
      <t>オンシツ</t>
    </rPh>
    <rPh sb="61" eb="63">
      <t>コウカ</t>
    </rPh>
    <rPh sb="65" eb="68">
      <t>ハイシュツリョウ</t>
    </rPh>
    <rPh sb="69" eb="71">
      <t>サンテイ</t>
    </rPh>
    <rPh sb="72" eb="73">
      <t>モチ</t>
    </rPh>
    <phoneticPr fontId="1"/>
  </si>
  <si>
    <t>≪表１０≫</t>
    <rPh sb="1" eb="2">
      <t>ヒョウ</t>
    </rPh>
    <phoneticPr fontId="1"/>
  </si>
  <si>
    <t>自らの代わりに他者が排出量調整無効化等した海外認証排出削減量の内訳
（令和７年度実績）</t>
    <rPh sb="0" eb="1">
      <t>ミズカ</t>
    </rPh>
    <rPh sb="3" eb="4">
      <t>カ</t>
    </rPh>
    <rPh sb="7" eb="9">
      <t>タシャ</t>
    </rPh>
    <rPh sb="10" eb="12">
      <t>ハイシュツ</t>
    </rPh>
    <rPh sb="12" eb="13">
      <t>リョウ</t>
    </rPh>
    <rPh sb="13" eb="15">
      <t>チョウセイ</t>
    </rPh>
    <rPh sb="15" eb="17">
      <t>ムコウ</t>
    </rPh>
    <rPh sb="17" eb="18">
      <t>カ</t>
    </rPh>
    <rPh sb="18" eb="19">
      <t>トウ</t>
    </rPh>
    <rPh sb="21" eb="23">
      <t>カイガイ</t>
    </rPh>
    <rPh sb="23" eb="25">
      <t>ニンショウ</t>
    </rPh>
    <rPh sb="25" eb="27">
      <t>ハイシュツ</t>
    </rPh>
    <rPh sb="27" eb="30">
      <t>サクゲンリョウ</t>
    </rPh>
    <rPh sb="31" eb="33">
      <t>ウチワケ</t>
    </rPh>
    <phoneticPr fontId="1"/>
  </si>
  <si>
    <r>
      <t>　本表に記載した全ての海外認証排出削減量について、当該電気事業者が排出量調整無効化</t>
    </r>
    <r>
      <rPr>
        <sz val="11"/>
        <rFont val="ＭＳ Ｐゴシック"/>
        <family val="3"/>
        <charset val="128"/>
      </rPr>
      <t xml:space="preserve">等を行ったことを確認できる書類を添付すること。
</t>
    </r>
    <rPh sb="1" eb="2">
      <t>ホン</t>
    </rPh>
    <rPh sb="2" eb="3">
      <t>ヒョウ</t>
    </rPh>
    <rPh sb="4" eb="6">
      <t>キサイ</t>
    </rPh>
    <rPh sb="8" eb="9">
      <t>スベ</t>
    </rPh>
    <rPh sb="11" eb="13">
      <t>カイガイ</t>
    </rPh>
    <rPh sb="13" eb="15">
      <t>ニンショウ</t>
    </rPh>
    <rPh sb="15" eb="17">
      <t>ハイシュツ</t>
    </rPh>
    <rPh sb="17" eb="20">
      <t>サクゲンリョウ</t>
    </rPh>
    <rPh sb="25" eb="27">
      <t>トウガイ</t>
    </rPh>
    <rPh sb="27" eb="29">
      <t>デンキ</t>
    </rPh>
    <rPh sb="29" eb="32">
      <t>ジギョウシャ</t>
    </rPh>
    <rPh sb="33" eb="36">
      <t>ハイシュツリョウ</t>
    </rPh>
    <rPh sb="36" eb="38">
      <t>チョウセイ</t>
    </rPh>
    <rPh sb="38" eb="41">
      <t>ムコウカ</t>
    </rPh>
    <rPh sb="41" eb="42">
      <t>トウ</t>
    </rPh>
    <rPh sb="43" eb="44">
      <t>オコナ</t>
    </rPh>
    <rPh sb="49" eb="51">
      <t>カクニン</t>
    </rPh>
    <rPh sb="54" eb="56">
      <t>ショルイ</t>
    </rPh>
    <rPh sb="57" eb="59">
      <t>テンプ</t>
    </rPh>
    <phoneticPr fontId="1"/>
  </si>
  <si>
    <t>≪表１１≫</t>
    <rPh sb="1" eb="2">
      <t>ヒョウ</t>
    </rPh>
    <phoneticPr fontId="1"/>
  </si>
  <si>
    <t>非化石電源二酸化炭素削減相当量(FIT非化石証書分）の内訳
（令和７年度実績）</t>
    <rPh sb="0" eb="1">
      <t>ヒ</t>
    </rPh>
    <rPh sb="1" eb="3">
      <t>カセキ</t>
    </rPh>
    <rPh sb="3" eb="5">
      <t>デンゲン</t>
    </rPh>
    <rPh sb="5" eb="6">
      <t>ニ</t>
    </rPh>
    <rPh sb="6" eb="8">
      <t>サンカ</t>
    </rPh>
    <rPh sb="8" eb="10">
      <t>タンソ</t>
    </rPh>
    <rPh sb="10" eb="12">
      <t>サクゲン</t>
    </rPh>
    <rPh sb="12" eb="14">
      <t>ソウトウ</t>
    </rPh>
    <rPh sb="14" eb="15">
      <t>リョウ</t>
    </rPh>
    <rPh sb="19" eb="20">
      <t>ヒ</t>
    </rPh>
    <rPh sb="20" eb="22">
      <t>カセキ</t>
    </rPh>
    <rPh sb="22" eb="24">
      <t>ショウショ</t>
    </rPh>
    <rPh sb="24" eb="25">
      <t>ブン</t>
    </rPh>
    <rPh sb="27" eb="29">
      <t>ウチワケ</t>
    </rPh>
    <phoneticPr fontId="1"/>
  </si>
  <si>
    <t>非化石電源二酸化炭素削減相当量＝取得したFIT非化石証書の量×全国平均係数×補正率</t>
    <rPh sb="0" eb="1">
      <t>ヒ</t>
    </rPh>
    <rPh sb="1" eb="3">
      <t>カセキ</t>
    </rPh>
    <rPh sb="3" eb="5">
      <t>デンゲン</t>
    </rPh>
    <rPh sb="5" eb="6">
      <t>ニ</t>
    </rPh>
    <rPh sb="6" eb="8">
      <t>サンカ</t>
    </rPh>
    <rPh sb="8" eb="10">
      <t>タンソ</t>
    </rPh>
    <rPh sb="10" eb="12">
      <t>サクゲン</t>
    </rPh>
    <rPh sb="12" eb="14">
      <t>ソウトウ</t>
    </rPh>
    <rPh sb="14" eb="15">
      <t>リョウ</t>
    </rPh>
    <rPh sb="16" eb="18">
      <t>シュトク</t>
    </rPh>
    <rPh sb="23" eb="24">
      <t>ヒ</t>
    </rPh>
    <rPh sb="24" eb="26">
      <t>カセキ</t>
    </rPh>
    <rPh sb="26" eb="28">
      <t>ショウショ</t>
    </rPh>
    <rPh sb="29" eb="30">
      <t>リョウ</t>
    </rPh>
    <rPh sb="31" eb="33">
      <t>ゼンコク</t>
    </rPh>
    <rPh sb="33" eb="35">
      <t>ヘイキン</t>
    </rPh>
    <rPh sb="35" eb="37">
      <t>ケイスウ</t>
    </rPh>
    <rPh sb="38" eb="40">
      <t>ホセイ</t>
    </rPh>
    <rPh sb="40" eb="41">
      <t>リツ</t>
    </rPh>
    <phoneticPr fontId="1"/>
  </si>
  <si>
    <t>①取得したFIT非化石証書の量</t>
    <rPh sb="1" eb="3">
      <t>シュトク</t>
    </rPh>
    <rPh sb="8" eb="9">
      <t>ヒ</t>
    </rPh>
    <rPh sb="9" eb="11">
      <t>カセキ</t>
    </rPh>
    <rPh sb="11" eb="13">
      <t>ショウショ</t>
    </rPh>
    <rPh sb="14" eb="15">
      <t>リョウ</t>
    </rPh>
    <phoneticPr fontId="1"/>
  </si>
  <si>
    <t>電力量
（kWh）</t>
    <rPh sb="0" eb="2">
      <t>デンリョク</t>
    </rPh>
    <rPh sb="2" eb="3">
      <t>リョウ</t>
    </rPh>
    <phoneticPr fontId="1"/>
  </si>
  <si>
    <t>②非化石電源二酸化炭素削減相当量の内訳</t>
    <rPh sb="1" eb="2">
      <t>ヒ</t>
    </rPh>
    <rPh sb="2" eb="4">
      <t>カセキ</t>
    </rPh>
    <rPh sb="4" eb="6">
      <t>デンゲン</t>
    </rPh>
    <rPh sb="6" eb="7">
      <t>ニ</t>
    </rPh>
    <rPh sb="7" eb="9">
      <t>サンカ</t>
    </rPh>
    <rPh sb="9" eb="11">
      <t>タンソ</t>
    </rPh>
    <rPh sb="11" eb="13">
      <t>サクゲン</t>
    </rPh>
    <rPh sb="13" eb="15">
      <t>ソウトウ</t>
    </rPh>
    <rPh sb="15" eb="16">
      <t>リョウ</t>
    </rPh>
    <rPh sb="17" eb="19">
      <t>ウチワケ</t>
    </rPh>
    <phoneticPr fontId="1"/>
  </si>
  <si>
    <t>取得したFIT非化石証書の量(kWh)</t>
    <phoneticPr fontId="1"/>
  </si>
  <si>
    <r>
      <t>全国平均係数
（t-CO</t>
    </r>
    <r>
      <rPr>
        <vertAlign val="subscript"/>
        <sz val="10"/>
        <color theme="1"/>
        <rFont val="ＭＳ Ｐゴシック"/>
        <family val="3"/>
        <charset val="128"/>
      </rPr>
      <t>2</t>
    </r>
    <r>
      <rPr>
        <sz val="10"/>
        <color theme="1"/>
        <rFont val="ＭＳ Ｐゴシック"/>
        <family val="3"/>
        <charset val="128"/>
      </rPr>
      <t>/ｋWh）</t>
    </r>
    <rPh sb="0" eb="2">
      <t>ゼンコク</t>
    </rPh>
    <rPh sb="2" eb="4">
      <t>ヘイキン</t>
    </rPh>
    <rPh sb="4" eb="6">
      <t>ケイスウ</t>
    </rPh>
    <phoneticPr fontId="1"/>
  </si>
  <si>
    <t>FIT非化石証書
補正率</t>
    <rPh sb="3" eb="4">
      <t>ヒ</t>
    </rPh>
    <rPh sb="4" eb="6">
      <t>カセキ</t>
    </rPh>
    <rPh sb="6" eb="8">
      <t>ショウショ</t>
    </rPh>
    <rPh sb="9" eb="11">
      <t>ホセイ</t>
    </rPh>
    <rPh sb="11" eb="12">
      <t>リツ</t>
    </rPh>
    <phoneticPr fontId="1"/>
  </si>
  <si>
    <r>
      <t>非化石電源二酸化炭素削減相当量
(t-CO</t>
    </r>
    <r>
      <rPr>
        <vertAlign val="subscript"/>
        <sz val="10"/>
        <color theme="1"/>
        <rFont val="ＭＳ Ｐゴシック"/>
        <family val="3"/>
        <charset val="128"/>
      </rPr>
      <t>2</t>
    </r>
    <r>
      <rPr>
        <sz val="10"/>
        <color theme="1"/>
        <rFont val="ＭＳ Ｐゴシック"/>
        <family val="3"/>
        <charset val="128"/>
      </rPr>
      <t>)</t>
    </r>
    <rPh sb="0" eb="1">
      <t>ヒ</t>
    </rPh>
    <rPh sb="1" eb="3">
      <t>カセキ</t>
    </rPh>
    <rPh sb="3" eb="5">
      <t>デンゲン</t>
    </rPh>
    <rPh sb="5" eb="6">
      <t>ニ</t>
    </rPh>
    <rPh sb="6" eb="8">
      <t>サンカ</t>
    </rPh>
    <rPh sb="8" eb="10">
      <t>タンソ</t>
    </rPh>
    <rPh sb="10" eb="12">
      <t>サクゲン</t>
    </rPh>
    <rPh sb="12" eb="14">
      <t>ソウトウ</t>
    </rPh>
    <rPh sb="14" eb="15">
      <t>リョウ</t>
    </rPh>
    <phoneticPr fontId="1"/>
  </si>
  <si>
    <t xml:space="preserve">　本表に記載した取得した非化石証書の量について、卸電力取引所より、当該非化石証書の口座保有量を証するものを書面にて入手の上、その写しを添付すること。
</t>
    <rPh sb="1" eb="2">
      <t>ホン</t>
    </rPh>
    <rPh sb="2" eb="3">
      <t>ヒョウ</t>
    </rPh>
    <rPh sb="4" eb="6">
      <t>キサイ</t>
    </rPh>
    <rPh sb="8" eb="10">
      <t>シュトク</t>
    </rPh>
    <rPh sb="12" eb="13">
      <t>ヒ</t>
    </rPh>
    <rPh sb="13" eb="15">
      <t>カセキ</t>
    </rPh>
    <rPh sb="15" eb="17">
      <t>ショウショ</t>
    </rPh>
    <rPh sb="18" eb="19">
      <t>リョウ</t>
    </rPh>
    <rPh sb="47" eb="48">
      <t>ショウ</t>
    </rPh>
    <rPh sb="57" eb="59">
      <t>ニュウシュ</t>
    </rPh>
    <rPh sb="60" eb="61">
      <t>ウエ</t>
    </rPh>
    <rPh sb="64" eb="65">
      <t>ウツ</t>
    </rPh>
    <rPh sb="67" eb="69">
      <t>テンプ</t>
    </rPh>
    <phoneticPr fontId="1"/>
  </si>
  <si>
    <t>≪表１１の２≫</t>
    <rPh sb="1" eb="2">
      <t>ヒョウ</t>
    </rPh>
    <phoneticPr fontId="1"/>
  </si>
  <si>
    <t>非化石電源二酸化炭素削減相当量（非FIT非化石証書分）の内訳
（令和７年度実績）</t>
    <rPh sb="0" eb="1">
      <t>ヒ</t>
    </rPh>
    <rPh sb="1" eb="3">
      <t>カセキ</t>
    </rPh>
    <rPh sb="3" eb="5">
      <t>デンゲン</t>
    </rPh>
    <rPh sb="5" eb="6">
      <t>ニ</t>
    </rPh>
    <rPh sb="6" eb="8">
      <t>サンカ</t>
    </rPh>
    <rPh sb="8" eb="10">
      <t>タンソ</t>
    </rPh>
    <rPh sb="10" eb="12">
      <t>サクゲン</t>
    </rPh>
    <rPh sb="12" eb="14">
      <t>ソウトウ</t>
    </rPh>
    <rPh sb="14" eb="15">
      <t>リョウ</t>
    </rPh>
    <rPh sb="16" eb="17">
      <t>ヒ</t>
    </rPh>
    <rPh sb="20" eb="21">
      <t>ヒ</t>
    </rPh>
    <rPh sb="21" eb="23">
      <t>カセキ</t>
    </rPh>
    <rPh sb="23" eb="25">
      <t>ショウショ</t>
    </rPh>
    <rPh sb="25" eb="26">
      <t>ブン</t>
    </rPh>
    <rPh sb="28" eb="30">
      <t>ウチワケ</t>
    </rPh>
    <phoneticPr fontId="1"/>
  </si>
  <si>
    <t>非化石電源二酸化炭素削減相当量＝取得した非FIT非化石証書の量×全国平均係数×補正率</t>
    <rPh sb="0" eb="1">
      <t>ヒ</t>
    </rPh>
    <rPh sb="1" eb="3">
      <t>カセキ</t>
    </rPh>
    <rPh sb="3" eb="5">
      <t>デンゲン</t>
    </rPh>
    <rPh sb="5" eb="6">
      <t>ニ</t>
    </rPh>
    <rPh sb="6" eb="8">
      <t>サンカ</t>
    </rPh>
    <rPh sb="8" eb="10">
      <t>タンソ</t>
    </rPh>
    <rPh sb="10" eb="12">
      <t>サクゲン</t>
    </rPh>
    <rPh sb="12" eb="14">
      <t>ソウトウ</t>
    </rPh>
    <rPh sb="14" eb="15">
      <t>リョウ</t>
    </rPh>
    <rPh sb="16" eb="18">
      <t>シュトク</t>
    </rPh>
    <rPh sb="20" eb="21">
      <t>ヒ</t>
    </rPh>
    <rPh sb="24" eb="25">
      <t>ヒ</t>
    </rPh>
    <rPh sb="25" eb="27">
      <t>カセキ</t>
    </rPh>
    <rPh sb="27" eb="29">
      <t>ショウショ</t>
    </rPh>
    <rPh sb="30" eb="31">
      <t>リョウ</t>
    </rPh>
    <rPh sb="32" eb="34">
      <t>ゼンコク</t>
    </rPh>
    <rPh sb="34" eb="36">
      <t>ヘイキン</t>
    </rPh>
    <rPh sb="36" eb="38">
      <t>ケイスウ</t>
    </rPh>
    <rPh sb="39" eb="41">
      <t>ホセイ</t>
    </rPh>
    <rPh sb="41" eb="42">
      <t>リツ</t>
    </rPh>
    <phoneticPr fontId="1"/>
  </si>
  <si>
    <t>①取得した非FIT非化石証書の内訳</t>
    <rPh sb="1" eb="3">
      <t>シュトク</t>
    </rPh>
    <rPh sb="5" eb="6">
      <t>ヒ</t>
    </rPh>
    <rPh sb="9" eb="10">
      <t>ヒ</t>
    </rPh>
    <rPh sb="10" eb="12">
      <t>カセキ</t>
    </rPh>
    <rPh sb="12" eb="14">
      <t>ショウショ</t>
    </rPh>
    <rPh sb="15" eb="17">
      <t>ウチワケ</t>
    </rPh>
    <phoneticPr fontId="1"/>
  </si>
  <si>
    <t>種別（再エネ指定あり・なし）</t>
    <rPh sb="0" eb="2">
      <t>シュベツ</t>
    </rPh>
    <rPh sb="3" eb="4">
      <t>サイ</t>
    </rPh>
    <rPh sb="6" eb="8">
      <t>シテイ</t>
    </rPh>
    <phoneticPr fontId="1"/>
  </si>
  <si>
    <t>再エネ指定あり（合計値）</t>
    <rPh sb="0" eb="1">
      <t>サイ</t>
    </rPh>
    <rPh sb="3" eb="5">
      <t>シテイ</t>
    </rPh>
    <rPh sb="8" eb="10">
      <t>ゴウケイ</t>
    </rPh>
    <rPh sb="10" eb="11">
      <t>アタイ</t>
    </rPh>
    <phoneticPr fontId="1"/>
  </si>
  <si>
    <t>再エネ指定なし（合計値）</t>
    <rPh sb="0" eb="1">
      <t>サイ</t>
    </rPh>
    <rPh sb="3" eb="5">
      <t>シテイ</t>
    </rPh>
    <rPh sb="8" eb="10">
      <t>ゴウケイ</t>
    </rPh>
    <rPh sb="10" eb="11">
      <t>アタイ</t>
    </rPh>
    <phoneticPr fontId="1"/>
  </si>
  <si>
    <t>取得した非FIT非化石証書の量(kWh)</t>
    <rPh sb="4" eb="5">
      <t>ヒ</t>
    </rPh>
    <phoneticPr fontId="1"/>
  </si>
  <si>
    <t>非FIT非化石証書
補正率</t>
    <rPh sb="0" eb="1">
      <t>ヒ</t>
    </rPh>
    <rPh sb="4" eb="5">
      <t>ヒ</t>
    </rPh>
    <rPh sb="5" eb="7">
      <t>カセキ</t>
    </rPh>
    <rPh sb="7" eb="9">
      <t>ショウショ</t>
    </rPh>
    <rPh sb="10" eb="12">
      <t>ホセイ</t>
    </rPh>
    <rPh sb="12" eb="13">
      <t>リツ</t>
    </rPh>
    <phoneticPr fontId="1"/>
  </si>
  <si>
    <t>≪表１２≫</t>
    <rPh sb="1" eb="2">
      <t>ヒョウ</t>
    </rPh>
    <phoneticPr fontId="1"/>
  </si>
  <si>
    <t>固定価格買取・非ＦＩＴ非化石電気の調達による調整二酸化炭素排出量の算出の内訳
（令和７年度実績）</t>
    <rPh sb="0" eb="2">
      <t>コテイ</t>
    </rPh>
    <rPh sb="2" eb="4">
      <t>カカク</t>
    </rPh>
    <rPh sb="4" eb="6">
      <t>カイトリ</t>
    </rPh>
    <rPh sb="14" eb="16">
      <t>デンキ</t>
    </rPh>
    <rPh sb="22" eb="24">
      <t>チョウセイ</t>
    </rPh>
    <rPh sb="24" eb="27">
      <t>ニサンカ</t>
    </rPh>
    <rPh sb="27" eb="29">
      <t>タンソ</t>
    </rPh>
    <rPh sb="29" eb="31">
      <t>ハイシュツ</t>
    </rPh>
    <rPh sb="31" eb="32">
      <t>リョウ</t>
    </rPh>
    <rPh sb="33" eb="35">
      <t>サンシュツ</t>
    </rPh>
    <rPh sb="36" eb="38">
      <t>ウチワケ</t>
    </rPh>
    <phoneticPr fontId="1"/>
  </si>
  <si>
    <t>①調整電力量の算出</t>
    <phoneticPr fontId="1"/>
  </si>
  <si>
    <t>　 以下の式で求める。</t>
    <rPh sb="2" eb="4">
      <t>イカ</t>
    </rPh>
    <rPh sb="5" eb="6">
      <t>シキ</t>
    </rPh>
    <rPh sb="7" eb="8">
      <t>モト</t>
    </rPh>
    <phoneticPr fontId="1"/>
  </si>
  <si>
    <t xml:space="preserve">固定価格買取・非ＦＩＴ非化石電気の調達による調整電力量  　　＝ </t>
    <rPh sb="0" eb="2">
      <t>コテイ</t>
    </rPh>
    <rPh sb="2" eb="4">
      <t>カカク</t>
    </rPh>
    <rPh sb="4" eb="6">
      <t>カイトリ</t>
    </rPh>
    <rPh sb="14" eb="16">
      <t>デンキ</t>
    </rPh>
    <rPh sb="22" eb="24">
      <t>チョウセイ</t>
    </rPh>
    <rPh sb="24" eb="27">
      <t>デンリョクリョウ</t>
    </rPh>
    <phoneticPr fontId="1"/>
  </si>
  <si>
    <t>固定価格買取制度による
当該電気事業者買取電力量</t>
    <rPh sb="0" eb="2">
      <t>コテイ</t>
    </rPh>
    <rPh sb="2" eb="4">
      <t>カカク</t>
    </rPh>
    <rPh sb="4" eb="6">
      <t>カイトリ</t>
    </rPh>
    <rPh sb="6" eb="8">
      <t>セイド</t>
    </rPh>
    <rPh sb="12" eb="14">
      <t>トウガイ</t>
    </rPh>
    <rPh sb="14" eb="16">
      <t>デンキ</t>
    </rPh>
    <rPh sb="16" eb="19">
      <t>ジギョウシャ</t>
    </rPh>
    <rPh sb="19" eb="21">
      <t>カイトリ</t>
    </rPh>
    <rPh sb="21" eb="24">
      <t>デンリョクリョウ</t>
    </rPh>
    <phoneticPr fontId="1"/>
  </si>
  <si>
    <t>余剰非化石電気相当量</t>
    <rPh sb="0" eb="2">
      <t>ヨジョウ</t>
    </rPh>
    <rPh sb="2" eb="3">
      <t>ヒ</t>
    </rPh>
    <rPh sb="3" eb="5">
      <t>カセキ</t>
    </rPh>
    <rPh sb="5" eb="7">
      <t>デンキ</t>
    </rPh>
    <rPh sb="7" eb="9">
      <t>ソウトウ</t>
    </rPh>
    <rPh sb="9" eb="10">
      <t>リョウ</t>
    </rPh>
    <phoneticPr fontId="1"/>
  </si>
  <si>
    <t>×</t>
    <phoneticPr fontId="1"/>
  </si>
  <si>
    <t>当該電気事業者販売電力量</t>
    <phoneticPr fontId="1"/>
  </si>
  <si>
    <t>ｘ FIT非化石
証書補正率</t>
    <rPh sb="5" eb="6">
      <t>ヒ</t>
    </rPh>
    <rPh sb="6" eb="8">
      <t>カセキ</t>
    </rPh>
    <rPh sb="9" eb="11">
      <t>ショウショ</t>
    </rPh>
    <rPh sb="11" eb="13">
      <t>ホセイ</t>
    </rPh>
    <rPh sb="13" eb="14">
      <t>リツ</t>
    </rPh>
    <phoneticPr fontId="1"/>
  </si>
  <si>
    <t>＋</t>
    <phoneticPr fontId="1"/>
  </si>
  <si>
    <t>非FIT非化石電源調達量</t>
    <rPh sb="0" eb="1">
      <t>ヒ</t>
    </rPh>
    <rPh sb="4" eb="5">
      <t>ヒ</t>
    </rPh>
    <rPh sb="5" eb="7">
      <t>カセキ</t>
    </rPh>
    <rPh sb="7" eb="9">
      <t>デンゲン</t>
    </rPh>
    <rPh sb="9" eb="11">
      <t>チョウタツ</t>
    </rPh>
    <rPh sb="11" eb="12">
      <t>リョウ</t>
    </rPh>
    <phoneticPr fontId="1"/>
  </si>
  <si>
    <t>販売電力量（全国総量）</t>
    <phoneticPr fontId="1"/>
  </si>
  <si>
    <r>
      <t>固定価格買取制度による
自社の買取電力量
(10</t>
    </r>
    <r>
      <rPr>
        <vertAlign val="superscript"/>
        <sz val="10"/>
        <color theme="1"/>
        <rFont val="ＭＳ Ｐゴシック"/>
        <family val="3"/>
        <charset val="128"/>
      </rPr>
      <t>3</t>
    </r>
    <r>
      <rPr>
        <sz val="10"/>
        <color theme="1"/>
        <rFont val="ＭＳ Ｐゴシック"/>
        <family val="3"/>
        <charset val="128"/>
      </rPr>
      <t>kWh)</t>
    </r>
    <rPh sb="0" eb="2">
      <t>コテイ</t>
    </rPh>
    <rPh sb="2" eb="4">
      <t>カカク</t>
    </rPh>
    <rPh sb="4" eb="6">
      <t>カイトリ</t>
    </rPh>
    <rPh sb="6" eb="8">
      <t>セイド</t>
    </rPh>
    <rPh sb="12" eb="14">
      <t>ジシャ</t>
    </rPh>
    <rPh sb="15" eb="17">
      <t>カイトリ</t>
    </rPh>
    <rPh sb="17" eb="19">
      <t>デンリョク</t>
    </rPh>
    <rPh sb="19" eb="20">
      <t>リョウ</t>
    </rPh>
    <phoneticPr fontId="1"/>
  </si>
  <si>
    <r>
      <t>余剰非化石電気相当量
(10</t>
    </r>
    <r>
      <rPr>
        <vertAlign val="superscript"/>
        <sz val="10"/>
        <color theme="1"/>
        <rFont val="ＭＳ Ｐゴシック"/>
        <family val="3"/>
        <charset val="128"/>
      </rPr>
      <t>3</t>
    </r>
    <r>
      <rPr>
        <sz val="10"/>
        <color theme="1"/>
        <rFont val="ＭＳ Ｐゴシック"/>
        <family val="3"/>
        <charset val="128"/>
      </rPr>
      <t>kWh)</t>
    </r>
    <rPh sb="0" eb="2">
      <t>ヨジョウ</t>
    </rPh>
    <rPh sb="2" eb="3">
      <t>ヒ</t>
    </rPh>
    <rPh sb="3" eb="5">
      <t>カセキ</t>
    </rPh>
    <rPh sb="5" eb="7">
      <t>デンキ</t>
    </rPh>
    <rPh sb="7" eb="9">
      <t>ソウトウ</t>
    </rPh>
    <rPh sb="9" eb="10">
      <t>リョウ</t>
    </rPh>
    <phoneticPr fontId="1"/>
  </si>
  <si>
    <r>
      <t>自社の販売電力量
(10</t>
    </r>
    <r>
      <rPr>
        <vertAlign val="superscript"/>
        <sz val="10"/>
        <color theme="1"/>
        <rFont val="ＭＳ Ｐゴシック"/>
        <family val="3"/>
        <charset val="128"/>
      </rPr>
      <t>3</t>
    </r>
    <r>
      <rPr>
        <sz val="10"/>
        <color theme="1"/>
        <rFont val="ＭＳ Ｐゴシック"/>
        <family val="3"/>
        <charset val="128"/>
      </rPr>
      <t>kWh)</t>
    </r>
    <rPh sb="0" eb="2">
      <t>ジシャ</t>
    </rPh>
    <rPh sb="3" eb="5">
      <t>ハンバイ</t>
    </rPh>
    <rPh sb="5" eb="7">
      <t>デンリョク</t>
    </rPh>
    <rPh sb="7" eb="8">
      <t>リョウ</t>
    </rPh>
    <phoneticPr fontId="1"/>
  </si>
  <si>
    <r>
      <t>販売電力量（全国総量）
(10</t>
    </r>
    <r>
      <rPr>
        <vertAlign val="superscript"/>
        <sz val="10"/>
        <color theme="1"/>
        <rFont val="ＭＳ Ｐゴシック"/>
        <family val="3"/>
        <charset val="128"/>
      </rPr>
      <t>3</t>
    </r>
    <r>
      <rPr>
        <sz val="10"/>
        <color theme="1"/>
        <rFont val="ＭＳ Ｐゴシック"/>
        <family val="3"/>
        <charset val="128"/>
      </rPr>
      <t>kWh)</t>
    </r>
    <rPh sb="0" eb="2">
      <t>ハンバイ</t>
    </rPh>
    <rPh sb="2" eb="4">
      <t>デンリョク</t>
    </rPh>
    <rPh sb="4" eb="5">
      <t>リョウ</t>
    </rPh>
    <rPh sb="6" eb="8">
      <t>ゼンコク</t>
    </rPh>
    <rPh sb="8" eb="10">
      <t>ソウリョウ</t>
    </rPh>
    <phoneticPr fontId="1"/>
  </si>
  <si>
    <t>FIT非化石証書
補正率</t>
    <rPh sb="9" eb="11">
      <t>ホセイ</t>
    </rPh>
    <rPh sb="11" eb="12">
      <t>リツ</t>
    </rPh>
    <phoneticPr fontId="1"/>
  </si>
  <si>
    <r>
      <t>非FIT非化石
電源調達量(10</t>
    </r>
    <r>
      <rPr>
        <vertAlign val="superscript"/>
        <sz val="8"/>
        <color theme="1"/>
        <rFont val="ＭＳ Ｐゴシック"/>
        <family val="3"/>
        <charset val="128"/>
      </rPr>
      <t>3</t>
    </r>
    <r>
      <rPr>
        <sz val="8"/>
        <color theme="1"/>
        <rFont val="ＭＳ Ｐゴシック"/>
        <family val="3"/>
        <charset val="128"/>
      </rPr>
      <t>kWh)</t>
    </r>
    <rPh sb="0" eb="1">
      <t>ヒ</t>
    </rPh>
    <rPh sb="4" eb="5">
      <t>ヒ</t>
    </rPh>
    <rPh sb="5" eb="7">
      <t>カセキ</t>
    </rPh>
    <rPh sb="8" eb="10">
      <t>デンゲン</t>
    </rPh>
    <rPh sb="10" eb="12">
      <t>チョウタツ</t>
    </rPh>
    <rPh sb="12" eb="13">
      <t>リョウ</t>
    </rPh>
    <phoneticPr fontId="1"/>
  </si>
  <si>
    <r>
      <t>固定価格買取・非ＦＩＴ非化石電気の調達による調整電力量
(10</t>
    </r>
    <r>
      <rPr>
        <vertAlign val="superscript"/>
        <sz val="10"/>
        <color theme="1"/>
        <rFont val="ＭＳ Ｐゴシック"/>
        <family val="3"/>
        <charset val="128"/>
      </rPr>
      <t>3</t>
    </r>
    <r>
      <rPr>
        <sz val="10"/>
        <color theme="1"/>
        <rFont val="ＭＳ Ｐゴシック"/>
        <family val="3"/>
        <charset val="128"/>
      </rPr>
      <t>kWh)</t>
    </r>
    <rPh sb="0" eb="2">
      <t>コテイ</t>
    </rPh>
    <rPh sb="2" eb="4">
      <t>カカク</t>
    </rPh>
    <rPh sb="4" eb="6">
      <t>カイトリ</t>
    </rPh>
    <rPh sb="12" eb="14">
      <t>カセキ</t>
    </rPh>
    <rPh sb="14" eb="16">
      <t>デンキ</t>
    </rPh>
    <rPh sb="22" eb="24">
      <t>チョウセイ</t>
    </rPh>
    <rPh sb="24" eb="27">
      <t>デンリョクリョウ</t>
    </rPh>
    <phoneticPr fontId="1"/>
  </si>
  <si>
    <t>②固定価格買取・非ＦＩＴ非化石電気の調達による調整二酸化炭素排出量の算出</t>
    <rPh sb="1" eb="3">
      <t>コテイ</t>
    </rPh>
    <rPh sb="3" eb="5">
      <t>カカク</t>
    </rPh>
    <rPh sb="5" eb="7">
      <t>カイトリ</t>
    </rPh>
    <rPh sb="15" eb="17">
      <t>デンキ</t>
    </rPh>
    <rPh sb="18" eb="20">
      <t>チョウタツ</t>
    </rPh>
    <rPh sb="23" eb="25">
      <t>チョウセイ</t>
    </rPh>
    <rPh sb="25" eb="28">
      <t>ニサンカ</t>
    </rPh>
    <rPh sb="28" eb="30">
      <t>タンソ</t>
    </rPh>
    <rPh sb="30" eb="32">
      <t>ハイシュツ</t>
    </rPh>
    <rPh sb="32" eb="33">
      <t>リョウ</t>
    </rPh>
    <rPh sb="34" eb="36">
      <t>サンシュツ</t>
    </rPh>
    <phoneticPr fontId="1"/>
  </si>
  <si>
    <t>　以下の式にて求める。</t>
    <rPh sb="1" eb="3">
      <t>イカ</t>
    </rPh>
    <rPh sb="4" eb="5">
      <t>シキ</t>
    </rPh>
    <rPh sb="7" eb="8">
      <t>モト</t>
    </rPh>
    <phoneticPr fontId="1"/>
  </si>
  <si>
    <t xml:space="preserve">固定価格買取・非ＦＩＴ非化石電気の調達による調整二酸化炭素排出量　　 ＝ 　固定価格買取・非FIT非化石電気の調達による調整電力量       　×      全国平均係数                        </t>
    <rPh sb="14" eb="16">
      <t>デンキ</t>
    </rPh>
    <rPh sb="45" eb="46">
      <t>ヒ</t>
    </rPh>
    <rPh sb="49" eb="52">
      <t>ヒカセキ</t>
    </rPh>
    <rPh sb="52" eb="54">
      <t>デンキ</t>
    </rPh>
    <rPh sb="55" eb="57">
      <t>チョウタツ</t>
    </rPh>
    <rPh sb="80" eb="82">
      <t>ゼンコク</t>
    </rPh>
    <rPh sb="82" eb="84">
      <t>ヘイキン</t>
    </rPh>
    <rPh sb="84" eb="86">
      <t>ケイスウ</t>
    </rPh>
    <phoneticPr fontId="1"/>
  </si>
  <si>
    <r>
      <t>固定価格買取・非ＦＩＴ非化石電気の調達
による調整電力量
(10</t>
    </r>
    <r>
      <rPr>
        <vertAlign val="superscript"/>
        <sz val="10"/>
        <color theme="1"/>
        <rFont val="ＭＳ Ｐゴシック"/>
        <family val="3"/>
        <charset val="128"/>
      </rPr>
      <t>3</t>
    </r>
    <r>
      <rPr>
        <sz val="10"/>
        <color theme="1"/>
        <rFont val="ＭＳ Ｐゴシック"/>
        <family val="3"/>
        <charset val="128"/>
      </rPr>
      <t>kWh)</t>
    </r>
    <rPh sb="0" eb="2">
      <t>コテイ</t>
    </rPh>
    <rPh sb="2" eb="4">
      <t>カカク</t>
    </rPh>
    <rPh sb="4" eb="6">
      <t>カイトリ</t>
    </rPh>
    <rPh sb="14" eb="16">
      <t>デンキ</t>
    </rPh>
    <rPh sb="23" eb="25">
      <t>チョウセイ</t>
    </rPh>
    <rPh sb="25" eb="28">
      <t>デンリョクリョウ</t>
    </rPh>
    <phoneticPr fontId="1"/>
  </si>
  <si>
    <r>
      <t>固定価格買取・非ＦＩＴ非化石電気の調達
による調整二酸化炭素排出量
（10</t>
    </r>
    <r>
      <rPr>
        <vertAlign val="superscript"/>
        <sz val="10"/>
        <color theme="1"/>
        <rFont val="ＭＳ Ｐゴシック"/>
        <family val="3"/>
        <charset val="128"/>
      </rPr>
      <t>3</t>
    </r>
    <r>
      <rPr>
        <sz val="10"/>
        <color theme="1"/>
        <rFont val="ＭＳ Ｐゴシック"/>
        <family val="3"/>
        <charset val="128"/>
      </rPr>
      <t>t-CO</t>
    </r>
    <r>
      <rPr>
        <vertAlign val="subscript"/>
        <sz val="10"/>
        <color theme="1"/>
        <rFont val="ＭＳ Ｐゴシック"/>
        <family val="3"/>
        <charset val="128"/>
      </rPr>
      <t>2</t>
    </r>
    <r>
      <rPr>
        <sz val="10"/>
        <color theme="1"/>
        <rFont val="ＭＳ Ｐゴシック"/>
        <family val="3"/>
        <charset val="128"/>
      </rPr>
      <t>)</t>
    </r>
    <rPh sb="0" eb="2">
      <t>コテイ</t>
    </rPh>
    <rPh sb="2" eb="4">
      <t>カカク</t>
    </rPh>
    <rPh sb="4" eb="6">
      <t>カイトリ</t>
    </rPh>
    <rPh sb="7" eb="8">
      <t>ヒ</t>
    </rPh>
    <rPh sb="11" eb="12">
      <t>ヒ</t>
    </rPh>
    <rPh sb="12" eb="14">
      <t>カセキ</t>
    </rPh>
    <rPh sb="14" eb="16">
      <t>デンキ</t>
    </rPh>
    <rPh sb="17" eb="19">
      <t>チョウタツ</t>
    </rPh>
    <rPh sb="23" eb="25">
      <t>チョウセイ</t>
    </rPh>
    <rPh sb="25" eb="28">
      <t>ニサンカ</t>
    </rPh>
    <rPh sb="28" eb="30">
      <t>タンソ</t>
    </rPh>
    <rPh sb="30" eb="32">
      <t>ハイシュツ</t>
    </rPh>
    <rPh sb="32" eb="33">
      <t>リョウ</t>
    </rPh>
    <phoneticPr fontId="1"/>
  </si>
  <si>
    <t>≪表１２の２≫</t>
    <rPh sb="1" eb="2">
      <t>ヒョウ</t>
    </rPh>
    <phoneticPr fontId="1"/>
  </si>
  <si>
    <t>「固定価格買取制度による自社の買取電力量」にかかる卸売買の内訳
（令和７年度実績）</t>
    <rPh sb="25" eb="26">
      <t>オロシ</t>
    </rPh>
    <rPh sb="26" eb="28">
      <t>バイバイ</t>
    </rPh>
    <rPh sb="29" eb="31">
      <t>ウチワケ</t>
    </rPh>
    <phoneticPr fontId="1"/>
  </si>
  <si>
    <t>①FIT買取電力量（交付金対象）　＋　②卸調達量－　③卸販売量　＋　④市場調達ＦＩＴ電力量＝　自社・FIT買取電力量
　　　　　　　　　　　　　　　　　　　　　　　　　　　　　　　　　　　　　　　　　　　　　　　　（→表１２に記載）</t>
    <rPh sb="4" eb="6">
      <t>カイトリ</t>
    </rPh>
    <rPh sb="6" eb="9">
      <t>デンリョクリョウ</t>
    </rPh>
    <rPh sb="10" eb="12">
      <t>コウフ</t>
    </rPh>
    <rPh sb="12" eb="13">
      <t>キン</t>
    </rPh>
    <rPh sb="13" eb="15">
      <t>タイショウ</t>
    </rPh>
    <rPh sb="20" eb="21">
      <t>オロシ</t>
    </rPh>
    <rPh sb="21" eb="23">
      <t>チョウタツ</t>
    </rPh>
    <rPh sb="23" eb="24">
      <t>リョウ</t>
    </rPh>
    <rPh sb="27" eb="28">
      <t>オロシ</t>
    </rPh>
    <rPh sb="28" eb="31">
      <t>ハンバイリョウ</t>
    </rPh>
    <rPh sb="35" eb="37">
      <t>シジョウ</t>
    </rPh>
    <rPh sb="37" eb="39">
      <t>チョウタツ</t>
    </rPh>
    <rPh sb="42" eb="44">
      <t>デンリョク</t>
    </rPh>
    <rPh sb="44" eb="45">
      <t>リョウ</t>
    </rPh>
    <rPh sb="109" eb="110">
      <t>ヒョウ</t>
    </rPh>
    <rPh sb="113" eb="115">
      <t>キサイ</t>
    </rPh>
    <phoneticPr fontId="1"/>
  </si>
  <si>
    <t>①　固定価格買取制度による自社の買取電力量（交付金の対象となるもの）</t>
    <rPh sb="22" eb="25">
      <t>コウフキン</t>
    </rPh>
    <rPh sb="26" eb="28">
      <t>タイショウ</t>
    </rPh>
    <phoneticPr fontId="1"/>
  </si>
  <si>
    <r>
      <t>買取電力量
（１０</t>
    </r>
    <r>
      <rPr>
        <vertAlign val="superscript"/>
        <sz val="10"/>
        <color theme="1"/>
        <rFont val="ＭＳ Ｐゴシック"/>
        <family val="3"/>
        <charset val="128"/>
      </rPr>
      <t>３</t>
    </r>
    <r>
      <rPr>
        <sz val="10"/>
        <color theme="1"/>
        <rFont val="ＭＳ Ｐゴシック"/>
        <family val="3"/>
        <charset val="128"/>
      </rPr>
      <t>ｋＷｈ）</t>
    </r>
    <rPh sb="0" eb="2">
      <t>カイトリ</t>
    </rPh>
    <phoneticPr fontId="1"/>
  </si>
  <si>
    <t>小計</t>
    <phoneticPr fontId="1"/>
  </si>
  <si>
    <r>
      <t>②　電気事業者</t>
    </r>
    <r>
      <rPr>
        <b/>
        <vertAlign val="superscript"/>
        <sz val="14"/>
        <color theme="1"/>
        <rFont val="ＭＳ Ｐゴシック"/>
        <family val="3"/>
        <charset val="128"/>
      </rPr>
      <t>注）</t>
    </r>
    <r>
      <rPr>
        <b/>
        <sz val="14"/>
        <color theme="1"/>
        <rFont val="ＭＳ Ｐゴシック"/>
        <family val="3"/>
        <charset val="128"/>
      </rPr>
      <t>からの卸調達量の内訳（相対契約によるもの）</t>
    </r>
    <rPh sb="2" eb="4">
      <t>デンキ</t>
    </rPh>
    <rPh sb="4" eb="7">
      <t>ジギョウシャ</t>
    </rPh>
    <rPh sb="12" eb="13">
      <t>オロシ</t>
    </rPh>
    <rPh sb="13" eb="15">
      <t>チョウタツ</t>
    </rPh>
    <rPh sb="15" eb="16">
      <t>リョウ</t>
    </rPh>
    <rPh sb="17" eb="19">
      <t>ウチワケ</t>
    </rPh>
    <rPh sb="20" eb="22">
      <t>アイタイ</t>
    </rPh>
    <rPh sb="22" eb="24">
      <t>ケイヤク</t>
    </rPh>
    <phoneticPr fontId="1"/>
  </si>
  <si>
    <t>注）当該年度において卸供給実績があるものの小売供給実績がない電気事業者も含む</t>
    <rPh sb="0" eb="1">
      <t>チュウ</t>
    </rPh>
    <rPh sb="2" eb="4">
      <t>トウガイ</t>
    </rPh>
    <rPh sb="4" eb="6">
      <t>ネンド</t>
    </rPh>
    <rPh sb="10" eb="11">
      <t>オロシ</t>
    </rPh>
    <rPh sb="11" eb="13">
      <t>キョウキュウ</t>
    </rPh>
    <rPh sb="13" eb="15">
      <t>ジッセキ</t>
    </rPh>
    <rPh sb="21" eb="23">
      <t>コウリ</t>
    </rPh>
    <rPh sb="23" eb="25">
      <t>キョウキュウ</t>
    </rPh>
    <rPh sb="25" eb="27">
      <t>ジッセキ</t>
    </rPh>
    <rPh sb="30" eb="32">
      <t>デンキ</t>
    </rPh>
    <rPh sb="32" eb="35">
      <t>ジギョウシャ</t>
    </rPh>
    <rPh sb="36" eb="37">
      <t>フク</t>
    </rPh>
    <phoneticPr fontId="1"/>
  </si>
  <si>
    <r>
      <t>受電電力量
（１０</t>
    </r>
    <r>
      <rPr>
        <vertAlign val="superscript"/>
        <sz val="10"/>
        <color theme="1"/>
        <rFont val="ＭＳ Ｐゴシック"/>
        <family val="3"/>
        <charset val="128"/>
      </rPr>
      <t>３</t>
    </r>
    <r>
      <rPr>
        <sz val="10"/>
        <color theme="1"/>
        <rFont val="ＭＳ Ｐゴシック"/>
        <family val="3"/>
        <charset val="128"/>
      </rPr>
      <t>ｋＷｈ）</t>
    </r>
    <rPh sb="0" eb="2">
      <t>ジュデン</t>
    </rPh>
    <phoneticPr fontId="1"/>
  </si>
  <si>
    <r>
      <t>③　上記①および②のうち電気事業者</t>
    </r>
    <r>
      <rPr>
        <b/>
        <vertAlign val="superscript"/>
        <sz val="14"/>
        <color theme="1"/>
        <rFont val="ＭＳ Ｐゴシック"/>
        <family val="3"/>
        <charset val="128"/>
      </rPr>
      <t xml:space="preserve">注） </t>
    </r>
    <r>
      <rPr>
        <b/>
        <sz val="14"/>
        <color theme="1"/>
        <rFont val="ＭＳ Ｐゴシック"/>
        <family val="3"/>
        <charset val="128"/>
      </rPr>
      <t>（相対契約によるもの）及び卸電力取引市場における卸販売量の内訳</t>
    </r>
    <rPh sb="2" eb="4">
      <t>ジョウキ</t>
    </rPh>
    <rPh sb="12" eb="14">
      <t>デンキ</t>
    </rPh>
    <rPh sb="14" eb="17">
      <t>ジギョウシャ</t>
    </rPh>
    <rPh sb="31" eb="32">
      <t>オヨ</t>
    </rPh>
    <rPh sb="33" eb="34">
      <t>オロシ</t>
    </rPh>
    <rPh sb="34" eb="36">
      <t>デンリョク</t>
    </rPh>
    <rPh sb="36" eb="38">
      <t>トリヒキ</t>
    </rPh>
    <rPh sb="38" eb="40">
      <t>シジョウ</t>
    </rPh>
    <rPh sb="44" eb="47">
      <t>オロシハンバイ</t>
    </rPh>
    <rPh sb="47" eb="48">
      <t>リョウ</t>
    </rPh>
    <rPh sb="49" eb="51">
      <t>ウチワケ</t>
    </rPh>
    <phoneticPr fontId="1"/>
  </si>
  <si>
    <r>
      <t>送電電力量
（１０</t>
    </r>
    <r>
      <rPr>
        <vertAlign val="superscript"/>
        <sz val="10"/>
        <color theme="1"/>
        <rFont val="ＭＳ Ｐゴシック"/>
        <family val="3"/>
        <charset val="128"/>
      </rPr>
      <t>３</t>
    </r>
    <r>
      <rPr>
        <sz val="10"/>
        <color theme="1"/>
        <rFont val="ＭＳ Ｐゴシック"/>
        <family val="3"/>
        <charset val="128"/>
      </rPr>
      <t>ｋＷｈ）</t>
    </r>
    <rPh sb="0" eb="2">
      <t>ソウデン</t>
    </rPh>
    <phoneticPr fontId="1"/>
  </si>
  <si>
    <t>④市場調達ＦＩＴ電力量（卸電力取引市場からの電気調達に伴うＦＩＴ電力量）</t>
    <rPh sb="1" eb="3">
      <t>シジョウ</t>
    </rPh>
    <rPh sb="3" eb="5">
      <t>チョウタツ</t>
    </rPh>
    <rPh sb="12" eb="13">
      <t>オロシ</t>
    </rPh>
    <rPh sb="13" eb="15">
      <t>デンリョク</t>
    </rPh>
    <rPh sb="15" eb="17">
      <t>トリヒキ</t>
    </rPh>
    <rPh sb="17" eb="19">
      <t>シジョウ</t>
    </rPh>
    <rPh sb="22" eb="24">
      <t>デンキ</t>
    </rPh>
    <rPh sb="24" eb="26">
      <t>チョウタツ</t>
    </rPh>
    <rPh sb="27" eb="28">
      <t>トモナ</t>
    </rPh>
    <rPh sb="32" eb="34">
      <t>デンリョク</t>
    </rPh>
    <rPh sb="34" eb="35">
      <t>リョウ</t>
    </rPh>
    <phoneticPr fontId="1"/>
  </si>
  <si>
    <t>　以下の式で求める。</t>
    <phoneticPr fontId="1"/>
  </si>
  <si>
    <t xml:space="preserve">市場調達ＦＩＴ電力量 ＝ 　　   　 取引所からの電気調達量       ×     取引所からの電気調達分に含まれるＦＩＴ電気割合※                        </t>
    <rPh sb="0" eb="2">
      <t>シジョウ</t>
    </rPh>
    <rPh sb="2" eb="4">
      <t>チョウタツ</t>
    </rPh>
    <rPh sb="7" eb="9">
      <t>デンリョク</t>
    </rPh>
    <rPh sb="9" eb="10">
      <t>リョウ</t>
    </rPh>
    <rPh sb="20" eb="22">
      <t>トリヒキ</t>
    </rPh>
    <rPh sb="22" eb="23">
      <t>ショ</t>
    </rPh>
    <rPh sb="26" eb="28">
      <t>デンキ</t>
    </rPh>
    <rPh sb="28" eb="30">
      <t>チョウタツ</t>
    </rPh>
    <rPh sb="30" eb="31">
      <t>リョウ</t>
    </rPh>
    <rPh sb="44" eb="46">
      <t>トリヒキ</t>
    </rPh>
    <rPh sb="46" eb="47">
      <t>ショ</t>
    </rPh>
    <rPh sb="50" eb="52">
      <t>デンキ</t>
    </rPh>
    <rPh sb="52" eb="54">
      <t>チョウタツ</t>
    </rPh>
    <rPh sb="54" eb="55">
      <t>ブン</t>
    </rPh>
    <rPh sb="56" eb="57">
      <t>フク</t>
    </rPh>
    <rPh sb="63" eb="65">
      <t>デンキ</t>
    </rPh>
    <rPh sb="65" eb="67">
      <t>ワリアイ</t>
    </rPh>
    <phoneticPr fontId="1"/>
  </si>
  <si>
    <r>
      <t>取引所からの電気調達量
（１０</t>
    </r>
    <r>
      <rPr>
        <vertAlign val="superscript"/>
        <sz val="10"/>
        <color theme="1"/>
        <rFont val="ＭＳ Ｐゴシック"/>
        <family val="3"/>
        <charset val="128"/>
      </rPr>
      <t>３</t>
    </r>
    <r>
      <rPr>
        <sz val="10"/>
        <color theme="1"/>
        <rFont val="ＭＳ Ｐゴシック"/>
        <family val="3"/>
        <charset val="128"/>
      </rPr>
      <t>ｋＷｈ）</t>
    </r>
    <rPh sb="0" eb="2">
      <t>トリヒキ</t>
    </rPh>
    <rPh sb="2" eb="3">
      <t>ショ</t>
    </rPh>
    <rPh sb="6" eb="8">
      <t>デンキ</t>
    </rPh>
    <rPh sb="8" eb="10">
      <t>チョウタツ</t>
    </rPh>
    <rPh sb="10" eb="11">
      <t>リョウ</t>
    </rPh>
    <phoneticPr fontId="1"/>
  </si>
  <si>
    <t>取引所からの電気調達分
に含まれるＦＩＴ電気割合※</t>
    <rPh sb="0" eb="2">
      <t>トリヒキ</t>
    </rPh>
    <rPh sb="2" eb="3">
      <t>ショ</t>
    </rPh>
    <rPh sb="6" eb="8">
      <t>デンキ</t>
    </rPh>
    <rPh sb="8" eb="10">
      <t>チョウタツ</t>
    </rPh>
    <rPh sb="10" eb="11">
      <t>ブン</t>
    </rPh>
    <rPh sb="13" eb="14">
      <t>フク</t>
    </rPh>
    <rPh sb="20" eb="22">
      <t>デンキ</t>
    </rPh>
    <rPh sb="22" eb="24">
      <t>ワリアイ</t>
    </rPh>
    <phoneticPr fontId="1"/>
  </si>
  <si>
    <r>
      <t>市場調達ＦＩＴ電力量
（１０</t>
    </r>
    <r>
      <rPr>
        <vertAlign val="superscript"/>
        <sz val="10"/>
        <color theme="1"/>
        <rFont val="ＭＳ Ｐゴシック"/>
        <family val="3"/>
        <charset val="128"/>
      </rPr>
      <t>３</t>
    </r>
    <r>
      <rPr>
        <sz val="10"/>
        <color theme="1"/>
        <rFont val="ＭＳ Ｐゴシック"/>
        <family val="3"/>
        <charset val="128"/>
      </rPr>
      <t>ｋＷｈ）</t>
    </r>
    <rPh sb="0" eb="2">
      <t>シジョウ</t>
    </rPh>
    <rPh sb="2" eb="4">
      <t>チョウタツ</t>
    </rPh>
    <rPh sb="7" eb="9">
      <t>デンリョク</t>
    </rPh>
    <rPh sb="9" eb="10">
      <t>リョウ</t>
    </rPh>
    <phoneticPr fontId="1"/>
  </si>
  <si>
    <t>※取引所からの電気調達分に含まれるＦＩＴ電気割合については、国が毎年度報告に使用する係数を公表する。</t>
    <rPh sb="1" eb="3">
      <t>トリヒキ</t>
    </rPh>
    <rPh sb="3" eb="4">
      <t>ショ</t>
    </rPh>
    <rPh sb="7" eb="9">
      <t>デンキ</t>
    </rPh>
    <rPh sb="9" eb="11">
      <t>チョウタツ</t>
    </rPh>
    <rPh sb="11" eb="12">
      <t>ブン</t>
    </rPh>
    <rPh sb="13" eb="14">
      <t>フク</t>
    </rPh>
    <rPh sb="20" eb="22">
      <t>デンキ</t>
    </rPh>
    <rPh sb="22" eb="24">
      <t>ワリアイ</t>
    </rPh>
    <rPh sb="30" eb="31">
      <t>クニ</t>
    </rPh>
    <rPh sb="32" eb="35">
      <t>マイネンド</t>
    </rPh>
    <rPh sb="35" eb="37">
      <t>ホウコク</t>
    </rPh>
    <rPh sb="38" eb="40">
      <t>シヨウ</t>
    </rPh>
    <rPh sb="42" eb="44">
      <t>ケイスウ</t>
    </rPh>
    <rPh sb="45" eb="47">
      <t>コウヒョウ</t>
    </rPh>
    <phoneticPr fontId="1"/>
  </si>
  <si>
    <t>＜計算結果＞</t>
    <rPh sb="1" eb="3">
      <t>ケイサン</t>
    </rPh>
    <rPh sb="3" eb="5">
      <t>ケッカ</t>
    </rPh>
    <phoneticPr fontId="1"/>
  </si>
  <si>
    <t>表１２に記載するべき「固定価格買取制度による自社の買取電力量」（①＋②－③＋④）</t>
    <phoneticPr fontId="1"/>
  </si>
  <si>
    <t>≪表１２の３≫</t>
    <rPh sb="1" eb="2">
      <t>ヒョウ</t>
    </rPh>
    <phoneticPr fontId="1"/>
  </si>
  <si>
    <t>「非FIT非化石電源の調達量」にかかる卸売買の内訳
（令和７年度実績）</t>
    <rPh sb="1" eb="2">
      <t>ヒ</t>
    </rPh>
    <rPh sb="5" eb="6">
      <t>ヒ</t>
    </rPh>
    <rPh sb="6" eb="8">
      <t>カセキ</t>
    </rPh>
    <rPh sb="8" eb="10">
      <t>デンゲン</t>
    </rPh>
    <rPh sb="11" eb="13">
      <t>チョウタツ</t>
    </rPh>
    <rPh sb="13" eb="14">
      <t>リョウ</t>
    </rPh>
    <rPh sb="19" eb="20">
      <t>オロシ</t>
    </rPh>
    <rPh sb="20" eb="22">
      <t>バイバイ</t>
    </rPh>
    <rPh sb="23" eb="25">
      <t>ウチワケ</t>
    </rPh>
    <phoneticPr fontId="1"/>
  </si>
  <si>
    <t>①非FIT非化石電源の発電事業者からの調達量＋②卸調達量－③卸販売量＝自社・非FIT非化石電源の調達量
　　　　　　　　　　　　　　　　　　　　　　　　　　　　　　　　　　　　　　　　　　　　　　　　（→表１２に記載）</t>
    <rPh sb="1" eb="2">
      <t>ヒ</t>
    </rPh>
    <rPh sb="5" eb="6">
      <t>ヒ</t>
    </rPh>
    <rPh sb="6" eb="8">
      <t>カセキ</t>
    </rPh>
    <rPh sb="8" eb="10">
      <t>デンゲン</t>
    </rPh>
    <rPh sb="11" eb="13">
      <t>ハツデン</t>
    </rPh>
    <rPh sb="13" eb="16">
      <t>ジギョウシャ</t>
    </rPh>
    <rPh sb="19" eb="21">
      <t>チョウタツ</t>
    </rPh>
    <rPh sb="21" eb="22">
      <t>リョウ</t>
    </rPh>
    <rPh sb="24" eb="25">
      <t>オロシ</t>
    </rPh>
    <rPh sb="25" eb="27">
      <t>チョウタツ</t>
    </rPh>
    <rPh sb="27" eb="28">
      <t>リョウ</t>
    </rPh>
    <rPh sb="30" eb="31">
      <t>オロシ</t>
    </rPh>
    <rPh sb="31" eb="34">
      <t>ハンバイリョウ</t>
    </rPh>
    <rPh sb="38" eb="39">
      <t>ヒ</t>
    </rPh>
    <rPh sb="42" eb="43">
      <t>ヒ</t>
    </rPh>
    <rPh sb="43" eb="45">
      <t>カセキ</t>
    </rPh>
    <rPh sb="45" eb="47">
      <t>デンゲン</t>
    </rPh>
    <rPh sb="48" eb="50">
      <t>チョウタツ</t>
    </rPh>
    <rPh sb="102" eb="103">
      <t>ヒョウ</t>
    </rPh>
    <rPh sb="106" eb="108">
      <t>キサイ</t>
    </rPh>
    <phoneticPr fontId="1"/>
  </si>
  <si>
    <r>
      <t>①　非FIT非化石電源の発電事業者</t>
    </r>
    <r>
      <rPr>
        <b/>
        <vertAlign val="superscript"/>
        <sz val="14"/>
        <color theme="1"/>
        <rFont val="ＭＳ Ｐゴシック"/>
        <family val="3"/>
        <charset val="128"/>
      </rPr>
      <t>注1）</t>
    </r>
    <r>
      <rPr>
        <b/>
        <sz val="14"/>
        <color theme="1"/>
        <rFont val="ＭＳ Ｐゴシック"/>
        <family val="3"/>
        <charset val="128"/>
      </rPr>
      <t>からの調達量</t>
    </r>
    <r>
      <rPr>
        <b/>
        <vertAlign val="superscript"/>
        <sz val="14"/>
        <color theme="1"/>
        <rFont val="ＭＳ Ｐゴシック"/>
        <family val="3"/>
        <charset val="128"/>
      </rPr>
      <t>注2）</t>
    </r>
    <rPh sb="2" eb="3">
      <t>ヒ</t>
    </rPh>
    <rPh sb="6" eb="7">
      <t>ヒ</t>
    </rPh>
    <rPh sb="7" eb="9">
      <t>カセキ</t>
    </rPh>
    <rPh sb="9" eb="11">
      <t>デンゲン</t>
    </rPh>
    <rPh sb="12" eb="14">
      <t>ハツデン</t>
    </rPh>
    <rPh sb="14" eb="17">
      <t>ジギョウシャ</t>
    </rPh>
    <rPh sb="17" eb="18">
      <t>チュウ</t>
    </rPh>
    <rPh sb="23" eb="25">
      <t>チョウタツ</t>
    </rPh>
    <rPh sb="25" eb="26">
      <t>リョウ</t>
    </rPh>
    <rPh sb="26" eb="27">
      <t>チュウ</t>
    </rPh>
    <phoneticPr fontId="1"/>
  </si>
  <si>
    <t>注1）自社・他社の両方を含む全ての発電事業者。</t>
    <rPh sb="0" eb="1">
      <t>チュウ</t>
    </rPh>
    <rPh sb="3" eb="5">
      <t>ジシャ</t>
    </rPh>
    <rPh sb="6" eb="8">
      <t>タシャ</t>
    </rPh>
    <rPh sb="9" eb="11">
      <t>リョウホウ</t>
    </rPh>
    <rPh sb="12" eb="13">
      <t>フク</t>
    </rPh>
    <rPh sb="14" eb="15">
      <t>スベ</t>
    </rPh>
    <rPh sb="17" eb="19">
      <t>ハツデン</t>
    </rPh>
    <rPh sb="19" eb="22">
      <t>ジギョウシャ</t>
    </rPh>
    <phoneticPr fontId="1"/>
  </si>
  <si>
    <t>注2）非化石証書を使用していない（再生可能エネルギーとしての価値やCO2ゼロエミッション電源としての価値を有さない）調達量も含め全ての非FIT非化石電力量を記載すること。</t>
    <rPh sb="0" eb="1">
      <t>チュウ</t>
    </rPh>
    <rPh sb="58" eb="60">
      <t>チョウタツ</t>
    </rPh>
    <rPh sb="60" eb="61">
      <t>リョウ</t>
    </rPh>
    <rPh sb="62" eb="63">
      <t>フク</t>
    </rPh>
    <rPh sb="64" eb="65">
      <t>スベ</t>
    </rPh>
    <rPh sb="67" eb="71">
      <t>ヒフィt</t>
    </rPh>
    <rPh sb="71" eb="74">
      <t>ヒカセキ</t>
    </rPh>
    <rPh sb="74" eb="77">
      <t>デンリョクリョウ</t>
    </rPh>
    <rPh sb="78" eb="80">
      <t>キサイ</t>
    </rPh>
    <phoneticPr fontId="1"/>
  </si>
  <si>
    <t>注）小売電気事業者を指す。当該年度において卸供給実績があるものの小売供給実績がない電気事業者も含む。
また、小売アグリゲーターからの調達は小売アグリゲーターの名称と合計電力量の記載でよい。</t>
    <rPh sb="0" eb="1">
      <t>チュウ</t>
    </rPh>
    <rPh sb="2" eb="4">
      <t>コウ</t>
    </rPh>
    <rPh sb="4" eb="6">
      <t>デンキ</t>
    </rPh>
    <rPh sb="6" eb="9">
      <t>ジギョウシャ</t>
    </rPh>
    <rPh sb="10" eb="11">
      <t>サ</t>
    </rPh>
    <rPh sb="13" eb="15">
      <t>トウガイ</t>
    </rPh>
    <rPh sb="15" eb="17">
      <t>ネンド</t>
    </rPh>
    <rPh sb="21" eb="22">
      <t>オロシ</t>
    </rPh>
    <rPh sb="22" eb="24">
      <t>キョウキュウ</t>
    </rPh>
    <rPh sb="24" eb="26">
      <t>ジッセキ</t>
    </rPh>
    <rPh sb="32" eb="34">
      <t>コウリ</t>
    </rPh>
    <rPh sb="34" eb="36">
      <t>キョウキュウ</t>
    </rPh>
    <rPh sb="36" eb="38">
      <t>ジッセキ</t>
    </rPh>
    <rPh sb="41" eb="43">
      <t>デンキ</t>
    </rPh>
    <rPh sb="43" eb="46">
      <t>ジギョウシャ</t>
    </rPh>
    <rPh sb="47" eb="48">
      <t>フク</t>
    </rPh>
    <rPh sb="54" eb="56">
      <t>コウ</t>
    </rPh>
    <rPh sb="66" eb="68">
      <t>チョウタツ</t>
    </rPh>
    <rPh sb="69" eb="71">
      <t>コウ</t>
    </rPh>
    <rPh sb="79" eb="81">
      <t>メイショウ</t>
    </rPh>
    <rPh sb="82" eb="84">
      <t>ゴウケイ</t>
    </rPh>
    <rPh sb="84" eb="86">
      <t>デンリョク</t>
    </rPh>
    <rPh sb="86" eb="87">
      <t>リョウ</t>
    </rPh>
    <rPh sb="88" eb="90">
      <t>キサイ</t>
    </rPh>
    <phoneticPr fontId="1"/>
  </si>
  <si>
    <t>表１２に記載するべき「非FIT非化石電源の自社の調達量」（①＋②－③）</t>
    <rPh sb="11" eb="12">
      <t>ヒ</t>
    </rPh>
    <rPh sb="15" eb="16">
      <t>ヒ</t>
    </rPh>
    <rPh sb="16" eb="18">
      <t>カセキ</t>
    </rPh>
    <rPh sb="18" eb="20">
      <t>デンゲン</t>
    </rPh>
    <rPh sb="24" eb="26">
      <t>チョウタツ</t>
    </rPh>
    <phoneticPr fontId="1"/>
  </si>
  <si>
    <r>
      <t>調達電力量
（１０</t>
    </r>
    <r>
      <rPr>
        <vertAlign val="superscript"/>
        <sz val="10"/>
        <color theme="1"/>
        <rFont val="ＭＳ Ｐゴシック"/>
        <family val="3"/>
        <charset val="128"/>
      </rPr>
      <t>３</t>
    </r>
    <r>
      <rPr>
        <sz val="10"/>
        <color theme="1"/>
        <rFont val="ＭＳ Ｐゴシック"/>
        <family val="3"/>
        <charset val="128"/>
      </rPr>
      <t>ｋＷｈ）</t>
    </r>
    <rPh sb="0" eb="2">
      <t>チョウタツ</t>
    </rPh>
    <rPh sb="2" eb="4">
      <t>デンリョク</t>
    </rPh>
    <phoneticPr fontId="1"/>
  </si>
  <si>
    <t>（参考）</t>
    <rPh sb="1" eb="3">
      <t>サンコウ</t>
    </rPh>
    <phoneticPr fontId="1"/>
  </si>
  <si>
    <t>省令値</t>
    <phoneticPr fontId="1"/>
  </si>
  <si>
    <t>第４欄</t>
    <rPh sb="0" eb="1">
      <t>ダイ</t>
    </rPh>
    <rPh sb="2" eb="3">
      <t>ラン</t>
    </rPh>
    <phoneticPr fontId="1"/>
  </si>
  <si>
    <t>第５欄</t>
    <rPh sb="0" eb="1">
      <t>ダイ</t>
    </rPh>
    <rPh sb="2" eb="3">
      <t>ラン</t>
    </rPh>
    <phoneticPr fontId="1"/>
  </si>
  <si>
    <t>単位発熱量（GJ/t）</t>
    <rPh sb="0" eb="2">
      <t>タンイ</t>
    </rPh>
    <rPh sb="2" eb="4">
      <t>ハツネツ</t>
    </rPh>
    <rPh sb="4" eb="5">
      <t>リョウ</t>
    </rPh>
    <phoneticPr fontId="1"/>
  </si>
  <si>
    <t>排出係数（t-C/GJ）</t>
    <rPh sb="0" eb="2">
      <t>ハイシュツ</t>
    </rPh>
    <rPh sb="2" eb="4">
      <t>ケイスウ</t>
    </rPh>
    <phoneticPr fontId="1"/>
  </si>
  <si>
    <t>kl</t>
  </si>
  <si>
    <t>kl</t>
    <phoneticPr fontId="1"/>
  </si>
  <si>
    <t>潤滑油</t>
    <phoneticPr fontId="1"/>
  </si>
  <si>
    <t>（出所）特定排出者の事業活動に伴う温室効果ガスの排出量算定に関する省令別表第１</t>
    <rPh sb="1" eb="3">
      <t>デドコロ</t>
    </rPh>
    <phoneticPr fontId="1"/>
  </si>
  <si>
    <t>平均熱効率（％）</t>
    <rPh sb="0" eb="2">
      <t>ヘイキン</t>
    </rPh>
    <rPh sb="2" eb="3">
      <t>ネツ</t>
    </rPh>
    <rPh sb="3" eb="5">
      <t>コウリツ</t>
    </rPh>
    <phoneticPr fontId="1"/>
  </si>
  <si>
    <r>
      <t>燃料区分別CO</t>
    </r>
    <r>
      <rPr>
        <vertAlign val="subscript"/>
        <sz val="10"/>
        <color theme="1"/>
        <rFont val="ＭＳ Ｐゴシック"/>
        <family val="3"/>
        <charset val="128"/>
      </rPr>
      <t>2</t>
    </r>
    <r>
      <rPr>
        <sz val="10"/>
        <color theme="1"/>
        <rFont val="ＭＳ Ｐゴシック"/>
        <family val="3"/>
        <charset val="128"/>
      </rPr>
      <t>排出係数
（t-CO</t>
    </r>
    <r>
      <rPr>
        <vertAlign val="subscript"/>
        <sz val="10"/>
        <color theme="1"/>
        <rFont val="ＭＳ Ｐゴシック"/>
        <family val="3"/>
        <charset val="128"/>
      </rPr>
      <t>2</t>
    </r>
    <r>
      <rPr>
        <sz val="10"/>
        <color theme="1"/>
        <rFont val="ＭＳ Ｐゴシック"/>
        <family val="3"/>
        <charset val="128"/>
      </rPr>
      <t>/GJ）</t>
    </r>
    <rPh sb="0" eb="2">
      <t>ネンリョウ</t>
    </rPh>
    <rPh sb="2" eb="4">
      <t>クブン</t>
    </rPh>
    <rPh sb="4" eb="5">
      <t>ベツ</t>
    </rPh>
    <rPh sb="8" eb="10">
      <t>ハイシュツ</t>
    </rPh>
    <rPh sb="10" eb="12">
      <t>ケイスウ</t>
    </rPh>
    <phoneticPr fontId="1"/>
  </si>
  <si>
    <t>石炭</t>
    <rPh sb="0" eb="2">
      <t>セキタン</t>
    </rPh>
    <phoneticPr fontId="1"/>
  </si>
  <si>
    <t>LNG</t>
    <phoneticPr fontId="1"/>
  </si>
  <si>
    <t>温対法における特定排出者の
他人から供給された電気の使用に伴う二酸化炭素排出量の
算定等に用いられる排出係数について
（令和７年度実績、メニュー別）</t>
    <rPh sb="0" eb="1">
      <t>アツシ</t>
    </rPh>
    <rPh sb="1" eb="2">
      <t>タイ</t>
    </rPh>
    <rPh sb="2" eb="3">
      <t>ホウ</t>
    </rPh>
    <rPh sb="7" eb="9">
      <t>トクテイ</t>
    </rPh>
    <rPh sb="9" eb="12">
      <t>ハイシュツシャ</t>
    </rPh>
    <rPh sb="14" eb="16">
      <t>タニン</t>
    </rPh>
    <rPh sb="18" eb="20">
      <t>キョウキュウ</t>
    </rPh>
    <rPh sb="23" eb="25">
      <t>デンキ</t>
    </rPh>
    <rPh sb="26" eb="28">
      <t>シヨウ</t>
    </rPh>
    <rPh sb="29" eb="30">
      <t>トモナ</t>
    </rPh>
    <rPh sb="31" eb="34">
      <t>ニサンカ</t>
    </rPh>
    <rPh sb="34" eb="36">
      <t>タンソ</t>
    </rPh>
    <rPh sb="36" eb="39">
      <t>ハイシュツリョウ</t>
    </rPh>
    <rPh sb="41" eb="43">
      <t>サンテイ</t>
    </rPh>
    <rPh sb="43" eb="44">
      <t>トウ</t>
    </rPh>
    <rPh sb="45" eb="46">
      <t>モチ</t>
    </rPh>
    <rPh sb="50" eb="52">
      <t>ハイシュツ</t>
    </rPh>
    <rPh sb="52" eb="54">
      <t>ケイスウ</t>
    </rPh>
    <phoneticPr fontId="1"/>
  </si>
  <si>
    <t>【事業者別】（再掲）</t>
    <rPh sb="1" eb="4">
      <t>ジギョウシャ</t>
    </rPh>
    <rPh sb="4" eb="5">
      <t>ベツ</t>
    </rPh>
    <rPh sb="7" eb="9">
      <t>サイケイ</t>
    </rPh>
    <phoneticPr fontId="1"/>
  </si>
  <si>
    <r>
      <t>二酸化炭素排出量算出の
ため代替値</t>
    </r>
    <r>
      <rPr>
        <vertAlign val="superscript"/>
        <sz val="11"/>
        <color theme="1"/>
        <rFont val="ＭＳ Ｐゴシック"/>
        <family val="3"/>
        <charset val="128"/>
      </rPr>
      <t>※</t>
    </r>
    <r>
      <rPr>
        <sz val="11"/>
        <color theme="1"/>
        <rFont val="ＭＳ Ｐゴシック"/>
        <family val="3"/>
        <charset val="128"/>
      </rPr>
      <t>を使用した
電気の受電電力量
（１０</t>
    </r>
    <r>
      <rPr>
        <vertAlign val="superscript"/>
        <sz val="11"/>
        <color theme="1"/>
        <rFont val="ＭＳ Ｐゴシック"/>
        <family val="3"/>
        <charset val="128"/>
      </rPr>
      <t>３</t>
    </r>
    <r>
      <rPr>
        <sz val="11"/>
        <color theme="1"/>
        <rFont val="ＭＳ Ｐゴシック"/>
        <family val="3"/>
        <charset val="128"/>
      </rPr>
      <t>ｋWｈ）</t>
    </r>
    <rPh sb="0" eb="3">
      <t>ニサンカ</t>
    </rPh>
    <rPh sb="3" eb="5">
      <t>タンソ</t>
    </rPh>
    <rPh sb="9" eb="10">
      <t>シュツ</t>
    </rPh>
    <rPh sb="14" eb="16">
      <t>ダイタイ</t>
    </rPh>
    <phoneticPr fontId="1"/>
  </si>
  <si>
    <r>
      <t>(</t>
    </r>
    <r>
      <rPr>
        <sz val="11"/>
        <rFont val="ＭＳ Ｐゴシック"/>
        <family val="3"/>
        <charset val="128"/>
      </rPr>
      <t>未調整排出係数)</t>
    </r>
    <rPh sb="1" eb="4">
      <t>ミチョウセイ</t>
    </rPh>
    <rPh sb="4" eb="6">
      <t>ハイシュツ</t>
    </rPh>
    <rPh sb="6" eb="8">
      <t>ケイスウ</t>
    </rPh>
    <phoneticPr fontId="1"/>
  </si>
  <si>
    <t>(基礎排出係数)</t>
    <rPh sb="1" eb="3">
      <t>キソ</t>
    </rPh>
    <rPh sb="5" eb="7">
      <t>ケイスウ</t>
    </rPh>
    <phoneticPr fontId="1"/>
  </si>
  <si>
    <t>【メニュー別】</t>
    <rPh sb="5" eb="6">
      <t>ベツ</t>
    </rPh>
    <phoneticPr fontId="1"/>
  </si>
  <si>
    <r>
      <t>ＦＩＴ及び非ＦＩＴ非化石電気調整後
二酸化炭素排出量
※ガス事業者別の基礎排出係数を用いたもの
（１０</t>
    </r>
    <r>
      <rPr>
        <vertAlign val="superscript"/>
        <sz val="11"/>
        <color theme="1"/>
        <rFont val="ＭＳ Ｐゴシック"/>
        <family val="3"/>
        <charset val="128"/>
      </rPr>
      <t>3</t>
    </r>
    <r>
      <rPr>
        <sz val="11"/>
        <color theme="1"/>
        <rFont val="ＭＳ Ｐゴシック"/>
        <family val="3"/>
        <charset val="128"/>
      </rPr>
      <t>t-CO2）</t>
    </r>
    <rPh sb="3" eb="4">
      <t>オヨ</t>
    </rPh>
    <rPh sb="5" eb="6">
      <t>ヒ</t>
    </rPh>
    <rPh sb="9" eb="10">
      <t>ヒ</t>
    </rPh>
    <rPh sb="10" eb="12">
      <t>カセキ</t>
    </rPh>
    <rPh sb="12" eb="14">
      <t>デンキ</t>
    </rPh>
    <rPh sb="18" eb="21">
      <t>ニサンカ</t>
    </rPh>
    <rPh sb="21" eb="23">
      <t>タンソ</t>
    </rPh>
    <phoneticPr fontId="1"/>
  </si>
  <si>
    <r>
      <t>ＦＩＴ及び非ＦＩＴ非化石電気調整後
二酸化炭素排出量
※ガス事業者別の調整後排出係数を用いたもの
（１０</t>
    </r>
    <r>
      <rPr>
        <vertAlign val="superscript"/>
        <sz val="11"/>
        <color theme="1"/>
        <rFont val="ＭＳ Ｐゴシック"/>
        <family val="3"/>
        <charset val="128"/>
      </rPr>
      <t>3</t>
    </r>
    <r>
      <rPr>
        <sz val="11"/>
        <color theme="1"/>
        <rFont val="ＭＳ Ｐゴシック"/>
        <family val="3"/>
        <charset val="128"/>
      </rPr>
      <t>t-CO2）</t>
    </r>
    <rPh sb="3" eb="4">
      <t>オヨ</t>
    </rPh>
    <rPh sb="5" eb="6">
      <t>ヒ</t>
    </rPh>
    <rPh sb="9" eb="10">
      <t>ヒ</t>
    </rPh>
    <rPh sb="10" eb="12">
      <t>カセキ</t>
    </rPh>
    <rPh sb="12" eb="14">
      <t>デンキ</t>
    </rPh>
    <rPh sb="18" eb="21">
      <t>ニサンカ</t>
    </rPh>
    <rPh sb="21" eb="23">
      <t>タンソ</t>
    </rPh>
    <rPh sb="35" eb="38">
      <t>チョウセイゴ</t>
    </rPh>
    <rPh sb="38" eb="40">
      <t>ハイシュツ</t>
    </rPh>
    <phoneticPr fontId="1"/>
  </si>
  <si>
    <r>
      <t>国内認証
排出削減量等の量
（１０</t>
    </r>
    <r>
      <rPr>
        <vertAlign val="superscript"/>
        <sz val="11"/>
        <color theme="1"/>
        <rFont val="ＭＳ Ｐゴシック"/>
        <family val="3"/>
        <charset val="128"/>
      </rPr>
      <t>３</t>
    </r>
    <r>
      <rPr>
        <sz val="11"/>
        <color theme="1"/>
        <rFont val="ＭＳ Ｐゴシック"/>
        <family val="3"/>
        <charset val="128"/>
      </rPr>
      <t>ｔ-CO</t>
    </r>
    <r>
      <rPr>
        <vertAlign val="subscript"/>
        <sz val="11"/>
        <color theme="1"/>
        <rFont val="ＭＳ Ｐゴシック"/>
        <family val="3"/>
        <charset val="128"/>
      </rPr>
      <t>2</t>
    </r>
    <r>
      <rPr>
        <sz val="11"/>
        <color theme="1"/>
        <rFont val="ＭＳ Ｐゴシック"/>
        <family val="3"/>
        <charset val="128"/>
      </rPr>
      <t>）</t>
    </r>
    <rPh sb="0" eb="2">
      <t>コクナイ</t>
    </rPh>
    <rPh sb="2" eb="4">
      <t>ニンショウ</t>
    </rPh>
    <rPh sb="5" eb="7">
      <t>ハイシュツ</t>
    </rPh>
    <rPh sb="7" eb="10">
      <t>サクゲンリョウ</t>
    </rPh>
    <rPh sb="10" eb="11">
      <t>ナド</t>
    </rPh>
    <rPh sb="12" eb="13">
      <t>リョウ</t>
    </rPh>
    <phoneticPr fontId="1"/>
  </si>
  <si>
    <r>
      <t>国内及び海外認証
排出削減量等の量
（１０</t>
    </r>
    <r>
      <rPr>
        <vertAlign val="superscript"/>
        <sz val="11"/>
        <color theme="1"/>
        <rFont val="ＭＳ Ｐゴシック"/>
        <family val="3"/>
        <charset val="128"/>
      </rPr>
      <t>３</t>
    </r>
    <r>
      <rPr>
        <sz val="11"/>
        <color theme="1"/>
        <rFont val="ＭＳ Ｐゴシック"/>
        <family val="3"/>
        <charset val="128"/>
      </rPr>
      <t>ｔ-CO</t>
    </r>
    <r>
      <rPr>
        <vertAlign val="subscript"/>
        <sz val="11"/>
        <color theme="1"/>
        <rFont val="ＭＳ Ｐゴシック"/>
        <family val="3"/>
        <charset val="128"/>
      </rPr>
      <t>2</t>
    </r>
    <r>
      <rPr>
        <sz val="11"/>
        <color theme="1"/>
        <rFont val="ＭＳ Ｐゴシック"/>
        <family val="3"/>
        <charset val="128"/>
      </rPr>
      <t>）</t>
    </r>
    <rPh sb="0" eb="2">
      <t>コクナイ</t>
    </rPh>
    <rPh sb="2" eb="3">
      <t>オヨ</t>
    </rPh>
    <rPh sb="4" eb="6">
      <t>カイガイ</t>
    </rPh>
    <rPh sb="6" eb="8">
      <t>ニンショウ</t>
    </rPh>
    <rPh sb="9" eb="11">
      <t>ハイシュツ</t>
    </rPh>
    <rPh sb="11" eb="14">
      <t>サクゲンリョウ</t>
    </rPh>
    <rPh sb="14" eb="15">
      <t>ナド</t>
    </rPh>
    <rPh sb="16" eb="17">
      <t>リョウ</t>
    </rPh>
    <phoneticPr fontId="1"/>
  </si>
  <si>
    <r>
      <t>基礎二酸化炭素排出量
（１０</t>
    </r>
    <r>
      <rPr>
        <vertAlign val="superscript"/>
        <sz val="11"/>
        <color theme="1"/>
        <rFont val="ＭＳ Ｐゴシック"/>
        <family val="3"/>
        <charset val="128"/>
      </rPr>
      <t>３</t>
    </r>
    <r>
      <rPr>
        <sz val="11"/>
        <color theme="1"/>
        <rFont val="ＭＳ Ｐゴシック"/>
        <family val="3"/>
        <charset val="128"/>
      </rPr>
      <t>ｔ-CO</t>
    </r>
    <r>
      <rPr>
        <vertAlign val="subscript"/>
        <sz val="11"/>
        <color theme="1"/>
        <rFont val="ＭＳ Ｐゴシック"/>
        <family val="3"/>
        <charset val="128"/>
      </rPr>
      <t>2</t>
    </r>
    <r>
      <rPr>
        <sz val="11"/>
        <color theme="1"/>
        <rFont val="ＭＳ Ｐゴシック"/>
        <family val="3"/>
        <charset val="128"/>
      </rPr>
      <t>）</t>
    </r>
    <rPh sb="0" eb="2">
      <t>キソ</t>
    </rPh>
    <rPh sb="2" eb="5">
      <t>ニサンカ</t>
    </rPh>
    <rPh sb="5" eb="7">
      <t>タンソ</t>
    </rPh>
    <rPh sb="7" eb="9">
      <t>ハイシュツ</t>
    </rPh>
    <rPh sb="9" eb="10">
      <t>リョウ</t>
    </rPh>
    <phoneticPr fontId="1"/>
  </si>
  <si>
    <r>
      <t>調整後二酸化炭素排出量
（１０</t>
    </r>
    <r>
      <rPr>
        <vertAlign val="superscript"/>
        <sz val="11"/>
        <color theme="1"/>
        <rFont val="ＭＳ Ｐゴシック"/>
        <family val="3"/>
        <charset val="128"/>
      </rPr>
      <t>３</t>
    </r>
    <r>
      <rPr>
        <sz val="11"/>
        <color theme="1"/>
        <rFont val="ＭＳ Ｐゴシック"/>
        <family val="3"/>
        <charset val="128"/>
      </rPr>
      <t>ｔ-CO</t>
    </r>
    <r>
      <rPr>
        <vertAlign val="subscript"/>
        <sz val="11"/>
        <color theme="1"/>
        <rFont val="ＭＳ Ｐゴシック"/>
        <family val="3"/>
        <charset val="128"/>
      </rPr>
      <t>2</t>
    </r>
    <r>
      <rPr>
        <sz val="11"/>
        <color theme="1"/>
        <rFont val="ＭＳ Ｐゴシック"/>
        <family val="3"/>
        <charset val="128"/>
      </rPr>
      <t>）</t>
    </r>
    <rPh sb="0" eb="3">
      <t>チョウセイゴ</t>
    </rPh>
    <rPh sb="3" eb="6">
      <t>ニサンカ</t>
    </rPh>
    <rPh sb="6" eb="8">
      <t>タンソ</t>
    </rPh>
    <rPh sb="8" eb="10">
      <t>ハイシュツ</t>
    </rPh>
    <rPh sb="10" eb="11">
      <t>リョウ</t>
    </rPh>
    <phoneticPr fontId="1"/>
  </si>
  <si>
    <r>
      <t>基礎排出係数
（ｋｇ-CO</t>
    </r>
    <r>
      <rPr>
        <vertAlign val="subscript"/>
        <sz val="11"/>
        <color theme="1"/>
        <rFont val="ＭＳ Ｐゴシック"/>
        <family val="3"/>
        <charset val="128"/>
      </rPr>
      <t>2</t>
    </r>
    <r>
      <rPr>
        <sz val="11"/>
        <color theme="1"/>
        <rFont val="ＭＳ Ｐゴシック"/>
        <family val="3"/>
        <charset val="128"/>
      </rPr>
      <t>/ｋWh)</t>
    </r>
    <rPh sb="0" eb="2">
      <t>キソ</t>
    </rPh>
    <rPh sb="2" eb="4">
      <t>ハイシュツ</t>
    </rPh>
    <rPh sb="4" eb="6">
      <t>ケイスウ</t>
    </rPh>
    <phoneticPr fontId="1"/>
  </si>
  <si>
    <r>
      <t>調整後排出係数
（ｋｇ-CO</t>
    </r>
    <r>
      <rPr>
        <vertAlign val="subscript"/>
        <sz val="11"/>
        <color theme="1"/>
        <rFont val="ＭＳ Ｐゴシック"/>
        <family val="3"/>
        <charset val="128"/>
      </rPr>
      <t>2</t>
    </r>
    <r>
      <rPr>
        <sz val="11"/>
        <color theme="1"/>
        <rFont val="ＭＳ Ｐゴシック"/>
        <family val="3"/>
        <charset val="128"/>
      </rPr>
      <t>/ｋWh)</t>
    </r>
    <rPh sb="0" eb="3">
      <t>チョウセイゴ</t>
    </rPh>
    <rPh sb="3" eb="5">
      <t>ハイシュツ</t>
    </rPh>
    <rPh sb="5" eb="7">
      <t>ケイスウ</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</si>
  <si>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</si>
  <si>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</si>
  <si>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</si>
  <si>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</si>
  <si>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</si>
  <si>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</si>
  <si>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</si>
  <si>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</si>
  <si>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</si>
  <si>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</si>
  <si>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</si>
  <si>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</si>
  <si>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</si>
  <si>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</si>
  <si>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</si>
  <si>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</si>
  <si>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</si>
  <si>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</si>
  <si>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</si>
  <si>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</si>
  <si>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</si>
  <si>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r>
      <rPr>
        <sz val="6"/>
        <color theme="1"/>
        <rFont val="ＭＳ Ｐゴシック"/>
        <family val="3"/>
        <charset val="128"/>
      </rPr>
      <t>（参考）</t>
    </r>
    <r>
      <rPr>
        <sz val="11"/>
        <color theme="1"/>
        <rFont val="ＭＳ Ｐゴシック"/>
        <family val="3"/>
        <charset val="128"/>
      </rPr>
      <t xml:space="preserve">
合計</t>
    </r>
    <rPh sb="1" eb="3">
      <t>サンコウ</t>
    </rPh>
    <rPh sb="5" eb="7">
      <t>ゴウケイ</t>
    </rPh>
    <phoneticPr fontId="1"/>
  </si>
  <si>
    <t>※メニュー別排出係数について記入欄が不足する場合は別途、国に申し出ること。（「残差により作成した係数」は最終行に設定するものとする。）</t>
    <rPh sb="5" eb="6">
      <t>ベツ</t>
    </rPh>
    <rPh sb="6" eb="8">
      <t>ハイシュツ</t>
    </rPh>
    <rPh sb="8" eb="10">
      <t>ケイスウ</t>
    </rPh>
    <rPh sb="14" eb="17">
      <t>キニュウラン</t>
    </rPh>
    <rPh sb="18" eb="20">
      <t>フソク</t>
    </rPh>
    <rPh sb="22" eb="24">
      <t>バアイ</t>
    </rPh>
    <rPh sb="25" eb="27">
      <t>ベット</t>
    </rPh>
    <rPh sb="28" eb="29">
      <t>クニ</t>
    </rPh>
    <rPh sb="30" eb="31">
      <t>モウ</t>
    </rPh>
    <rPh sb="32" eb="33">
      <t>デ</t>
    </rPh>
    <rPh sb="39" eb="41">
      <t>ザンサ</t>
    </rPh>
    <rPh sb="44" eb="46">
      <t>サクセイ</t>
    </rPh>
    <rPh sb="48" eb="50">
      <t>ケイスウ</t>
    </rPh>
    <rPh sb="52" eb="55">
      <t>サイシュウギョウ</t>
    </rPh>
    <rPh sb="56" eb="58">
      <t>セッテイ</t>
    </rPh>
    <phoneticPr fontId="1"/>
  </si>
  <si>
    <t>≪表１（メニュー別）≫</t>
    <rPh sb="1" eb="2">
      <t>ヒョウ</t>
    </rPh>
    <rPh sb="8" eb="9">
      <t>ベツ</t>
    </rPh>
    <phoneticPr fontId="1"/>
  </si>
  <si>
    <t>「発電に伴い排出された未調整二酸化炭素排出量」の算定根拠資料
（令和７年度実績、メニュー別）</t>
    <rPh sb="1" eb="3">
      <t>ハツデン</t>
    </rPh>
    <rPh sb="4" eb="5">
      <t>トモナ</t>
    </rPh>
    <rPh sb="6" eb="8">
      <t>ハイシュツ</t>
    </rPh>
    <rPh sb="11" eb="14">
      <t>ミチョウセイ</t>
    </rPh>
    <rPh sb="14" eb="17">
      <t>ニサンカ</t>
    </rPh>
    <rPh sb="17" eb="19">
      <t>タンソ</t>
    </rPh>
    <rPh sb="19" eb="21">
      <t>ハイシュツ</t>
    </rPh>
    <rPh sb="21" eb="22">
      <t>リョウ</t>
    </rPh>
    <rPh sb="24" eb="26">
      <t>サンテイ</t>
    </rPh>
    <rPh sb="26" eb="28">
      <t>コンキョ</t>
    </rPh>
    <rPh sb="28" eb="30">
      <t>シリョウ</t>
    </rPh>
    <phoneticPr fontId="1"/>
  </si>
  <si>
    <r>
      <t>≪参考・「事業者別」の計算式≫　燃料使用量×単位発熱量（測定値）×燃料種別排出係数</t>
    </r>
    <r>
      <rPr>
        <b/>
        <vertAlign val="superscript"/>
        <sz val="12"/>
        <color theme="1"/>
        <rFont val="ＭＳ Ｐゴシック"/>
        <family val="3"/>
        <charset val="128"/>
      </rPr>
      <t>※1</t>
    </r>
    <r>
      <rPr>
        <b/>
        <sz val="12"/>
        <color theme="1"/>
        <rFont val="ＭＳ Ｐゴシック"/>
        <family val="3"/>
        <charset val="128"/>
      </rPr>
      <t>×４４／１２＝ＣＯ</t>
    </r>
    <r>
      <rPr>
        <b/>
        <vertAlign val="subscript"/>
        <sz val="12"/>
        <color theme="1"/>
        <rFont val="ＭＳ Ｐゴシック"/>
        <family val="3"/>
        <charset val="128"/>
      </rPr>
      <t>２</t>
    </r>
    <r>
      <rPr>
        <b/>
        <sz val="12"/>
        <color theme="1"/>
        <rFont val="ＭＳ Ｐゴシック"/>
        <family val="3"/>
        <charset val="128"/>
      </rPr>
      <t>排出量</t>
    </r>
    <rPh sb="16" eb="18">
      <t>ネンリョウ</t>
    </rPh>
    <rPh sb="18" eb="21">
      <t>シヨウリョウ</t>
    </rPh>
    <rPh sb="22" eb="24">
      <t>タンイ</t>
    </rPh>
    <rPh sb="24" eb="26">
      <t>ハツネツ</t>
    </rPh>
    <rPh sb="26" eb="27">
      <t>リョウ</t>
    </rPh>
    <rPh sb="28" eb="31">
      <t>ソクテイチ</t>
    </rPh>
    <rPh sb="33" eb="35">
      <t>ネンリョウ</t>
    </rPh>
    <rPh sb="35" eb="36">
      <t>シュ</t>
    </rPh>
    <rPh sb="36" eb="37">
      <t>ベツ</t>
    </rPh>
    <rPh sb="37" eb="39">
      <t>ハイシュツ</t>
    </rPh>
    <rPh sb="39" eb="41">
      <t>ケイスウ</t>
    </rPh>
    <rPh sb="53" eb="55">
      <t>ハイシュツ</t>
    </rPh>
    <rPh sb="55" eb="56">
      <t>リョウ</t>
    </rPh>
    <phoneticPr fontId="1"/>
  </si>
  <si>
    <r>
      <t>≪参考・「事業者別」の計算式≫　燃料使用量×燃料種別発熱量</t>
    </r>
    <r>
      <rPr>
        <b/>
        <vertAlign val="superscript"/>
        <sz val="12"/>
        <color theme="1"/>
        <rFont val="ＭＳ Ｐゴシック"/>
        <family val="3"/>
        <charset val="128"/>
      </rPr>
      <t>※2</t>
    </r>
    <r>
      <rPr>
        <b/>
        <sz val="12"/>
        <color theme="1"/>
        <rFont val="ＭＳ Ｐゴシック"/>
        <family val="3"/>
        <charset val="128"/>
      </rPr>
      <t>×燃料種別排出係数</t>
    </r>
    <r>
      <rPr>
        <b/>
        <vertAlign val="superscript"/>
        <sz val="12"/>
        <color theme="1"/>
        <rFont val="ＭＳ Ｐゴシック"/>
        <family val="3"/>
        <charset val="128"/>
      </rPr>
      <t>※1</t>
    </r>
    <r>
      <rPr>
        <b/>
        <sz val="12"/>
        <color theme="1"/>
        <rFont val="ＭＳ Ｐゴシック"/>
        <family val="3"/>
        <charset val="128"/>
      </rPr>
      <t>×４４／１２=ＣＯ</t>
    </r>
    <r>
      <rPr>
        <b/>
        <vertAlign val="subscript"/>
        <sz val="12"/>
        <color theme="1"/>
        <rFont val="ＭＳ Ｐゴシック"/>
        <family val="3"/>
        <charset val="128"/>
      </rPr>
      <t>２</t>
    </r>
    <r>
      <rPr>
        <b/>
        <sz val="12"/>
        <color theme="1"/>
        <rFont val="ＭＳ Ｐゴシック"/>
        <family val="3"/>
        <charset val="128"/>
      </rPr>
      <t>排出量</t>
    </r>
    <rPh sb="16" eb="18">
      <t>ネンリョウ</t>
    </rPh>
    <rPh sb="18" eb="21">
      <t>シヨウリョウ</t>
    </rPh>
    <rPh sb="22" eb="24">
      <t>ネンリョウ</t>
    </rPh>
    <rPh sb="24" eb="26">
      <t>シュベツ</t>
    </rPh>
    <rPh sb="26" eb="28">
      <t>ハツネツ</t>
    </rPh>
    <rPh sb="28" eb="29">
      <t>リョウ</t>
    </rPh>
    <rPh sb="32" eb="34">
      <t>ネンリョウ</t>
    </rPh>
    <rPh sb="34" eb="36">
      <t>シュベツ</t>
    </rPh>
    <rPh sb="36" eb="38">
      <t>ハイシュツ</t>
    </rPh>
    <rPh sb="38" eb="40">
      <t>ケイスウ</t>
    </rPh>
    <rPh sb="52" eb="54">
      <t>ハイシュツ</t>
    </rPh>
    <rPh sb="54" eb="55">
      <t>リョウ</t>
    </rPh>
    <phoneticPr fontId="1"/>
  </si>
  <si>
    <t>※1　算定省令別表第１の第5欄に掲げる係数。燃料として都市ガスを使用している場合、日本国温室効果ガスインベントリ報告書 2022年における一般ガスの2020年度の炭素排出係数(0.0140(t-C/GJ))を用いること。
※2　算定省令別表第１の第4欄に掲げる単位発熱量</t>
    <rPh sb="3" eb="7">
      <t>サンテイショウレイ</t>
    </rPh>
    <rPh sb="7" eb="9">
      <t>ベッピョウ</t>
    </rPh>
    <rPh sb="9" eb="10">
      <t>ダイ</t>
    </rPh>
    <rPh sb="12" eb="13">
      <t>ダイ</t>
    </rPh>
    <rPh sb="14" eb="15">
      <t>ラン</t>
    </rPh>
    <rPh sb="16" eb="17">
      <t>カカ</t>
    </rPh>
    <rPh sb="19" eb="21">
      <t>ケイスウ</t>
    </rPh>
    <rPh sb="130" eb="132">
      <t>タンイ</t>
    </rPh>
    <rPh sb="132" eb="134">
      <t>ハツネツ</t>
    </rPh>
    <rPh sb="134" eb="135">
      <t>リョウ</t>
    </rPh>
    <phoneticPr fontId="1"/>
  </si>
  <si>
    <t>燃料使用量
（表１記載の単位）</t>
    <rPh sb="0" eb="2">
      <t>ネンリョウ</t>
    </rPh>
    <rPh sb="2" eb="5">
      <t>シヨウリョウ</t>
    </rPh>
    <rPh sb="7" eb="8">
      <t>ヒョウ</t>
    </rPh>
    <rPh sb="9" eb="11">
      <t>キサイ</t>
    </rPh>
    <rPh sb="12" eb="14">
      <t>タンイ</t>
    </rPh>
    <phoneticPr fontId="1"/>
  </si>
  <si>
    <t>メニューA</t>
  </si>
  <si>
    <t>メニューB</t>
  </si>
  <si>
    <t>メニューC</t>
  </si>
  <si>
    <t>メニューD</t>
  </si>
  <si>
    <t>メニューE</t>
  </si>
  <si>
    <t>メニューF</t>
  </si>
  <si>
    <t>メニューG</t>
  </si>
  <si>
    <t>メニューH</t>
  </si>
  <si>
    <t>メニューI</t>
  </si>
  <si>
    <t>メニューJ</t>
  </si>
  <si>
    <t>メニューK</t>
  </si>
  <si>
    <t>メニューL</t>
  </si>
  <si>
    <t>メニューM</t>
  </si>
  <si>
    <t>メニューN</t>
  </si>
  <si>
    <t>メニュー O</t>
    <phoneticPr fontId="1"/>
  </si>
  <si>
    <t>メニューP</t>
    <phoneticPr fontId="1"/>
  </si>
  <si>
    <t>メニューQ</t>
    <phoneticPr fontId="1"/>
  </si>
  <si>
    <t>メニューR</t>
    <phoneticPr fontId="1"/>
  </si>
  <si>
    <t>メニューS</t>
    <phoneticPr fontId="1"/>
  </si>
  <si>
    <t>メニューT</t>
    <phoneticPr fontId="1"/>
  </si>
  <si>
    <t>メニューU</t>
    <phoneticPr fontId="1"/>
  </si>
  <si>
    <t>メニューO</t>
  </si>
  <si>
    <t>メニューP</t>
  </si>
  <si>
    <t>メニューQ</t>
  </si>
  <si>
    <t>メニューR</t>
  </si>
  <si>
    <t>メニューS</t>
  </si>
  <si>
    <t>メニューT</t>
  </si>
  <si>
    <t>メニューU</t>
  </si>
  <si>
    <t>&lt;都市ガスを使用している場合＞</t>
    <phoneticPr fontId="1"/>
  </si>
  <si>
    <t>ガス事業者の名称</t>
    <phoneticPr fontId="1"/>
  </si>
  <si>
    <r>
      <t>都市ガス使用量
（千m</t>
    </r>
    <r>
      <rPr>
        <vertAlign val="superscript"/>
        <sz val="10"/>
        <color theme="1"/>
        <rFont val="ＭＳ Ｐゴシック"/>
        <family val="3"/>
        <charset val="128"/>
      </rPr>
      <t>3</t>
    </r>
    <r>
      <rPr>
        <sz val="10"/>
        <color theme="1"/>
        <rFont val="ＭＳ Ｐゴシック"/>
        <family val="3"/>
        <charset val="128"/>
      </rPr>
      <t>）</t>
    </r>
    <phoneticPr fontId="1"/>
  </si>
  <si>
    <r>
      <t>未調整CO</t>
    </r>
    <r>
      <rPr>
        <vertAlign val="subscript"/>
        <sz val="10"/>
        <rFont val="ＭＳ Ｐゴシック"/>
        <family val="3"/>
        <charset val="128"/>
      </rPr>
      <t>2</t>
    </r>
    <r>
      <rPr>
        <sz val="10"/>
        <rFont val="ＭＳ Ｐゴシック"/>
        <family val="3"/>
        <charset val="128"/>
      </rPr>
      <t>排出量（ガス事業者別の基礎排出係数を用いたもの）
（１０</t>
    </r>
    <r>
      <rPr>
        <vertAlign val="superscript"/>
        <sz val="10"/>
        <rFont val="ＭＳ Ｐゴシック"/>
        <family val="3"/>
        <charset val="128"/>
      </rPr>
      <t>3</t>
    </r>
    <r>
      <rPr>
        <sz val="10"/>
        <rFont val="ＭＳ Ｐゴシック"/>
        <family val="3"/>
        <charset val="128"/>
      </rPr>
      <t>t-CO</t>
    </r>
    <r>
      <rPr>
        <vertAlign val="subscript"/>
        <sz val="10"/>
        <rFont val="ＭＳ Ｐゴシック"/>
        <family val="3"/>
        <charset val="128"/>
      </rPr>
      <t>2</t>
    </r>
    <r>
      <rPr>
        <sz val="10"/>
        <rFont val="ＭＳ Ｐゴシック"/>
        <family val="3"/>
        <charset val="128"/>
      </rPr>
      <t>）</t>
    </r>
    <rPh sb="0" eb="3">
      <t>ミチョウセイ</t>
    </rPh>
    <rPh sb="6" eb="8">
      <t>ハイシュツ</t>
    </rPh>
    <rPh sb="8" eb="9">
      <t>リョウ</t>
    </rPh>
    <rPh sb="12" eb="15">
      <t>ジギョウシャ</t>
    </rPh>
    <rPh sb="15" eb="16">
      <t>ベツ</t>
    </rPh>
    <rPh sb="17" eb="19">
      <t>キソ</t>
    </rPh>
    <rPh sb="19" eb="21">
      <t>ハイシュツ</t>
    </rPh>
    <rPh sb="21" eb="23">
      <t>ケイスウ</t>
    </rPh>
    <rPh sb="24" eb="25">
      <t>モチ</t>
    </rPh>
    <phoneticPr fontId="1"/>
  </si>
  <si>
    <r>
      <t>未調整CO</t>
    </r>
    <r>
      <rPr>
        <vertAlign val="subscript"/>
        <sz val="10"/>
        <rFont val="ＭＳ Ｐゴシック"/>
        <family val="3"/>
        <charset val="128"/>
      </rPr>
      <t>2</t>
    </r>
    <r>
      <rPr>
        <sz val="10"/>
        <rFont val="ＭＳ Ｐゴシック"/>
        <family val="3"/>
        <charset val="128"/>
      </rPr>
      <t>排出量（ガス事業者別の調整後排出係数を用いたもの）
（１０</t>
    </r>
    <r>
      <rPr>
        <vertAlign val="superscript"/>
        <sz val="10"/>
        <rFont val="ＭＳ Ｐゴシック"/>
        <family val="3"/>
        <charset val="128"/>
      </rPr>
      <t>3</t>
    </r>
    <r>
      <rPr>
        <sz val="10"/>
        <rFont val="ＭＳ Ｐゴシック"/>
        <family val="3"/>
        <charset val="128"/>
      </rPr>
      <t>t-CO</t>
    </r>
    <r>
      <rPr>
        <vertAlign val="subscript"/>
        <sz val="10"/>
        <rFont val="ＭＳ Ｐゴシック"/>
        <family val="3"/>
        <charset val="128"/>
      </rPr>
      <t>2</t>
    </r>
    <r>
      <rPr>
        <sz val="10"/>
        <rFont val="ＭＳ Ｐゴシック"/>
        <family val="3"/>
        <charset val="128"/>
      </rPr>
      <t>）</t>
    </r>
    <rPh sb="0" eb="3">
      <t>ミチョウセイ</t>
    </rPh>
    <rPh sb="6" eb="8">
      <t>ハイシュツ</t>
    </rPh>
    <rPh sb="8" eb="9">
      <t>リョウ</t>
    </rPh>
    <rPh sb="12" eb="15">
      <t>ジギョウシャ</t>
    </rPh>
    <rPh sb="15" eb="16">
      <t>ベツ</t>
    </rPh>
    <rPh sb="17" eb="20">
      <t>チョウセイゴ</t>
    </rPh>
    <rPh sb="20" eb="22">
      <t>ハイシュツ</t>
    </rPh>
    <rPh sb="22" eb="24">
      <t>ケイスウ</t>
    </rPh>
    <rPh sb="25" eb="26">
      <t>モチ</t>
    </rPh>
    <phoneticPr fontId="1"/>
  </si>
  <si>
    <r>
      <t>発電電力量または受電電力量
(10</t>
    </r>
    <r>
      <rPr>
        <vertAlign val="superscript"/>
        <sz val="10"/>
        <color theme="1"/>
        <rFont val="ＭＳ Ｐゴシック"/>
        <family val="3"/>
        <charset val="128"/>
      </rPr>
      <t>3</t>
    </r>
    <r>
      <rPr>
        <sz val="10"/>
        <color theme="1"/>
        <rFont val="ＭＳ Ｐゴシック"/>
        <family val="3"/>
        <charset val="128"/>
      </rPr>
      <t>kWh)</t>
    </r>
    <rPh sb="0" eb="2">
      <t>ハツデン</t>
    </rPh>
    <rPh sb="2" eb="4">
      <t>デンリョク</t>
    </rPh>
    <rPh sb="4" eb="5">
      <t>リョウ</t>
    </rPh>
    <rPh sb="8" eb="10">
      <t>ジュデン</t>
    </rPh>
    <rPh sb="10" eb="13">
      <t>デンリョクリョウ</t>
    </rPh>
    <phoneticPr fontId="1"/>
  </si>
  <si>
    <t>≪表２（メニュー別）≫</t>
    <rPh sb="1" eb="2">
      <t>ヒョウ</t>
    </rPh>
    <phoneticPr fontId="1"/>
  </si>
  <si>
    <t>「発電に伴い排出された未調整二酸化炭素排出量」の算定根拠資料
（令和７年度実績、メニュー別）</t>
    <rPh sb="1" eb="3">
      <t>ハツデン</t>
    </rPh>
    <rPh sb="4" eb="5">
      <t>トモナ</t>
    </rPh>
    <rPh sb="6" eb="8">
      <t>ハイシュツ</t>
    </rPh>
    <rPh sb="11" eb="14">
      <t>ミチョウセイ</t>
    </rPh>
    <rPh sb="14" eb="17">
      <t>ニサンカ</t>
    </rPh>
    <rPh sb="17" eb="19">
      <t>タンソ</t>
    </rPh>
    <rPh sb="24" eb="26">
      <t>サンテイ</t>
    </rPh>
    <rPh sb="26" eb="28">
      <t>コンキョ</t>
    </rPh>
    <rPh sb="28" eb="30">
      <t>シリョウ</t>
    </rPh>
    <phoneticPr fontId="1"/>
  </si>
  <si>
    <r>
      <t>≪参考・「事業者別」の計算式≫　燃料種ごとの総発熱量×燃料種別排出係数</t>
    </r>
    <r>
      <rPr>
        <b/>
        <vertAlign val="superscript"/>
        <sz val="12"/>
        <color theme="1"/>
        <rFont val="ＭＳ Ｐゴシック"/>
        <family val="3"/>
        <charset val="128"/>
      </rPr>
      <t>※</t>
    </r>
    <r>
      <rPr>
        <b/>
        <sz val="12"/>
        <color theme="1"/>
        <rFont val="ＭＳ Ｐゴシック"/>
        <family val="3"/>
        <charset val="128"/>
      </rPr>
      <t>×４４／１２＝ＣＯ</t>
    </r>
    <r>
      <rPr>
        <b/>
        <vertAlign val="subscript"/>
        <sz val="12"/>
        <color theme="1"/>
        <rFont val="ＭＳ Ｐゴシック"/>
        <family val="3"/>
        <charset val="128"/>
      </rPr>
      <t>２</t>
    </r>
    <r>
      <rPr>
        <b/>
        <sz val="12"/>
        <color theme="1"/>
        <rFont val="ＭＳ Ｐゴシック"/>
        <family val="3"/>
        <charset val="128"/>
      </rPr>
      <t>排出量</t>
    </r>
    <rPh sb="16" eb="18">
      <t>ネンリョウ</t>
    </rPh>
    <rPh sb="18" eb="19">
      <t>シュ</t>
    </rPh>
    <rPh sb="22" eb="26">
      <t>ソウハツネツリョウ</t>
    </rPh>
    <rPh sb="27" eb="29">
      <t>ネンリョウ</t>
    </rPh>
    <rPh sb="29" eb="30">
      <t>シュ</t>
    </rPh>
    <rPh sb="30" eb="31">
      <t>ベツ</t>
    </rPh>
    <rPh sb="31" eb="33">
      <t>ハイシュツ</t>
    </rPh>
    <rPh sb="33" eb="35">
      <t>ケイスウ</t>
    </rPh>
    <rPh sb="46" eb="48">
      <t>ハイシュツ</t>
    </rPh>
    <rPh sb="48" eb="49">
      <t>リョウ</t>
    </rPh>
    <phoneticPr fontId="1"/>
  </si>
  <si>
    <t>※　算定省令別表第１の第5欄に掲げる係数。燃料として都市ガスを使用している場合、日本国温室効果ガスインベントリ報告書 2022年における一般ガスの2020年度の炭素排出係数(0.0140(t-C/GJ))を用いること。</t>
    <rPh sb="21" eb="23">
      <t>ネンリョウ</t>
    </rPh>
    <rPh sb="31" eb="33">
      <t>シヨウ</t>
    </rPh>
    <phoneticPr fontId="1"/>
  </si>
  <si>
    <t>メニューC</t>
    <phoneticPr fontId="1"/>
  </si>
  <si>
    <r>
      <t>発電電力量または受電電力量
(10</t>
    </r>
    <r>
      <rPr>
        <vertAlign val="superscript"/>
        <sz val="10"/>
        <color theme="1"/>
        <rFont val="ＭＳ Ｐゴシック"/>
        <family val="3"/>
        <charset val="128"/>
      </rPr>
      <t>3</t>
    </r>
    <r>
      <rPr>
        <sz val="10"/>
        <color theme="1"/>
        <rFont val="ＭＳ Ｐゴシック"/>
        <family val="3"/>
        <charset val="128"/>
      </rPr>
      <t>kWh)</t>
    </r>
    <phoneticPr fontId="1"/>
  </si>
  <si>
    <t>≪表３（メニュー別）≫</t>
    <rPh sb="1" eb="2">
      <t>ヒョウ</t>
    </rPh>
    <phoneticPr fontId="1"/>
  </si>
  <si>
    <t>「発電に伴い排出された未調整二酸化炭素排出量」の算定根拠資料
（令和７年度実績、メニュー別）</t>
    <rPh sb="11" eb="14">
      <t>ミチョウセイ</t>
    </rPh>
    <rPh sb="14" eb="17">
      <t>ニサンカ</t>
    </rPh>
    <rPh sb="17" eb="19">
      <t>タンソ</t>
    </rPh>
    <rPh sb="25" eb="26">
      <t>テイ</t>
    </rPh>
    <phoneticPr fontId="1"/>
  </si>
  <si>
    <r>
      <t>≪参考・「事業者別」の計算式≫　受電電力量÷平均熱効率</t>
    </r>
    <r>
      <rPr>
        <b/>
        <vertAlign val="superscript"/>
        <sz val="12"/>
        <color theme="1"/>
        <rFont val="ＭＳ Ｐゴシック"/>
        <family val="3"/>
        <charset val="128"/>
      </rPr>
      <t>※1</t>
    </r>
    <r>
      <rPr>
        <b/>
        <sz val="12"/>
        <color theme="1"/>
        <rFont val="ＭＳ Ｐゴシック"/>
        <family val="3"/>
        <charset val="128"/>
      </rPr>
      <t>×燃料種別排出係数</t>
    </r>
    <r>
      <rPr>
        <b/>
        <vertAlign val="superscript"/>
        <sz val="12"/>
        <color theme="1"/>
        <rFont val="ＭＳ Ｐゴシック"/>
        <family val="3"/>
        <charset val="128"/>
      </rPr>
      <t>※2</t>
    </r>
    <r>
      <rPr>
        <b/>
        <sz val="12"/>
        <color theme="1"/>
        <rFont val="ＭＳ Ｐゴシック"/>
        <family val="3"/>
        <charset val="128"/>
      </rPr>
      <t>×４４／１２＝ＣＯ</t>
    </r>
    <r>
      <rPr>
        <b/>
        <vertAlign val="subscript"/>
        <sz val="12"/>
        <color theme="1"/>
        <rFont val="ＭＳ Ｐゴシック"/>
        <family val="3"/>
        <charset val="128"/>
      </rPr>
      <t>２</t>
    </r>
    <r>
      <rPr>
        <b/>
        <sz val="12"/>
        <color theme="1"/>
        <rFont val="ＭＳ Ｐゴシック"/>
        <family val="3"/>
        <charset val="128"/>
      </rPr>
      <t>排出量</t>
    </r>
    <rPh sb="16" eb="18">
      <t>ジュデン</t>
    </rPh>
    <rPh sb="18" eb="20">
      <t>デンリョク</t>
    </rPh>
    <rPh sb="20" eb="21">
      <t>リョウ</t>
    </rPh>
    <rPh sb="22" eb="24">
      <t>ヘイキン</t>
    </rPh>
    <rPh sb="24" eb="25">
      <t>ネツ</t>
    </rPh>
    <rPh sb="25" eb="27">
      <t>コウリツ</t>
    </rPh>
    <rPh sb="30" eb="32">
      <t>ネンリョウ</t>
    </rPh>
    <rPh sb="32" eb="33">
      <t>シュ</t>
    </rPh>
    <rPh sb="33" eb="34">
      <t>ベツ</t>
    </rPh>
    <rPh sb="34" eb="36">
      <t>ハイシュツ</t>
    </rPh>
    <rPh sb="36" eb="38">
      <t>ケイスウ</t>
    </rPh>
    <rPh sb="50" eb="52">
      <t>ハイシュツ</t>
    </rPh>
    <rPh sb="52" eb="53">
      <t>リョウ</t>
    </rPh>
    <phoneticPr fontId="1"/>
  </si>
  <si>
    <t>≪表４（メニュー別）≫</t>
    <rPh sb="1" eb="2">
      <t>ヒョウ</t>
    </rPh>
    <phoneticPr fontId="1"/>
  </si>
  <si>
    <r>
      <t>≪参考・「事業者別」の計算式≫　燃料区分ごとの総発熱量×燃料区分別ＣＯ</t>
    </r>
    <r>
      <rPr>
        <b/>
        <vertAlign val="subscript"/>
        <sz val="12"/>
        <color indexed="8"/>
        <rFont val="ＭＳ Ｐゴシック"/>
        <family val="3"/>
        <charset val="128"/>
      </rPr>
      <t>２</t>
    </r>
    <r>
      <rPr>
        <b/>
        <sz val="12"/>
        <color indexed="8"/>
        <rFont val="ＭＳ Ｐゴシック"/>
        <family val="3"/>
        <charset val="128"/>
      </rPr>
      <t>排出係数</t>
    </r>
    <r>
      <rPr>
        <b/>
        <vertAlign val="superscript"/>
        <sz val="12"/>
        <color indexed="8"/>
        <rFont val="ＭＳ Ｐゴシック"/>
        <family val="3"/>
        <charset val="128"/>
      </rPr>
      <t>※</t>
    </r>
    <r>
      <rPr>
        <b/>
        <sz val="12"/>
        <color indexed="8"/>
        <rFont val="ＭＳ Ｐゴシック"/>
        <family val="3"/>
        <charset val="128"/>
      </rPr>
      <t>＝ＣＯ</t>
    </r>
    <r>
      <rPr>
        <b/>
        <vertAlign val="subscript"/>
        <sz val="12"/>
        <color indexed="8"/>
        <rFont val="ＭＳ Ｐゴシック"/>
        <family val="3"/>
        <charset val="128"/>
      </rPr>
      <t>２</t>
    </r>
    <r>
      <rPr>
        <b/>
        <sz val="12"/>
        <color indexed="8"/>
        <rFont val="ＭＳ Ｐゴシック"/>
        <family val="3"/>
        <charset val="128"/>
      </rPr>
      <t>排出量</t>
    </r>
    <rPh sb="16" eb="18">
      <t>ネンリョウ</t>
    </rPh>
    <rPh sb="18" eb="20">
      <t>クブン</t>
    </rPh>
    <rPh sb="23" eb="27">
      <t>ソウハツネツリョウ</t>
    </rPh>
    <rPh sb="28" eb="30">
      <t>ネンリョウ</t>
    </rPh>
    <rPh sb="30" eb="32">
      <t>クブン</t>
    </rPh>
    <rPh sb="32" eb="33">
      <t>ベツ</t>
    </rPh>
    <rPh sb="36" eb="38">
      <t>ハイシュツ</t>
    </rPh>
    <rPh sb="38" eb="40">
      <t>ケイスウ</t>
    </rPh>
    <rPh sb="45" eb="47">
      <t>ハイシュツ</t>
    </rPh>
    <rPh sb="47" eb="48">
      <t>リョウ</t>
    </rPh>
    <phoneticPr fontId="1"/>
  </si>
  <si>
    <r>
      <t>※　関連する燃料による平均的なＣＯ</t>
    </r>
    <r>
      <rPr>
        <vertAlign val="subscript"/>
        <sz val="8"/>
        <rFont val="ＭＳ Ｐゴシック"/>
        <family val="3"/>
        <charset val="128"/>
      </rPr>
      <t>２</t>
    </r>
    <r>
      <rPr>
        <sz val="8"/>
        <rFont val="ＭＳ Ｐゴシック"/>
        <family val="3"/>
        <charset val="128"/>
      </rPr>
      <t>排出係数</t>
    </r>
    <rPh sb="2" eb="4">
      <t>カンレン</t>
    </rPh>
    <rPh sb="6" eb="8">
      <t>ネンリョウ</t>
    </rPh>
    <rPh sb="11" eb="14">
      <t>ヘイキンテキ</t>
    </rPh>
    <rPh sb="18" eb="20">
      <t>ハイシュツ</t>
    </rPh>
    <rPh sb="20" eb="22">
      <t>ケイスウ</t>
    </rPh>
    <phoneticPr fontId="1"/>
  </si>
  <si>
    <r>
      <t>ＣＯ</t>
    </r>
    <r>
      <rPr>
        <vertAlign val="subscript"/>
        <sz val="10"/>
        <rFont val="ＭＳ Ｐゴシック"/>
        <family val="3"/>
        <charset val="128"/>
      </rPr>
      <t>２</t>
    </r>
    <r>
      <rPr>
        <sz val="10"/>
        <rFont val="ＭＳ Ｐゴシック"/>
        <family val="3"/>
        <charset val="128"/>
      </rPr>
      <t>排出量
（１０</t>
    </r>
    <r>
      <rPr>
        <vertAlign val="superscript"/>
        <sz val="10"/>
        <rFont val="ＭＳ Ｐゴシック"/>
        <family val="3"/>
        <charset val="128"/>
      </rPr>
      <t>3</t>
    </r>
    <r>
      <rPr>
        <sz val="10"/>
        <rFont val="ＭＳ Ｐゴシック"/>
        <family val="3"/>
        <charset val="128"/>
      </rPr>
      <t>t-CO</t>
    </r>
    <r>
      <rPr>
        <vertAlign val="subscript"/>
        <sz val="10"/>
        <rFont val="ＭＳ Ｐゴシック"/>
        <family val="3"/>
        <charset val="128"/>
      </rPr>
      <t>2</t>
    </r>
    <r>
      <rPr>
        <sz val="10"/>
        <rFont val="ＭＳ Ｐゴシック"/>
        <family val="3"/>
        <charset val="128"/>
      </rPr>
      <t>）</t>
    </r>
    <phoneticPr fontId="1"/>
  </si>
  <si>
    <r>
      <t>発電電力量または受電電力量
(10</t>
    </r>
    <r>
      <rPr>
        <vertAlign val="superscript"/>
        <sz val="10"/>
        <color indexed="8"/>
        <rFont val="ＭＳ Ｐゴシック"/>
        <family val="3"/>
        <charset val="128"/>
      </rPr>
      <t>3</t>
    </r>
    <r>
      <rPr>
        <sz val="10"/>
        <color indexed="8"/>
        <rFont val="ＭＳ Ｐゴシック"/>
        <family val="3"/>
        <charset val="128"/>
      </rPr>
      <t>kWh)</t>
    </r>
    <phoneticPr fontId="1"/>
  </si>
  <si>
    <t>≪表５（メニュー別）≫</t>
    <rPh sb="1" eb="2">
      <t>ヒョウ</t>
    </rPh>
    <phoneticPr fontId="1"/>
  </si>
  <si>
    <r>
      <t>≪参考・「事業者別」の計算式≫　受電電力量÷平均熱効率</t>
    </r>
    <r>
      <rPr>
        <b/>
        <vertAlign val="superscript"/>
        <sz val="12"/>
        <color indexed="8"/>
        <rFont val="ＭＳ Ｐゴシック"/>
        <family val="3"/>
        <charset val="128"/>
      </rPr>
      <t>※1</t>
    </r>
    <r>
      <rPr>
        <b/>
        <sz val="12"/>
        <color indexed="8"/>
        <rFont val="ＭＳ Ｐゴシック"/>
        <family val="3"/>
        <charset val="128"/>
      </rPr>
      <t>×燃料区分別ＣＯ</t>
    </r>
    <r>
      <rPr>
        <b/>
        <vertAlign val="subscript"/>
        <sz val="12"/>
        <color indexed="8"/>
        <rFont val="ＭＳ Ｐゴシック"/>
        <family val="3"/>
        <charset val="128"/>
      </rPr>
      <t>２</t>
    </r>
    <r>
      <rPr>
        <b/>
        <sz val="12"/>
        <color indexed="8"/>
        <rFont val="ＭＳ Ｐゴシック"/>
        <family val="3"/>
        <charset val="128"/>
      </rPr>
      <t>排出係数</t>
    </r>
    <r>
      <rPr>
        <b/>
        <vertAlign val="superscript"/>
        <sz val="12"/>
        <color indexed="8"/>
        <rFont val="ＭＳ Ｐゴシック"/>
        <family val="3"/>
        <charset val="128"/>
      </rPr>
      <t>※2</t>
    </r>
    <r>
      <rPr>
        <b/>
        <sz val="12"/>
        <color indexed="8"/>
        <rFont val="ＭＳ Ｐゴシック"/>
        <family val="3"/>
        <charset val="128"/>
      </rPr>
      <t>＝ＣＯ</t>
    </r>
    <r>
      <rPr>
        <b/>
        <vertAlign val="subscript"/>
        <sz val="12"/>
        <color indexed="8"/>
        <rFont val="ＭＳ Ｐゴシック"/>
        <family val="3"/>
        <charset val="128"/>
      </rPr>
      <t>２</t>
    </r>
    <r>
      <rPr>
        <b/>
        <sz val="12"/>
        <color indexed="8"/>
        <rFont val="ＭＳ Ｐゴシック"/>
        <family val="3"/>
        <charset val="128"/>
      </rPr>
      <t>排出量</t>
    </r>
    <rPh sb="5" eb="8">
      <t>ジギョウシャ</t>
    </rPh>
    <rPh sb="8" eb="9">
      <t>ベツ</t>
    </rPh>
    <rPh sb="16" eb="18">
      <t>ジュデン</t>
    </rPh>
    <rPh sb="18" eb="20">
      <t>デンリョク</t>
    </rPh>
    <rPh sb="20" eb="21">
      <t>リョウ</t>
    </rPh>
    <rPh sb="22" eb="24">
      <t>ヘイキン</t>
    </rPh>
    <rPh sb="24" eb="25">
      <t>ネツ</t>
    </rPh>
    <rPh sb="25" eb="27">
      <t>コウリツ</t>
    </rPh>
    <rPh sb="30" eb="32">
      <t>ネンリョウ</t>
    </rPh>
    <rPh sb="32" eb="34">
      <t>クブン</t>
    </rPh>
    <rPh sb="34" eb="35">
      <t>ベツ</t>
    </rPh>
    <rPh sb="38" eb="40">
      <t>ハイシュツ</t>
    </rPh>
    <rPh sb="40" eb="42">
      <t>ケイスウ</t>
    </rPh>
    <rPh sb="48" eb="50">
      <t>ハイシュツ</t>
    </rPh>
    <rPh sb="50" eb="51">
      <t>リョウ</t>
    </rPh>
    <phoneticPr fontId="1"/>
  </si>
  <si>
    <r>
      <t>※1　総合エネルギー統計から算出した燃料区分別平均熱効率
※2　関連する燃料による平均的なＣＯ</t>
    </r>
    <r>
      <rPr>
        <vertAlign val="subscript"/>
        <sz val="8"/>
        <rFont val="ＭＳ Ｐゴシック"/>
        <family val="3"/>
        <charset val="128"/>
      </rPr>
      <t>２</t>
    </r>
    <r>
      <rPr>
        <sz val="8"/>
        <rFont val="ＭＳ Ｐゴシック"/>
        <family val="3"/>
        <charset val="128"/>
      </rPr>
      <t>排出係数</t>
    </r>
    <rPh sb="3" eb="5">
      <t>ソウゴウ</t>
    </rPh>
    <rPh sb="10" eb="12">
      <t>トウケイ</t>
    </rPh>
    <rPh sb="14" eb="16">
      <t>サンシュツ</t>
    </rPh>
    <rPh sb="18" eb="20">
      <t>ネンリョウ</t>
    </rPh>
    <rPh sb="20" eb="22">
      <t>クブン</t>
    </rPh>
    <rPh sb="22" eb="23">
      <t>ベツ</t>
    </rPh>
    <rPh sb="23" eb="25">
      <t>ヘイキン</t>
    </rPh>
    <rPh sb="25" eb="26">
      <t>ネツ</t>
    </rPh>
    <rPh sb="26" eb="28">
      <t>コウリツ</t>
    </rPh>
    <rPh sb="50" eb="52">
      <t>ケイスウ</t>
    </rPh>
    <phoneticPr fontId="1"/>
  </si>
  <si>
    <r>
      <t>受電電力量
（１０</t>
    </r>
    <r>
      <rPr>
        <vertAlign val="superscript"/>
        <sz val="10"/>
        <rFont val="ＭＳ Ｐゴシック"/>
        <family val="3"/>
        <charset val="128"/>
      </rPr>
      <t>３</t>
    </r>
    <r>
      <rPr>
        <sz val="10"/>
        <rFont val="ＭＳ Ｐゴシック"/>
        <family val="3"/>
        <charset val="128"/>
      </rPr>
      <t>ｋＷｈ）</t>
    </r>
    <rPh sb="0" eb="2">
      <t>ジュデン</t>
    </rPh>
    <rPh sb="2" eb="5">
      <t>デンリョクリョウ</t>
    </rPh>
    <phoneticPr fontId="1"/>
  </si>
  <si>
    <t>≪表６（メニュー別）≫</t>
    <rPh sb="1" eb="2">
      <t>ヒョウ</t>
    </rPh>
    <phoneticPr fontId="1"/>
  </si>
  <si>
    <t>○受電電力量及び事業者等別未調整二酸化炭素排出係数が判明する場合（ＦＩＴ及び非ＦＩＴ非化石電気調達分を除く）</t>
    <rPh sb="1" eb="3">
      <t>ジュデン</t>
    </rPh>
    <rPh sb="3" eb="6">
      <t>デンリョクリョウ</t>
    </rPh>
    <rPh sb="6" eb="7">
      <t>オヨ</t>
    </rPh>
    <rPh sb="8" eb="11">
      <t>ジギョウシャ</t>
    </rPh>
    <rPh sb="11" eb="12">
      <t>トウ</t>
    </rPh>
    <rPh sb="12" eb="13">
      <t>ベツ</t>
    </rPh>
    <rPh sb="13" eb="16">
      <t>ミチョウセイ</t>
    </rPh>
    <rPh sb="16" eb="19">
      <t>ニサンカ</t>
    </rPh>
    <rPh sb="19" eb="21">
      <t>タンソ</t>
    </rPh>
    <rPh sb="21" eb="23">
      <t>ハイシュツ</t>
    </rPh>
    <rPh sb="23" eb="25">
      <t>ケイスウ</t>
    </rPh>
    <rPh sb="26" eb="28">
      <t>ハンメイ</t>
    </rPh>
    <rPh sb="30" eb="32">
      <t>バアイ</t>
    </rPh>
    <rPh sb="42" eb="43">
      <t>ヒ</t>
    </rPh>
    <rPh sb="43" eb="45">
      <t>カセキ</t>
    </rPh>
    <phoneticPr fontId="1"/>
  </si>
  <si>
    <r>
      <t>≪参考・「事業者別」の計算式≫　受電電力量×事業者等別未調整二酸化炭素排出係数</t>
    </r>
    <r>
      <rPr>
        <b/>
        <vertAlign val="superscript"/>
        <sz val="12"/>
        <rFont val="ＭＳ Ｐゴシック"/>
        <family val="3"/>
        <charset val="128"/>
      </rPr>
      <t>※</t>
    </r>
    <r>
      <rPr>
        <b/>
        <sz val="12"/>
        <rFont val="ＭＳ Ｐゴシック"/>
        <family val="3"/>
        <charset val="128"/>
      </rPr>
      <t>＝ＣＯ</t>
    </r>
    <r>
      <rPr>
        <b/>
        <vertAlign val="subscript"/>
        <sz val="12"/>
        <rFont val="ＭＳ Ｐゴシック"/>
        <family val="3"/>
        <charset val="128"/>
      </rPr>
      <t>２</t>
    </r>
    <r>
      <rPr>
        <b/>
        <sz val="12"/>
        <rFont val="ＭＳ Ｐゴシック"/>
        <family val="3"/>
        <charset val="128"/>
      </rPr>
      <t>排出量</t>
    </r>
    <rPh sb="16" eb="18">
      <t>ジュデン</t>
    </rPh>
    <rPh sb="18" eb="20">
      <t>デンリョク</t>
    </rPh>
    <rPh sb="20" eb="21">
      <t>リョウ</t>
    </rPh>
    <rPh sb="22" eb="25">
      <t>ジギョウシャ</t>
    </rPh>
    <rPh sb="25" eb="26">
      <t>トウ</t>
    </rPh>
    <rPh sb="26" eb="27">
      <t>ベツ</t>
    </rPh>
    <rPh sb="27" eb="30">
      <t>ミチョウセイ</t>
    </rPh>
    <rPh sb="30" eb="33">
      <t>ニサンカ</t>
    </rPh>
    <rPh sb="33" eb="35">
      <t>タンソ</t>
    </rPh>
    <rPh sb="35" eb="37">
      <t>ハイシュツ</t>
    </rPh>
    <rPh sb="37" eb="39">
      <t>ケイスウ</t>
    </rPh>
    <rPh sb="44" eb="46">
      <t>ハイシュツ</t>
    </rPh>
    <rPh sb="46" eb="47">
      <t>リョウ</t>
    </rPh>
    <phoneticPr fontId="1"/>
  </si>
  <si>
    <t>※　発電者の事業所別排出係数、取引所の係数も含む</t>
    <rPh sb="2" eb="4">
      <t>ハツデン</t>
    </rPh>
    <rPh sb="15" eb="17">
      <t>トリヒキ</t>
    </rPh>
    <rPh sb="17" eb="18">
      <t>ショ</t>
    </rPh>
    <rPh sb="19" eb="21">
      <t>ケイスウ</t>
    </rPh>
    <rPh sb="22" eb="23">
      <t>フク</t>
    </rPh>
    <phoneticPr fontId="1"/>
  </si>
  <si>
    <r>
      <t>事業者の名称</t>
    </r>
    <r>
      <rPr>
        <vertAlign val="superscript"/>
        <sz val="10"/>
        <rFont val="ＭＳ Ｐゴシック"/>
        <family val="3"/>
        <charset val="128"/>
      </rPr>
      <t>注１）</t>
    </r>
    <r>
      <rPr>
        <sz val="10"/>
        <rFont val="ＭＳ Ｐゴシック"/>
        <family val="3"/>
        <charset val="128"/>
      </rPr>
      <t xml:space="preserve">
</t>
    </r>
    <rPh sb="0" eb="3">
      <t>ジギョウシャ</t>
    </rPh>
    <rPh sb="4" eb="6">
      <t>メイショウ</t>
    </rPh>
    <rPh sb="6" eb="7">
      <t>チュウ</t>
    </rPh>
    <phoneticPr fontId="1"/>
  </si>
  <si>
    <t>注１）契約等により事業所を特定できる場合は事業所名まで記載。</t>
    <rPh sb="0" eb="1">
      <t>チュウ</t>
    </rPh>
    <rPh sb="23" eb="24">
      <t>ショ</t>
    </rPh>
    <phoneticPr fontId="1"/>
  </si>
  <si>
    <t xml:space="preserve"> </t>
    <phoneticPr fontId="1"/>
  </si>
  <si>
    <t>○受電電力量は判明するが事業者等別未調整二酸化炭素排出係数が判明しない場合（ＦＩＴ及び非ＦＩＴ非化石電気調達分を除く）</t>
    <rPh sb="1" eb="3">
      <t>ジュデン</t>
    </rPh>
    <rPh sb="3" eb="5">
      <t>デンリョク</t>
    </rPh>
    <rPh sb="5" eb="6">
      <t>リョウ</t>
    </rPh>
    <rPh sb="7" eb="9">
      <t>ハンメイ</t>
    </rPh>
    <rPh sb="12" eb="15">
      <t>ジギョウシャ</t>
    </rPh>
    <rPh sb="15" eb="16">
      <t>トウ</t>
    </rPh>
    <rPh sb="16" eb="17">
      <t>ベツ</t>
    </rPh>
    <rPh sb="17" eb="20">
      <t>ミチョウセイ</t>
    </rPh>
    <rPh sb="20" eb="25">
      <t>ニサンカタンソ</t>
    </rPh>
    <rPh sb="25" eb="27">
      <t>ハイシュツ</t>
    </rPh>
    <rPh sb="27" eb="29">
      <t>ケイスウ</t>
    </rPh>
    <rPh sb="30" eb="32">
      <t>ハンメイ</t>
    </rPh>
    <rPh sb="35" eb="37">
      <t>バアイ</t>
    </rPh>
    <rPh sb="47" eb="48">
      <t>ヒ</t>
    </rPh>
    <rPh sb="48" eb="50">
      <t>カセキ</t>
    </rPh>
    <phoneticPr fontId="1"/>
  </si>
  <si>
    <r>
      <t>≪参考・「事業者別」の計算式≫　受電電力量×代替値＝ＣＯ</t>
    </r>
    <r>
      <rPr>
        <b/>
        <vertAlign val="subscript"/>
        <sz val="12"/>
        <rFont val="ＭＳ Ｐゴシック"/>
        <family val="3"/>
        <charset val="128"/>
      </rPr>
      <t>２</t>
    </r>
    <r>
      <rPr>
        <b/>
        <sz val="12"/>
        <rFont val="ＭＳ Ｐゴシック"/>
        <family val="3"/>
        <charset val="128"/>
      </rPr>
      <t>排出量</t>
    </r>
    <rPh sb="16" eb="18">
      <t>ジュデン</t>
    </rPh>
    <rPh sb="18" eb="20">
      <t>デンリョク</t>
    </rPh>
    <rPh sb="20" eb="21">
      <t>リョウ</t>
    </rPh>
    <rPh sb="22" eb="24">
      <t>ダイタイ</t>
    </rPh>
    <rPh sb="24" eb="25">
      <t>チ</t>
    </rPh>
    <rPh sb="29" eb="31">
      <t>ハイシュツ</t>
    </rPh>
    <rPh sb="31" eb="32">
      <t>リョウ</t>
    </rPh>
    <phoneticPr fontId="1"/>
  </si>
  <si>
    <t xml:space="preserve">事業者の名称
</t>
    <rPh sb="0" eb="3">
      <t>ジギョウシャ</t>
    </rPh>
    <rPh sb="4" eb="6">
      <t>メイショウ</t>
    </rPh>
    <phoneticPr fontId="1"/>
  </si>
  <si>
    <r>
      <t>代替値
（t-CO</t>
    </r>
    <r>
      <rPr>
        <vertAlign val="subscript"/>
        <sz val="10"/>
        <rFont val="ＭＳ Ｐゴシック"/>
        <family val="3"/>
        <charset val="128"/>
      </rPr>
      <t>2</t>
    </r>
    <r>
      <rPr>
        <sz val="10"/>
        <rFont val="ＭＳ Ｐゴシック"/>
        <family val="3"/>
        <charset val="128"/>
      </rPr>
      <t>/ｋWh）</t>
    </r>
    <rPh sb="0" eb="2">
      <t>ダイタイ</t>
    </rPh>
    <rPh sb="2" eb="3">
      <t>チ</t>
    </rPh>
    <phoneticPr fontId="1"/>
  </si>
  <si>
    <t>≪参考（メニュー別）≫</t>
    <rPh sb="1" eb="3">
      <t>サンコウ</t>
    </rPh>
    <phoneticPr fontId="1"/>
  </si>
  <si>
    <t>◎表１～６の各小計</t>
    <rPh sb="1" eb="2">
      <t>ヒョウ</t>
    </rPh>
    <rPh sb="6" eb="7">
      <t>カク</t>
    </rPh>
    <rPh sb="7" eb="9">
      <t>ショウケイ</t>
    </rPh>
    <phoneticPr fontId="1"/>
  </si>
  <si>
    <r>
      <t>発電電力量または受電電力量（FIT及び非FIT非化石電気調達分を除く）
（１０</t>
    </r>
    <r>
      <rPr>
        <vertAlign val="superscript"/>
        <sz val="10"/>
        <rFont val="ＭＳ Ｐゴシック"/>
        <family val="3"/>
        <charset val="128"/>
      </rPr>
      <t>３</t>
    </r>
    <r>
      <rPr>
        <sz val="10"/>
        <rFont val="ＭＳ Ｐゴシック"/>
        <family val="3"/>
        <charset val="128"/>
      </rPr>
      <t>ｋＷｈ）</t>
    </r>
    <rPh sb="0" eb="2">
      <t>ハツデン</t>
    </rPh>
    <rPh sb="2" eb="5">
      <t>デンリョクリョウ</t>
    </rPh>
    <rPh sb="8" eb="10">
      <t>ジュデン</t>
    </rPh>
    <rPh sb="10" eb="13">
      <t>デンリョクリョウ</t>
    </rPh>
    <rPh sb="17" eb="18">
      <t>オヨ</t>
    </rPh>
    <rPh sb="19" eb="20">
      <t>ヒ</t>
    </rPh>
    <rPh sb="23" eb="24">
      <t>ヒ</t>
    </rPh>
    <rPh sb="24" eb="26">
      <t>カセキ</t>
    </rPh>
    <rPh sb="26" eb="28">
      <t>デンキ</t>
    </rPh>
    <rPh sb="28" eb="30">
      <t>チョウタツ</t>
    </rPh>
    <rPh sb="30" eb="31">
      <t>ブン</t>
    </rPh>
    <phoneticPr fontId="1"/>
  </si>
  <si>
    <r>
      <t>ＣＯ</t>
    </r>
    <r>
      <rPr>
        <vertAlign val="subscript"/>
        <sz val="10"/>
        <rFont val="ＭＳ Ｐゴシック"/>
        <family val="3"/>
        <charset val="128"/>
      </rPr>
      <t>２</t>
    </r>
    <r>
      <rPr>
        <sz val="10"/>
        <rFont val="ＭＳ Ｐゴシック"/>
        <family val="3"/>
        <charset val="128"/>
      </rPr>
      <t>排出量（FIT及び非FIT非化石電気調達分を除く）
※ガス事業者別の基礎排出係数を用いたもの
（１０</t>
    </r>
    <r>
      <rPr>
        <vertAlign val="superscript"/>
        <sz val="10"/>
        <rFont val="ＭＳ Ｐゴシック"/>
        <family val="3"/>
        <charset val="128"/>
      </rPr>
      <t>3</t>
    </r>
    <r>
      <rPr>
        <sz val="10"/>
        <rFont val="ＭＳ Ｐゴシック"/>
        <family val="3"/>
        <charset val="128"/>
      </rPr>
      <t>t-CO</t>
    </r>
    <r>
      <rPr>
        <vertAlign val="subscript"/>
        <sz val="10"/>
        <rFont val="ＭＳ Ｐゴシック"/>
        <family val="3"/>
        <charset val="128"/>
      </rPr>
      <t>2</t>
    </r>
    <r>
      <rPr>
        <sz val="10"/>
        <rFont val="ＭＳ Ｐゴシック"/>
        <family val="3"/>
        <charset val="128"/>
      </rPr>
      <t>）</t>
    </r>
    <rPh sb="16" eb="17">
      <t>ヒ</t>
    </rPh>
    <rPh sb="17" eb="19">
      <t>カセキ</t>
    </rPh>
    <rPh sb="32" eb="35">
      <t>ジギョウシャ</t>
    </rPh>
    <rPh sb="35" eb="36">
      <t>ベツ</t>
    </rPh>
    <rPh sb="37" eb="39">
      <t>キソ</t>
    </rPh>
    <rPh sb="39" eb="41">
      <t>ハイシュツ</t>
    </rPh>
    <rPh sb="41" eb="43">
      <t>ケイスウ</t>
    </rPh>
    <rPh sb="44" eb="45">
      <t>モチ</t>
    </rPh>
    <phoneticPr fontId="1"/>
  </si>
  <si>
    <r>
      <t>ＣＯ</t>
    </r>
    <r>
      <rPr>
        <vertAlign val="subscript"/>
        <sz val="10"/>
        <rFont val="ＭＳ Ｐゴシック"/>
        <family val="3"/>
        <charset val="128"/>
      </rPr>
      <t>２</t>
    </r>
    <r>
      <rPr>
        <sz val="10"/>
        <rFont val="ＭＳ Ｐゴシック"/>
        <family val="3"/>
        <charset val="128"/>
      </rPr>
      <t>排出量（FIT及び非FIT非化石電気調達分を除く）
※ガス事業者別の調整後排出係数を用いたもの
（１０</t>
    </r>
    <r>
      <rPr>
        <vertAlign val="superscript"/>
        <sz val="10"/>
        <rFont val="ＭＳ Ｐゴシック"/>
        <family val="3"/>
        <charset val="128"/>
      </rPr>
      <t>3</t>
    </r>
    <r>
      <rPr>
        <sz val="10"/>
        <rFont val="ＭＳ Ｐゴシック"/>
        <family val="3"/>
        <charset val="128"/>
      </rPr>
      <t>t-CO</t>
    </r>
    <r>
      <rPr>
        <vertAlign val="subscript"/>
        <sz val="10"/>
        <rFont val="ＭＳ Ｐゴシック"/>
        <family val="3"/>
        <charset val="128"/>
      </rPr>
      <t>2</t>
    </r>
    <r>
      <rPr>
        <sz val="10"/>
        <rFont val="ＭＳ Ｐゴシック"/>
        <family val="3"/>
        <charset val="128"/>
      </rPr>
      <t>）</t>
    </r>
    <rPh sb="16" eb="17">
      <t>ヒ</t>
    </rPh>
    <rPh sb="17" eb="19">
      <t>カセキ</t>
    </rPh>
    <rPh sb="37" eb="40">
      <t>チョウセイゴ</t>
    </rPh>
    <phoneticPr fontId="1"/>
  </si>
  <si>
    <t>表６（係数明確分）</t>
    <rPh sb="0" eb="1">
      <t>ヒョウ</t>
    </rPh>
    <rPh sb="3" eb="5">
      <t>ケイスウ</t>
    </rPh>
    <rPh sb="5" eb="7">
      <t>メイカク</t>
    </rPh>
    <rPh sb="7" eb="8">
      <t>ブン</t>
    </rPh>
    <phoneticPr fontId="1"/>
  </si>
  <si>
    <t>表６（代替値使用分）</t>
  </si>
  <si>
    <t>小　　計【Ａ】</t>
    <rPh sb="0" eb="1">
      <t>ショウ</t>
    </rPh>
    <rPh sb="3" eb="4">
      <t>ケイ</t>
    </rPh>
    <phoneticPr fontId="1"/>
  </si>
  <si>
    <t>自社・販売電力量（小計）【Ｂ】</t>
    <rPh sb="0" eb="2">
      <t>ジシャ</t>
    </rPh>
    <rPh sb="9" eb="11">
      <t>ショウケイ</t>
    </rPh>
    <phoneticPr fontId="1"/>
  </si>
  <si>
    <t>FIT買取電力量
及び非FIT非化石電源調達量【Ｃ】</t>
    <rPh sb="3" eb="5">
      <t>カイトリ</t>
    </rPh>
    <rPh sb="5" eb="8">
      <t>デンリョクリョウ</t>
    </rPh>
    <rPh sb="9" eb="10">
      <t>オヨ</t>
    </rPh>
    <rPh sb="11" eb="12">
      <t>ヒ</t>
    </rPh>
    <rPh sb="15" eb="16">
      <t>ヒ</t>
    </rPh>
    <rPh sb="16" eb="18">
      <t>カセキ</t>
    </rPh>
    <rPh sb="18" eb="20">
      <t>デンゲン</t>
    </rPh>
    <rPh sb="20" eb="22">
      <t>チョウタツ</t>
    </rPh>
    <rPh sb="22" eb="23">
      <t>リョウ</t>
    </rPh>
    <phoneticPr fontId="1"/>
  </si>
  <si>
    <t>◎販売電力量を各メニューに配分</t>
    <rPh sb="13" eb="15">
      <t>ハイブン</t>
    </rPh>
    <phoneticPr fontId="1"/>
  </si>
  <si>
    <r>
      <t>販売電力量（FIT及び非FIT非化石電気調達分を除く）
（１０</t>
    </r>
    <r>
      <rPr>
        <vertAlign val="superscript"/>
        <sz val="10"/>
        <rFont val="ＭＳ Ｐゴシック"/>
        <family val="3"/>
        <charset val="128"/>
      </rPr>
      <t>３</t>
    </r>
    <r>
      <rPr>
        <sz val="10"/>
        <rFont val="ＭＳ Ｐゴシック"/>
        <family val="3"/>
        <charset val="128"/>
      </rPr>
      <t>ｋＷｈ）</t>
    </r>
    <rPh sb="0" eb="2">
      <t>ハンバイ</t>
    </rPh>
    <rPh sb="2" eb="4">
      <t>デンリョク</t>
    </rPh>
    <rPh sb="4" eb="5">
      <t>リョウ</t>
    </rPh>
    <rPh sb="9" eb="10">
      <t>オヨ</t>
    </rPh>
    <rPh sb="11" eb="12">
      <t>ヒ</t>
    </rPh>
    <rPh sb="15" eb="16">
      <t>ヒ</t>
    </rPh>
    <rPh sb="16" eb="18">
      <t>カセキ</t>
    </rPh>
    <rPh sb="18" eb="20">
      <t>デンキ</t>
    </rPh>
    <rPh sb="20" eb="22">
      <t>チョウタツ</t>
    </rPh>
    <rPh sb="22" eb="23">
      <t>ブン</t>
    </rPh>
    <rPh sb="24" eb="25">
      <t>ノゾ</t>
    </rPh>
    <phoneticPr fontId="1"/>
  </si>
  <si>
    <r>
      <t>（再掲）ＣＯ</t>
    </r>
    <r>
      <rPr>
        <vertAlign val="subscript"/>
        <sz val="10"/>
        <rFont val="ＭＳ Ｐゴシック"/>
        <family val="3"/>
        <charset val="128"/>
      </rPr>
      <t>２</t>
    </r>
    <r>
      <rPr>
        <sz val="10"/>
        <rFont val="ＭＳ Ｐゴシック"/>
        <family val="3"/>
        <charset val="128"/>
      </rPr>
      <t>排出量（FIT及び非FIT非化石電気調達分を除く）
※ガス事業者別の基礎排出係数を用いたもの
（１０</t>
    </r>
    <r>
      <rPr>
        <vertAlign val="superscript"/>
        <sz val="10"/>
        <rFont val="ＭＳ Ｐゴシック"/>
        <family val="3"/>
        <charset val="128"/>
      </rPr>
      <t>3</t>
    </r>
    <r>
      <rPr>
        <sz val="10"/>
        <rFont val="ＭＳ Ｐゴシック"/>
        <family val="3"/>
        <charset val="128"/>
      </rPr>
      <t>t-CO</t>
    </r>
    <r>
      <rPr>
        <vertAlign val="subscript"/>
        <sz val="10"/>
        <rFont val="ＭＳ Ｐゴシック"/>
        <family val="3"/>
        <charset val="128"/>
      </rPr>
      <t>2</t>
    </r>
    <r>
      <rPr>
        <sz val="10"/>
        <rFont val="ＭＳ Ｐゴシック"/>
        <family val="3"/>
        <charset val="128"/>
      </rPr>
      <t>）</t>
    </r>
    <rPh sb="20" eb="21">
      <t>ヒ</t>
    </rPh>
    <rPh sb="21" eb="23">
      <t>カセキ</t>
    </rPh>
    <phoneticPr fontId="1"/>
  </si>
  <si>
    <r>
      <t>（再掲）ＣＯ</t>
    </r>
    <r>
      <rPr>
        <vertAlign val="subscript"/>
        <sz val="10"/>
        <rFont val="ＭＳ Ｐゴシック"/>
        <family val="3"/>
        <charset val="128"/>
      </rPr>
      <t>２</t>
    </r>
    <r>
      <rPr>
        <sz val="10"/>
        <rFont val="ＭＳ Ｐゴシック"/>
        <family val="3"/>
        <charset val="128"/>
      </rPr>
      <t>排出量（FIT及び非FIT非化石電気調達分を除く）
※ガス事業者別の調整後排出係数を用いたもの
（１０</t>
    </r>
    <r>
      <rPr>
        <vertAlign val="superscript"/>
        <sz val="10"/>
        <rFont val="ＭＳ Ｐゴシック"/>
        <family val="3"/>
        <charset val="128"/>
      </rPr>
      <t>3</t>
    </r>
    <r>
      <rPr>
        <sz val="10"/>
        <rFont val="ＭＳ Ｐゴシック"/>
        <family val="3"/>
        <charset val="128"/>
      </rPr>
      <t>t-CO</t>
    </r>
    <r>
      <rPr>
        <vertAlign val="subscript"/>
        <sz val="10"/>
        <rFont val="ＭＳ Ｐゴシック"/>
        <family val="3"/>
        <charset val="128"/>
      </rPr>
      <t>2</t>
    </r>
    <r>
      <rPr>
        <sz val="10"/>
        <rFont val="ＭＳ Ｐゴシック"/>
        <family val="3"/>
        <charset val="128"/>
      </rPr>
      <t>）</t>
    </r>
    <rPh sb="20" eb="21">
      <t>ヒ</t>
    </rPh>
    <rPh sb="21" eb="23">
      <t>カセキ</t>
    </rPh>
    <rPh sb="41" eb="44">
      <t>チョウセイゴ</t>
    </rPh>
    <phoneticPr fontId="1"/>
  </si>
  <si>
    <t>≪表７～１１（メニュー別）≫</t>
    <rPh sb="1" eb="2">
      <t>ヒョウ</t>
    </rPh>
    <phoneticPr fontId="1"/>
  </si>
  <si>
    <t>排出量調整無効化等した国内及び海外認証排出削減量等
（令和７年度実績、メニュー別）</t>
    <rPh sb="8" eb="9">
      <t>ナド</t>
    </rPh>
    <rPh sb="24" eb="25">
      <t>ナド</t>
    </rPh>
    <phoneticPr fontId="1"/>
  </si>
  <si>
    <t>◎表７・自ら排出量調整無効化等した国内認証排出削減量の内訳</t>
    <rPh sb="4" eb="5">
      <t>ミズカ</t>
    </rPh>
    <rPh sb="14" eb="15">
      <t>トウ</t>
    </rPh>
    <rPh sb="27" eb="29">
      <t>ウチワケ</t>
    </rPh>
    <phoneticPr fontId="1"/>
  </si>
  <si>
    <r>
      <t>排出量調整無効化量
（t-CO</t>
    </r>
    <r>
      <rPr>
        <vertAlign val="superscript"/>
        <sz val="10"/>
        <rFont val="ＭＳ Ｐゴシック"/>
        <family val="3"/>
        <charset val="128"/>
      </rPr>
      <t>2</t>
    </r>
    <r>
      <rPr>
        <sz val="10"/>
        <rFont val="ＭＳ Ｐゴシック"/>
        <family val="3"/>
        <charset val="128"/>
      </rPr>
      <t>）</t>
    </r>
    <phoneticPr fontId="1"/>
  </si>
  <si>
    <t>上欄のうち再生可能エネルギー電気にかかるもの以外のもの</t>
    <phoneticPr fontId="1"/>
  </si>
  <si>
    <t>上欄のうち再生可能エネルギー電気にかかるもの</t>
    <phoneticPr fontId="1"/>
  </si>
  <si>
    <t>◎表８・自らの代わりに他者が排出量調整無効化等した国内認証排出削減量の内訳</t>
    <rPh sb="4" eb="5">
      <t>ミズカ</t>
    </rPh>
    <rPh sb="7" eb="8">
      <t>カ</t>
    </rPh>
    <rPh sb="11" eb="13">
      <t>タシャ</t>
    </rPh>
    <rPh sb="14" eb="16">
      <t>ハイシュツ</t>
    </rPh>
    <rPh sb="16" eb="17">
      <t>リョウ</t>
    </rPh>
    <rPh sb="17" eb="19">
      <t>チョウセイ</t>
    </rPh>
    <rPh sb="19" eb="22">
      <t>ムコウカ</t>
    </rPh>
    <rPh sb="22" eb="23">
      <t>トウ</t>
    </rPh>
    <rPh sb="25" eb="27">
      <t>コクナイ</t>
    </rPh>
    <rPh sb="27" eb="29">
      <t>ニンショウ</t>
    </rPh>
    <rPh sb="29" eb="31">
      <t>ハイシュツ</t>
    </rPh>
    <rPh sb="31" eb="33">
      <t>サクゲン</t>
    </rPh>
    <rPh sb="33" eb="34">
      <t>リョウ</t>
    </rPh>
    <rPh sb="35" eb="37">
      <t>ウチワケ</t>
    </rPh>
    <phoneticPr fontId="1"/>
  </si>
  <si>
    <t>◎表９・自ら排出量調整無効化等した海外認証排出削減量の内訳</t>
    <rPh sb="14" eb="15">
      <t>トウ</t>
    </rPh>
    <phoneticPr fontId="1"/>
  </si>
  <si>
    <r>
      <t>排出量調整無効化量
（t-CO</t>
    </r>
    <r>
      <rPr>
        <vertAlign val="superscript"/>
        <sz val="10"/>
        <rFont val="ＭＳ Ｐゴシック"/>
        <family val="3"/>
        <charset val="128"/>
      </rPr>
      <t>2</t>
    </r>
    <r>
      <rPr>
        <sz val="10"/>
        <rFont val="ＭＳ Ｐゴシック"/>
        <family val="3"/>
        <charset val="128"/>
      </rPr>
      <t>）</t>
    </r>
    <rPh sb="5" eb="7">
      <t>ムコウ</t>
    </rPh>
    <phoneticPr fontId="1"/>
  </si>
  <si>
    <t>◎表１０・自らの代わりに他者が排出量調整無効化等した海外認証排出削減量の内訳</t>
    <rPh sb="23" eb="24">
      <t>トウ</t>
    </rPh>
    <phoneticPr fontId="1"/>
  </si>
  <si>
    <t>◎表１１・非化石電源二酸化炭素削減相当量（FIT非化石証書分）の内訳</t>
    <rPh sb="5" eb="6">
      <t>ヒ</t>
    </rPh>
    <rPh sb="6" eb="8">
      <t>カセキ</t>
    </rPh>
    <rPh sb="8" eb="10">
      <t>デンゲン</t>
    </rPh>
    <rPh sb="10" eb="11">
      <t>ニ</t>
    </rPh>
    <rPh sb="11" eb="13">
      <t>サンカ</t>
    </rPh>
    <rPh sb="13" eb="15">
      <t>タンソ</t>
    </rPh>
    <rPh sb="15" eb="17">
      <t>サクゲン</t>
    </rPh>
    <rPh sb="17" eb="19">
      <t>ソウトウ</t>
    </rPh>
    <rPh sb="19" eb="20">
      <t>リョウ</t>
    </rPh>
    <rPh sb="24" eb="25">
      <t>ヒ</t>
    </rPh>
    <rPh sb="25" eb="27">
      <t>カセキ</t>
    </rPh>
    <rPh sb="27" eb="29">
      <t>ショウショ</t>
    </rPh>
    <rPh sb="29" eb="30">
      <t>ブン</t>
    </rPh>
    <rPh sb="32" eb="34">
      <t>ウチワケ</t>
    </rPh>
    <phoneticPr fontId="1"/>
  </si>
  <si>
    <r>
      <t>非化石電源二酸化炭素削減相当量（FIT非化石証書分）
（t-CO</t>
    </r>
    <r>
      <rPr>
        <vertAlign val="superscript"/>
        <sz val="10"/>
        <rFont val="ＭＳ Ｐゴシック"/>
        <family val="3"/>
        <charset val="128"/>
      </rPr>
      <t>2</t>
    </r>
    <r>
      <rPr>
        <sz val="10"/>
        <rFont val="ＭＳ Ｐゴシック"/>
        <family val="3"/>
        <charset val="128"/>
      </rPr>
      <t>）</t>
    </r>
    <rPh sb="0" eb="1">
      <t>ヒ</t>
    </rPh>
    <rPh sb="1" eb="3">
      <t>カセキ</t>
    </rPh>
    <rPh sb="3" eb="5">
      <t>デンゲン</t>
    </rPh>
    <rPh sb="5" eb="6">
      <t>ニ</t>
    </rPh>
    <rPh sb="6" eb="8">
      <t>サンカ</t>
    </rPh>
    <rPh sb="8" eb="10">
      <t>タンソ</t>
    </rPh>
    <rPh sb="10" eb="12">
      <t>サクゲン</t>
    </rPh>
    <rPh sb="12" eb="14">
      <t>ソウトウ</t>
    </rPh>
    <rPh sb="19" eb="20">
      <t>ヒ</t>
    </rPh>
    <rPh sb="20" eb="22">
      <t>カセキ</t>
    </rPh>
    <rPh sb="22" eb="24">
      <t>ショウショ</t>
    </rPh>
    <rPh sb="24" eb="25">
      <t>ブン</t>
    </rPh>
    <phoneticPr fontId="1"/>
  </si>
  <si>
    <t>◎表１１の２・非化石電源二酸化炭素削減相当量（非FIT非化石証書分）の内訳</t>
    <rPh sb="23" eb="24">
      <t>ヒ</t>
    </rPh>
    <phoneticPr fontId="1"/>
  </si>
  <si>
    <r>
      <t>非化石電源二酸化炭素削減相当量（非FIT非化石証書分）
（t-CO</t>
    </r>
    <r>
      <rPr>
        <vertAlign val="superscript"/>
        <sz val="10"/>
        <rFont val="ＭＳ Ｐゴシック"/>
        <family val="3"/>
        <charset val="128"/>
      </rPr>
      <t>2</t>
    </r>
    <r>
      <rPr>
        <sz val="10"/>
        <rFont val="ＭＳ Ｐゴシック"/>
        <family val="3"/>
        <charset val="128"/>
      </rPr>
      <t>）</t>
    </r>
    <rPh sb="0" eb="1">
      <t>ヒ</t>
    </rPh>
    <rPh sb="1" eb="3">
      <t>カセキ</t>
    </rPh>
    <rPh sb="3" eb="5">
      <t>デンゲン</t>
    </rPh>
    <rPh sb="5" eb="6">
      <t>ニ</t>
    </rPh>
    <rPh sb="6" eb="8">
      <t>サンカ</t>
    </rPh>
    <rPh sb="8" eb="10">
      <t>タンソ</t>
    </rPh>
    <rPh sb="10" eb="12">
      <t>サクゲン</t>
    </rPh>
    <rPh sb="12" eb="14">
      <t>ソウトウ</t>
    </rPh>
    <rPh sb="14" eb="15">
      <t>リョウ</t>
    </rPh>
    <rPh sb="16" eb="17">
      <t>ヒ</t>
    </rPh>
    <rPh sb="20" eb="21">
      <t>ヒ</t>
    </rPh>
    <rPh sb="21" eb="23">
      <t>カセキ</t>
    </rPh>
    <rPh sb="23" eb="25">
      <t>ショウショ</t>
    </rPh>
    <rPh sb="25" eb="26">
      <t>ブン</t>
    </rPh>
    <phoneticPr fontId="1"/>
  </si>
  <si>
    <t>◎表７から表１１の２までの合計</t>
    <rPh sb="1" eb="2">
      <t>ヒョウ</t>
    </rPh>
    <rPh sb="13" eb="15">
      <t>ゴウケイ</t>
    </rPh>
    <phoneticPr fontId="1"/>
  </si>
  <si>
    <r>
      <t>排出量調整無効化量及び非化石電源二酸化炭素削減相当量
（t-CO</t>
    </r>
    <r>
      <rPr>
        <vertAlign val="superscript"/>
        <sz val="10"/>
        <rFont val="ＭＳ Ｐゴシック"/>
        <family val="3"/>
        <charset val="128"/>
      </rPr>
      <t>2</t>
    </r>
    <r>
      <rPr>
        <sz val="10"/>
        <rFont val="ＭＳ Ｐゴシック"/>
        <family val="3"/>
        <charset val="128"/>
      </rPr>
      <t>）</t>
    </r>
    <rPh sb="5" eb="7">
      <t>ムコウ</t>
    </rPh>
    <rPh sb="11" eb="12">
      <t>ヒ</t>
    </rPh>
    <rPh sb="12" eb="14">
      <t>カセキ</t>
    </rPh>
    <rPh sb="14" eb="16">
      <t>デンゲン</t>
    </rPh>
    <rPh sb="16" eb="19">
      <t>ニサンカ</t>
    </rPh>
    <rPh sb="19" eb="21">
      <t>タンソ</t>
    </rPh>
    <rPh sb="21" eb="23">
      <t>サクゲン</t>
    </rPh>
    <rPh sb="23" eb="25">
      <t>ソウトウ</t>
    </rPh>
    <rPh sb="25" eb="26">
      <t>リョウ</t>
    </rPh>
    <phoneticPr fontId="1"/>
  </si>
  <si>
    <t>国内及び海外認証排出削減量等</t>
    <rPh sb="0" eb="2">
      <t>コクナイ</t>
    </rPh>
    <rPh sb="2" eb="3">
      <t>オヨ</t>
    </rPh>
    <rPh sb="4" eb="6">
      <t>カイガイ</t>
    </rPh>
    <rPh sb="6" eb="8">
      <t>ニンショウ</t>
    </rPh>
    <rPh sb="8" eb="10">
      <t>ハイシュツ</t>
    </rPh>
    <rPh sb="10" eb="12">
      <t>サクゲン</t>
    </rPh>
    <rPh sb="12" eb="13">
      <t>リョウ</t>
    </rPh>
    <rPh sb="13" eb="14">
      <t>トウ</t>
    </rPh>
    <phoneticPr fontId="1"/>
  </si>
  <si>
    <t>国内認証排出削減量等</t>
    <rPh sb="0" eb="2">
      <t>コクナイ</t>
    </rPh>
    <rPh sb="2" eb="4">
      <t>ニンショウ</t>
    </rPh>
    <rPh sb="4" eb="6">
      <t>ハイシュツ</t>
    </rPh>
    <rPh sb="6" eb="8">
      <t>サクゲン</t>
    </rPh>
    <rPh sb="8" eb="9">
      <t>リョウ</t>
    </rPh>
    <rPh sb="9" eb="10">
      <t>トウ</t>
    </rPh>
    <phoneticPr fontId="1"/>
  </si>
  <si>
    <t>≪表１２（メニュー別）≫</t>
    <rPh sb="1" eb="2">
      <t>ヒョウ</t>
    </rPh>
    <phoneticPr fontId="1"/>
  </si>
  <si>
    <t>メニューごとのFIT及び非ＦＩＴ非化石電気調整後二酸化炭素排出量の算定
（令和７年度実績）</t>
    <phoneticPr fontId="1"/>
  </si>
  <si>
    <t>①（事業者別）FIT電気及び非ＦＩＴ非化石電気調達に係る二酸化炭素排出量（標準的調達量、実際の調達量）の算定</t>
    <rPh sb="2" eb="5">
      <t>ジギョウシャ</t>
    </rPh>
    <rPh sb="5" eb="6">
      <t>ベツ</t>
    </rPh>
    <rPh sb="10" eb="12">
      <t>デンキ</t>
    </rPh>
    <rPh sb="12" eb="13">
      <t>オヨ</t>
    </rPh>
    <rPh sb="14" eb="15">
      <t>ヒ</t>
    </rPh>
    <rPh sb="18" eb="19">
      <t>ヒ</t>
    </rPh>
    <rPh sb="19" eb="21">
      <t>カセキ</t>
    </rPh>
    <rPh sb="21" eb="23">
      <t>デンキ</t>
    </rPh>
    <rPh sb="23" eb="25">
      <t>チョウタツ</t>
    </rPh>
    <rPh sb="26" eb="27">
      <t>カカ</t>
    </rPh>
    <rPh sb="28" eb="31">
      <t>ニサンカ</t>
    </rPh>
    <rPh sb="31" eb="33">
      <t>タンソ</t>
    </rPh>
    <rPh sb="33" eb="36">
      <t>ハイシュツリョウ</t>
    </rPh>
    <rPh sb="37" eb="40">
      <t>ヒョウジュンテキ</t>
    </rPh>
    <rPh sb="40" eb="42">
      <t>チョウタツ</t>
    </rPh>
    <rPh sb="42" eb="43">
      <t>リョウ</t>
    </rPh>
    <rPh sb="44" eb="46">
      <t>ジッサイ</t>
    </rPh>
    <rPh sb="47" eb="49">
      <t>チョウタツ</t>
    </rPh>
    <rPh sb="49" eb="50">
      <t>リョウ</t>
    </rPh>
    <rPh sb="53" eb="54">
      <t>サダ</t>
    </rPh>
    <phoneticPr fontId="1"/>
  </si>
  <si>
    <t>余剰非化石電気相当量に係る二酸化炭素排出量</t>
    <rPh sb="0" eb="2">
      <t>ヨジョウ</t>
    </rPh>
    <rPh sb="2" eb="3">
      <t>ヒ</t>
    </rPh>
    <rPh sb="3" eb="5">
      <t>カセキ</t>
    </rPh>
    <rPh sb="5" eb="7">
      <t>デンキ</t>
    </rPh>
    <rPh sb="7" eb="9">
      <t>ソウトウ</t>
    </rPh>
    <rPh sb="9" eb="10">
      <t>リョウ</t>
    </rPh>
    <rPh sb="11" eb="12">
      <t>カカ</t>
    </rPh>
    <rPh sb="13" eb="16">
      <t>ニサンカ</t>
    </rPh>
    <rPh sb="16" eb="18">
      <t>タンソ</t>
    </rPh>
    <rPh sb="18" eb="20">
      <t>ハイシュツ</t>
    </rPh>
    <rPh sb="20" eb="21">
      <t>リョウ</t>
    </rPh>
    <phoneticPr fontId="1"/>
  </si>
  <si>
    <t>＝</t>
    <phoneticPr fontId="1"/>
  </si>
  <si>
    <t>FIT余剰非化石電気相当量の分配量</t>
    <rPh sb="3" eb="5">
      <t>ヨジョウ</t>
    </rPh>
    <rPh sb="5" eb="6">
      <t>ヒ</t>
    </rPh>
    <rPh sb="6" eb="8">
      <t>カセキ</t>
    </rPh>
    <rPh sb="8" eb="10">
      <t>デンキ</t>
    </rPh>
    <rPh sb="10" eb="12">
      <t>ソウトウ</t>
    </rPh>
    <rPh sb="12" eb="13">
      <t>リョウ</t>
    </rPh>
    <rPh sb="14" eb="16">
      <t>ブンパイ</t>
    </rPh>
    <rPh sb="16" eb="17">
      <t>リョウ</t>
    </rPh>
    <phoneticPr fontId="1"/>
  </si>
  <si>
    <t>全国平均係数</t>
    <rPh sb="0" eb="2">
      <t>ゼンコク</t>
    </rPh>
    <rPh sb="2" eb="4">
      <t>ヘイキン</t>
    </rPh>
    <rPh sb="4" eb="6">
      <t>ケイスウ</t>
    </rPh>
    <phoneticPr fontId="1"/>
  </si>
  <si>
    <t>ＦＩＴ及び非ＦＩＴ非化石電気調達による調整電力量に係る二酸化炭素排出量</t>
    <rPh sb="3" eb="4">
      <t>オヨ</t>
    </rPh>
    <rPh sb="5" eb="6">
      <t>ヒ</t>
    </rPh>
    <rPh sb="9" eb="10">
      <t>ヒ</t>
    </rPh>
    <rPh sb="10" eb="12">
      <t>カセキ</t>
    </rPh>
    <rPh sb="12" eb="14">
      <t>デンキ</t>
    </rPh>
    <rPh sb="14" eb="16">
      <t>チョウタツ</t>
    </rPh>
    <rPh sb="19" eb="21">
      <t>チョウセイ</t>
    </rPh>
    <rPh sb="21" eb="23">
      <t>デンリョク</t>
    </rPh>
    <rPh sb="23" eb="24">
      <t>リョウ</t>
    </rPh>
    <rPh sb="25" eb="26">
      <t>カカ</t>
    </rPh>
    <phoneticPr fontId="1"/>
  </si>
  <si>
    <t>=</t>
    <phoneticPr fontId="1"/>
  </si>
  <si>
    <t>ＦＩＴ及び非ＦＩＴ非化石電気の調達に係る当該電気事業者調整電力量</t>
    <rPh sb="3" eb="4">
      <t>オヨ</t>
    </rPh>
    <rPh sb="5" eb="6">
      <t>ヒ</t>
    </rPh>
    <rPh sb="9" eb="10">
      <t>ヒ</t>
    </rPh>
    <rPh sb="10" eb="12">
      <t>カセキ</t>
    </rPh>
    <rPh sb="12" eb="14">
      <t>デンキ</t>
    </rPh>
    <rPh sb="15" eb="17">
      <t>チョウタツ</t>
    </rPh>
    <rPh sb="18" eb="19">
      <t>カカ</t>
    </rPh>
    <rPh sb="27" eb="29">
      <t>チョウセイ</t>
    </rPh>
    <rPh sb="29" eb="31">
      <t>デンリョク</t>
    </rPh>
    <phoneticPr fontId="1"/>
  </si>
  <si>
    <t>ｘ</t>
    <phoneticPr fontId="1"/>
  </si>
  <si>
    <r>
      <t>FIT余剰非化石電気相当量の分配量（上段）
FIT及び非FIT非化石電気の当該電気事業者による調達電力量（下段）(10</t>
    </r>
    <r>
      <rPr>
        <vertAlign val="superscript"/>
        <sz val="10"/>
        <rFont val="ＭＳ Ｐゴシック"/>
        <family val="3"/>
        <charset val="128"/>
      </rPr>
      <t>3</t>
    </r>
    <r>
      <rPr>
        <sz val="10"/>
        <rFont val="ＭＳ Ｐゴシック"/>
        <family val="3"/>
        <charset val="128"/>
      </rPr>
      <t>kWh)</t>
    </r>
    <rPh sb="3" eb="5">
      <t>ヨジョウ</t>
    </rPh>
    <rPh sb="5" eb="6">
      <t>ヒ</t>
    </rPh>
    <rPh sb="6" eb="8">
      <t>カセキ</t>
    </rPh>
    <rPh sb="8" eb="10">
      <t>デンキ</t>
    </rPh>
    <rPh sb="10" eb="12">
      <t>ソウトウ</t>
    </rPh>
    <rPh sb="12" eb="13">
      <t>リョウ</t>
    </rPh>
    <rPh sb="14" eb="16">
      <t>ブンパイ</t>
    </rPh>
    <rPh sb="16" eb="17">
      <t>リョウ</t>
    </rPh>
    <rPh sb="18" eb="20">
      <t>ジョウダン</t>
    </rPh>
    <rPh sb="25" eb="26">
      <t>オヨ</t>
    </rPh>
    <rPh sb="27" eb="28">
      <t>ヒ</t>
    </rPh>
    <rPh sb="31" eb="32">
      <t>ヒ</t>
    </rPh>
    <rPh sb="32" eb="34">
      <t>カセキ</t>
    </rPh>
    <rPh sb="34" eb="36">
      <t>デンキ</t>
    </rPh>
    <rPh sb="37" eb="39">
      <t>トウガイ</t>
    </rPh>
    <rPh sb="39" eb="41">
      <t>デンキ</t>
    </rPh>
    <rPh sb="41" eb="44">
      <t>ジギョウシャ</t>
    </rPh>
    <rPh sb="47" eb="49">
      <t>チョウタツ</t>
    </rPh>
    <rPh sb="49" eb="51">
      <t>デンリョク</t>
    </rPh>
    <rPh sb="51" eb="52">
      <t>リョウ</t>
    </rPh>
    <rPh sb="53" eb="55">
      <t>カダン</t>
    </rPh>
    <phoneticPr fontId="1"/>
  </si>
  <si>
    <t>FIT非化石証書補正率</t>
    <rPh sb="3" eb="4">
      <t>ヒ</t>
    </rPh>
    <rPh sb="4" eb="6">
      <t>カセキ</t>
    </rPh>
    <rPh sb="6" eb="8">
      <t>ショウショ</t>
    </rPh>
    <rPh sb="8" eb="10">
      <t>ホセイ</t>
    </rPh>
    <rPh sb="10" eb="11">
      <t>リツ</t>
    </rPh>
    <phoneticPr fontId="1"/>
  </si>
  <si>
    <r>
      <t>余剰非化石電気相当量に係る二酸化炭素排出量（上段）
FIT及び非FIT非化石電気調達電力量に係る二酸化炭素排出量（下段）
（10</t>
    </r>
    <r>
      <rPr>
        <vertAlign val="superscript"/>
        <sz val="10"/>
        <rFont val="ＭＳ Ｐゴシック"/>
        <family val="3"/>
        <charset val="128"/>
      </rPr>
      <t>３</t>
    </r>
    <r>
      <rPr>
        <sz val="10"/>
        <rFont val="ＭＳ Ｐゴシック"/>
        <family val="3"/>
        <charset val="128"/>
      </rPr>
      <t>t-CO2)</t>
    </r>
    <rPh sb="0" eb="2">
      <t>ヨジョウ</t>
    </rPh>
    <rPh sb="2" eb="3">
      <t>ヒ</t>
    </rPh>
    <rPh sb="3" eb="5">
      <t>カセキ</t>
    </rPh>
    <rPh sb="5" eb="7">
      <t>デンキ</t>
    </rPh>
    <rPh sb="7" eb="9">
      <t>ソウトウ</t>
    </rPh>
    <rPh sb="9" eb="10">
      <t>リョウ</t>
    </rPh>
    <rPh sb="11" eb="12">
      <t>カカ</t>
    </rPh>
    <rPh sb="13" eb="16">
      <t>ニサンカ</t>
    </rPh>
    <rPh sb="16" eb="18">
      <t>タンソ</t>
    </rPh>
    <rPh sb="18" eb="20">
      <t>ハイシュツ</t>
    </rPh>
    <rPh sb="20" eb="21">
      <t>リョウ</t>
    </rPh>
    <rPh sb="22" eb="24">
      <t>ジョウダン</t>
    </rPh>
    <rPh sb="29" eb="30">
      <t>オヨ</t>
    </rPh>
    <rPh sb="31" eb="32">
      <t>ヒ</t>
    </rPh>
    <rPh sb="35" eb="36">
      <t>ヒ</t>
    </rPh>
    <rPh sb="36" eb="38">
      <t>カセキ</t>
    </rPh>
    <rPh sb="38" eb="40">
      <t>デンキ</t>
    </rPh>
    <rPh sb="40" eb="42">
      <t>チョウタツ</t>
    </rPh>
    <rPh sb="42" eb="44">
      <t>デンリョク</t>
    </rPh>
    <rPh sb="44" eb="45">
      <t>リョウ</t>
    </rPh>
    <rPh sb="46" eb="47">
      <t>カカ</t>
    </rPh>
    <rPh sb="57" eb="59">
      <t>カダン</t>
    </rPh>
    <phoneticPr fontId="1"/>
  </si>
  <si>
    <t>②メニュー別二酸化炭素排出量（固定価格買取制度及び非FIT非化石電源から調達した電気を含む）を算定</t>
    <rPh sb="23" eb="24">
      <t>オヨ</t>
    </rPh>
    <rPh sb="25" eb="26">
      <t>ヒ</t>
    </rPh>
    <rPh sb="29" eb="30">
      <t>ヒ</t>
    </rPh>
    <rPh sb="30" eb="32">
      <t>カセキ</t>
    </rPh>
    <rPh sb="32" eb="34">
      <t>デンゲン</t>
    </rPh>
    <rPh sb="36" eb="38">
      <t>チョウタツ</t>
    </rPh>
    <rPh sb="40" eb="42">
      <t>デンキ</t>
    </rPh>
    <rPh sb="47" eb="49">
      <t>サンテイ</t>
    </rPh>
    <phoneticPr fontId="1"/>
  </si>
  <si>
    <t xml:space="preserve">メニュー別二酸化炭素排出量
（ＦＩＴ及び非ＦＩＴ非化石電気調達分を含む）  　　   　      　      </t>
    <rPh sb="4" eb="5">
      <t>ベツ</t>
    </rPh>
    <rPh sb="5" eb="8">
      <t>ニサンカ</t>
    </rPh>
    <rPh sb="8" eb="10">
      <t>タンソ</t>
    </rPh>
    <rPh sb="10" eb="12">
      <t>ハイシュツ</t>
    </rPh>
    <rPh sb="12" eb="13">
      <t>リョウ</t>
    </rPh>
    <rPh sb="18" eb="19">
      <t>オヨ</t>
    </rPh>
    <rPh sb="20" eb="21">
      <t>ヒ</t>
    </rPh>
    <rPh sb="24" eb="25">
      <t>ヒ</t>
    </rPh>
    <rPh sb="25" eb="27">
      <t>カセキ</t>
    </rPh>
    <rPh sb="33" eb="34">
      <t>フク</t>
    </rPh>
    <phoneticPr fontId="1"/>
  </si>
  <si>
    <t>メニュー別未調整二酸化炭素排出量
（FIT及び非FIT非化石電気調達分を除く）</t>
    <rPh sb="5" eb="8">
      <t>ミチョウセイ</t>
    </rPh>
    <rPh sb="8" eb="11">
      <t>ニサンカ</t>
    </rPh>
    <rPh sb="21" eb="22">
      <t>オヨ</t>
    </rPh>
    <rPh sb="23" eb="24">
      <t>ヒ</t>
    </rPh>
    <rPh sb="27" eb="28">
      <t>ヒ</t>
    </rPh>
    <rPh sb="28" eb="30">
      <t>カセキ</t>
    </rPh>
    <rPh sb="34" eb="35">
      <t>ブン</t>
    </rPh>
    <rPh sb="36" eb="37">
      <t>ノゾ</t>
    </rPh>
    <phoneticPr fontId="1"/>
  </si>
  <si>
    <t>ＦＩＴ及び非ＦＩＴ非化石電気調達にかかる調整二酸化炭素排出量</t>
    <rPh sb="3" eb="4">
      <t>オヨ</t>
    </rPh>
    <rPh sb="5" eb="6">
      <t>ヒ</t>
    </rPh>
    <rPh sb="9" eb="10">
      <t>ヒ</t>
    </rPh>
    <rPh sb="10" eb="12">
      <t>カセキ</t>
    </rPh>
    <rPh sb="20" eb="22">
      <t>チョウセイ</t>
    </rPh>
    <phoneticPr fontId="1"/>
  </si>
  <si>
    <r>
      <t>自社の販売電力量
（FIT及び非FIT非化石電気調達分を除く）
(10</t>
    </r>
    <r>
      <rPr>
        <vertAlign val="superscript"/>
        <sz val="10"/>
        <rFont val="ＭＳ Ｐゴシック"/>
        <family val="3"/>
        <charset val="128"/>
      </rPr>
      <t>3</t>
    </r>
    <r>
      <rPr>
        <sz val="10"/>
        <rFont val="ＭＳ Ｐゴシック"/>
        <family val="3"/>
        <charset val="128"/>
      </rPr>
      <t>kWh)</t>
    </r>
    <rPh sb="0" eb="2">
      <t>ジシャ</t>
    </rPh>
    <rPh sb="3" eb="5">
      <t>ハンバイ</t>
    </rPh>
    <rPh sb="5" eb="7">
      <t>デンリョク</t>
    </rPh>
    <rPh sb="7" eb="8">
      <t>リョウ</t>
    </rPh>
    <rPh sb="13" eb="14">
      <t>オヨ</t>
    </rPh>
    <rPh sb="15" eb="16">
      <t>ヒ</t>
    </rPh>
    <rPh sb="19" eb="20">
      <t>ヒ</t>
    </rPh>
    <rPh sb="20" eb="22">
      <t>カセキ</t>
    </rPh>
    <phoneticPr fontId="1"/>
  </si>
  <si>
    <r>
      <t>基礎二酸化炭素排出量
（FIT及び非FIT非化石電気調達分を除く）
※ガス事業者別の基礎排出係数を用いたもの
（10</t>
    </r>
    <r>
      <rPr>
        <vertAlign val="superscript"/>
        <sz val="10"/>
        <rFont val="ＭＳ Ｐゴシック"/>
        <family val="3"/>
        <charset val="128"/>
      </rPr>
      <t>３</t>
    </r>
    <r>
      <rPr>
        <sz val="10"/>
        <rFont val="ＭＳ Ｐゴシック"/>
        <family val="3"/>
        <charset val="128"/>
      </rPr>
      <t>t-CO</t>
    </r>
    <r>
      <rPr>
        <vertAlign val="subscript"/>
        <sz val="10"/>
        <rFont val="ＭＳ Ｐゴシック"/>
        <family val="3"/>
        <charset val="128"/>
      </rPr>
      <t>2</t>
    </r>
    <r>
      <rPr>
        <sz val="10"/>
        <rFont val="ＭＳ Ｐゴシック"/>
        <family val="3"/>
        <charset val="128"/>
      </rPr>
      <t>)</t>
    </r>
    <rPh sb="0" eb="2">
      <t>キソ</t>
    </rPh>
    <rPh sb="2" eb="5">
      <t>ニサンカ</t>
    </rPh>
    <rPh sb="5" eb="7">
      <t>タンソ</t>
    </rPh>
    <rPh sb="7" eb="9">
      <t>ハイシュツ</t>
    </rPh>
    <rPh sb="9" eb="10">
      <t>リョウ</t>
    </rPh>
    <rPh sb="15" eb="16">
      <t>オヨ</t>
    </rPh>
    <rPh sb="17" eb="18">
      <t>ヒ</t>
    </rPh>
    <rPh sb="21" eb="22">
      <t>ヒ</t>
    </rPh>
    <rPh sb="22" eb="24">
      <t>カセキ</t>
    </rPh>
    <phoneticPr fontId="1"/>
  </si>
  <si>
    <r>
      <t>基礎二酸化炭素排出量
（FIT及び非FIT非化石電気調達分を除く）
※ガス事業者別の調整後排出係数を用いたもの
（10</t>
    </r>
    <r>
      <rPr>
        <vertAlign val="superscript"/>
        <sz val="10"/>
        <rFont val="ＭＳ Ｐゴシック"/>
        <family val="3"/>
        <charset val="128"/>
      </rPr>
      <t>３</t>
    </r>
    <r>
      <rPr>
        <sz val="10"/>
        <rFont val="ＭＳ Ｐゴシック"/>
        <family val="3"/>
        <charset val="128"/>
      </rPr>
      <t>t-CO</t>
    </r>
    <r>
      <rPr>
        <vertAlign val="subscript"/>
        <sz val="10"/>
        <rFont val="ＭＳ Ｐゴシック"/>
        <family val="3"/>
        <charset val="128"/>
      </rPr>
      <t>2</t>
    </r>
    <r>
      <rPr>
        <sz val="10"/>
        <rFont val="ＭＳ Ｐゴシック"/>
        <family val="3"/>
        <charset val="128"/>
      </rPr>
      <t>)</t>
    </r>
    <rPh sb="42" eb="45">
      <t>チョウセイゴ</t>
    </rPh>
    <phoneticPr fontId="1"/>
  </si>
  <si>
    <r>
      <t>自社の販売電力量
（FIT電気調達分）
(10</t>
    </r>
    <r>
      <rPr>
        <vertAlign val="superscript"/>
        <sz val="10"/>
        <rFont val="ＭＳ Ｐゴシック"/>
        <family val="3"/>
        <charset val="128"/>
      </rPr>
      <t>3</t>
    </r>
    <r>
      <rPr>
        <sz val="10"/>
        <rFont val="ＭＳ Ｐゴシック"/>
        <family val="3"/>
        <charset val="128"/>
      </rPr>
      <t>kWh)</t>
    </r>
    <rPh sb="0" eb="2">
      <t>ジシャ</t>
    </rPh>
    <rPh sb="3" eb="5">
      <t>ハンバイ</t>
    </rPh>
    <rPh sb="5" eb="7">
      <t>デンリョク</t>
    </rPh>
    <rPh sb="7" eb="8">
      <t>リョウ</t>
    </rPh>
    <phoneticPr fontId="1"/>
  </si>
  <si>
    <r>
      <t>自社の販売電力量（非FIT非化石電気調達分）（10</t>
    </r>
    <r>
      <rPr>
        <vertAlign val="superscript"/>
        <sz val="10"/>
        <rFont val="ＭＳ Ｐゴシック"/>
        <family val="3"/>
        <charset val="128"/>
      </rPr>
      <t>3</t>
    </r>
    <r>
      <rPr>
        <sz val="10"/>
        <rFont val="ＭＳ Ｐゴシック"/>
        <family val="3"/>
        <charset val="128"/>
      </rPr>
      <t>kWh)</t>
    </r>
    <rPh sb="0" eb="2">
      <t>ジシャ</t>
    </rPh>
    <rPh sb="3" eb="5">
      <t>ハンバイ</t>
    </rPh>
    <rPh sb="5" eb="7">
      <t>デンリョク</t>
    </rPh>
    <rPh sb="7" eb="8">
      <t>リョウ</t>
    </rPh>
    <rPh sb="9" eb="10">
      <t>ヒ</t>
    </rPh>
    <rPh sb="13" eb="14">
      <t>ヒ</t>
    </rPh>
    <rPh sb="14" eb="16">
      <t>カセキ</t>
    </rPh>
    <rPh sb="16" eb="18">
      <t>デンキ</t>
    </rPh>
    <rPh sb="18" eb="20">
      <t>チョウタツ</t>
    </rPh>
    <rPh sb="20" eb="21">
      <t>ブン</t>
    </rPh>
    <phoneticPr fontId="1"/>
  </si>
  <si>
    <r>
      <t>FIT及び非FIT非化石電気調達に係る二酸化炭素排出量
（10</t>
    </r>
    <r>
      <rPr>
        <vertAlign val="superscript"/>
        <sz val="10"/>
        <rFont val="ＭＳ Ｐゴシック"/>
        <family val="3"/>
        <charset val="128"/>
      </rPr>
      <t>３</t>
    </r>
    <r>
      <rPr>
        <sz val="10"/>
        <rFont val="ＭＳ Ｐゴシック"/>
        <family val="3"/>
        <charset val="128"/>
      </rPr>
      <t>t-CO</t>
    </r>
    <r>
      <rPr>
        <vertAlign val="subscript"/>
        <sz val="10"/>
        <rFont val="ＭＳ Ｐゴシック"/>
        <family val="3"/>
        <charset val="128"/>
      </rPr>
      <t>2</t>
    </r>
    <r>
      <rPr>
        <sz val="10"/>
        <rFont val="ＭＳ Ｐゴシック"/>
        <family val="3"/>
        <charset val="128"/>
      </rPr>
      <t>)</t>
    </r>
    <rPh sb="3" eb="4">
      <t>オヨ</t>
    </rPh>
    <rPh sb="5" eb="6">
      <t>ヒ</t>
    </rPh>
    <rPh sb="9" eb="10">
      <t>ヒ</t>
    </rPh>
    <rPh sb="10" eb="12">
      <t>カセキ</t>
    </rPh>
    <rPh sb="12" eb="14">
      <t>デンキ</t>
    </rPh>
    <rPh sb="14" eb="16">
      <t>チョウタツ</t>
    </rPh>
    <rPh sb="17" eb="18">
      <t>カカ</t>
    </rPh>
    <phoneticPr fontId="1"/>
  </si>
  <si>
    <r>
      <t>調整二酸化炭素排出量
（FIT及び非FIT非化石電源からの電気調達分を含む）
※ガス事業者別の基礎排出係数を用いたもの
（10</t>
    </r>
    <r>
      <rPr>
        <vertAlign val="superscript"/>
        <sz val="10"/>
        <rFont val="ＭＳ Ｐゴシック"/>
        <family val="3"/>
        <charset val="128"/>
      </rPr>
      <t>３</t>
    </r>
    <r>
      <rPr>
        <sz val="10"/>
        <rFont val="ＭＳ Ｐゴシック"/>
        <family val="3"/>
        <charset val="128"/>
      </rPr>
      <t>t-CO</t>
    </r>
    <r>
      <rPr>
        <vertAlign val="subscript"/>
        <sz val="10"/>
        <rFont val="ＭＳ Ｐゴシック"/>
        <family val="3"/>
        <charset val="128"/>
      </rPr>
      <t>2</t>
    </r>
    <r>
      <rPr>
        <sz val="10"/>
        <rFont val="ＭＳ Ｐゴシック"/>
        <family val="3"/>
        <charset val="128"/>
      </rPr>
      <t>)</t>
    </r>
    <rPh sb="0" eb="2">
      <t>チョウセイ</t>
    </rPh>
    <rPh sb="2" eb="5">
      <t>ニサンカ</t>
    </rPh>
    <rPh sb="5" eb="7">
      <t>タンソ</t>
    </rPh>
    <rPh sb="7" eb="9">
      <t>ハイシュツ</t>
    </rPh>
    <rPh sb="9" eb="10">
      <t>リョウ</t>
    </rPh>
    <rPh sb="15" eb="16">
      <t>オヨ</t>
    </rPh>
    <rPh sb="17" eb="18">
      <t>ヒ</t>
    </rPh>
    <rPh sb="21" eb="22">
      <t>ヒ</t>
    </rPh>
    <rPh sb="22" eb="24">
      <t>カセキ</t>
    </rPh>
    <rPh sb="24" eb="26">
      <t>デンゲン</t>
    </rPh>
    <rPh sb="29" eb="31">
      <t>デンキ</t>
    </rPh>
    <rPh sb="31" eb="33">
      <t>チョウタツ</t>
    </rPh>
    <rPh sb="33" eb="34">
      <t>ブン</t>
    </rPh>
    <rPh sb="35" eb="36">
      <t>フク</t>
    </rPh>
    <phoneticPr fontId="1"/>
  </si>
  <si>
    <r>
      <t>調整二酸化炭素排出量
（FIT及び非FIT非化石電源からの電気調達分を含む）
※ガス事業者別の調整後排出係数を用いたもの
（10</t>
    </r>
    <r>
      <rPr>
        <vertAlign val="superscript"/>
        <sz val="10"/>
        <rFont val="ＭＳ Ｐゴシック"/>
        <family val="3"/>
        <charset val="128"/>
      </rPr>
      <t>３</t>
    </r>
    <r>
      <rPr>
        <sz val="10"/>
        <rFont val="ＭＳ Ｐゴシック"/>
        <family val="3"/>
        <charset val="128"/>
      </rPr>
      <t>t-CO</t>
    </r>
    <r>
      <rPr>
        <vertAlign val="subscript"/>
        <sz val="10"/>
        <rFont val="ＭＳ Ｐゴシック"/>
        <family val="3"/>
        <charset val="128"/>
      </rPr>
      <t>2</t>
    </r>
    <r>
      <rPr>
        <sz val="10"/>
        <rFont val="ＭＳ Ｐゴシック"/>
        <family val="3"/>
        <charset val="128"/>
      </rPr>
      <t>)</t>
    </r>
    <rPh sb="0" eb="2">
      <t>チョウセイ</t>
    </rPh>
    <rPh sb="2" eb="5">
      <t>ニサンカ</t>
    </rPh>
    <rPh sb="5" eb="7">
      <t>タンソ</t>
    </rPh>
    <rPh sb="7" eb="9">
      <t>ハイシュツ</t>
    </rPh>
    <rPh sb="9" eb="10">
      <t>リョウ</t>
    </rPh>
    <rPh sb="15" eb="16">
      <t>オヨ</t>
    </rPh>
    <rPh sb="17" eb="18">
      <t>ヒ</t>
    </rPh>
    <rPh sb="21" eb="22">
      <t>ヒ</t>
    </rPh>
    <rPh sb="22" eb="24">
      <t>カセキ</t>
    </rPh>
    <rPh sb="24" eb="26">
      <t>デンゲン</t>
    </rPh>
    <rPh sb="29" eb="31">
      <t>デンキ</t>
    </rPh>
    <rPh sb="31" eb="33">
      <t>チョウタツ</t>
    </rPh>
    <rPh sb="33" eb="34">
      <t>ブン</t>
    </rPh>
    <rPh sb="35" eb="36">
      <t>フク</t>
    </rPh>
    <rPh sb="47" eb="50">
      <t>チョウセイゴ</t>
    </rPh>
    <phoneticPr fontId="1"/>
  </si>
  <si>
    <t>③メニュー別固定価格買取及び非FIT非化石電気調整後二酸化炭素排出量を算定</t>
    <rPh sb="5" eb="6">
      <t>ベツ</t>
    </rPh>
    <rPh sb="6" eb="8">
      <t>コテイ</t>
    </rPh>
    <rPh sb="8" eb="10">
      <t>カカク</t>
    </rPh>
    <rPh sb="10" eb="12">
      <t>カイトリ</t>
    </rPh>
    <rPh sb="12" eb="13">
      <t>オヨ</t>
    </rPh>
    <rPh sb="14" eb="15">
      <t>ヒ</t>
    </rPh>
    <rPh sb="18" eb="19">
      <t>ヒ</t>
    </rPh>
    <rPh sb="19" eb="21">
      <t>カセキ</t>
    </rPh>
    <rPh sb="21" eb="23">
      <t>デンキ</t>
    </rPh>
    <rPh sb="23" eb="26">
      <t>チョウセイゴ</t>
    </rPh>
    <rPh sb="26" eb="29">
      <t>ニサンカ</t>
    </rPh>
    <rPh sb="29" eb="31">
      <t>タンソ</t>
    </rPh>
    <rPh sb="31" eb="33">
      <t>ハイシュツ</t>
    </rPh>
    <rPh sb="33" eb="34">
      <t>リョウ</t>
    </rPh>
    <rPh sb="35" eb="37">
      <t>サンテイ</t>
    </rPh>
    <phoneticPr fontId="1"/>
  </si>
  <si>
    <t>メニュー別ＦＩＴ及び非ＦＩＴ非化石電気調整後二酸化炭素排出量</t>
    <rPh sb="4" eb="5">
      <t>ベツ</t>
    </rPh>
    <rPh sb="8" eb="9">
      <t>オヨ</t>
    </rPh>
    <rPh sb="10" eb="11">
      <t>ヒ</t>
    </rPh>
    <rPh sb="14" eb="15">
      <t>ヒ</t>
    </rPh>
    <rPh sb="15" eb="17">
      <t>カセキ</t>
    </rPh>
    <rPh sb="17" eb="19">
      <t>デンキ</t>
    </rPh>
    <rPh sb="19" eb="22">
      <t>チョウセイゴ</t>
    </rPh>
    <rPh sb="22" eb="25">
      <t>ニサンカ</t>
    </rPh>
    <rPh sb="25" eb="27">
      <t>タンソ</t>
    </rPh>
    <rPh sb="27" eb="29">
      <t>ハイシュツ</t>
    </rPh>
    <rPh sb="29" eb="30">
      <t>リョウ</t>
    </rPh>
    <phoneticPr fontId="1"/>
  </si>
  <si>
    <t xml:space="preserve">メニュー別二酸化炭素排出量
（ＦＩＴ及び非ＦＩＴ非化石電気調達分を含む）  </t>
    <rPh sb="24" eb="25">
      <t>ヒ</t>
    </rPh>
    <rPh sb="25" eb="27">
      <t>カセキ</t>
    </rPh>
    <phoneticPr fontId="1"/>
  </si>
  <si>
    <r>
      <t>自社の販売電力量
（ＦＩＴ及び非ＦＩＴ非化石電気調達分を含む）  
(10</t>
    </r>
    <r>
      <rPr>
        <vertAlign val="superscript"/>
        <sz val="10"/>
        <rFont val="ＭＳ Ｐゴシック"/>
        <family val="3"/>
        <charset val="128"/>
      </rPr>
      <t>3</t>
    </r>
    <r>
      <rPr>
        <sz val="10"/>
        <rFont val="ＭＳ Ｐゴシック"/>
        <family val="3"/>
        <charset val="128"/>
      </rPr>
      <t>kWh)</t>
    </r>
    <rPh sb="0" eb="2">
      <t>ジシャ</t>
    </rPh>
    <rPh sb="3" eb="5">
      <t>ハンバイ</t>
    </rPh>
    <rPh sb="5" eb="7">
      <t>デンリョク</t>
    </rPh>
    <rPh sb="7" eb="8">
      <t>リョウ</t>
    </rPh>
    <rPh sb="19" eb="20">
      <t>ヒ</t>
    </rPh>
    <rPh sb="20" eb="22">
      <t>カセキ</t>
    </rPh>
    <phoneticPr fontId="1"/>
  </si>
  <si>
    <r>
      <t>（再掲）二酸化炭素排出量
（ＦＩＴ及び非ＦＩＴ非化石電気調達分を含む）  
※ガス事業者別の基礎排出係数を用いたもの
（10</t>
    </r>
    <r>
      <rPr>
        <vertAlign val="superscript"/>
        <sz val="10"/>
        <color theme="1"/>
        <rFont val="ＭＳ Ｐゴシック"/>
        <family val="3"/>
        <charset val="128"/>
      </rPr>
      <t>3</t>
    </r>
    <r>
      <rPr>
        <sz val="10"/>
        <color theme="1"/>
        <rFont val="ＭＳ Ｐゴシック"/>
        <family val="3"/>
        <charset val="128"/>
      </rPr>
      <t>t-CO2)</t>
    </r>
    <rPh sb="1" eb="3">
      <t>サイケイ</t>
    </rPh>
    <rPh sb="4" eb="7">
      <t>ニサンカ</t>
    </rPh>
    <rPh sb="7" eb="9">
      <t>タンソ</t>
    </rPh>
    <rPh sb="9" eb="11">
      <t>ハイシュツ</t>
    </rPh>
    <rPh sb="11" eb="12">
      <t>リョウ</t>
    </rPh>
    <rPh sb="23" eb="24">
      <t>ヒ</t>
    </rPh>
    <rPh sb="24" eb="26">
      <t>カセキ</t>
    </rPh>
    <phoneticPr fontId="1"/>
  </si>
  <si>
    <r>
      <t>（再掲）二酸化炭素排出量
（ＦＩＴ及び非ＦＩＴ非化石電気調達分を含む）  
※ガス事業者別の調整後排出係数を用いたもの
（10</t>
    </r>
    <r>
      <rPr>
        <vertAlign val="superscript"/>
        <sz val="10"/>
        <color theme="1"/>
        <rFont val="ＭＳ Ｐゴシック"/>
        <family val="3"/>
        <charset val="128"/>
      </rPr>
      <t>3</t>
    </r>
    <r>
      <rPr>
        <sz val="10"/>
        <color theme="1"/>
        <rFont val="ＭＳ Ｐゴシック"/>
        <family val="3"/>
        <charset val="128"/>
      </rPr>
      <t>t-CO2)</t>
    </r>
    <rPh sb="1" eb="3">
      <t>サイケイ</t>
    </rPh>
    <rPh sb="4" eb="7">
      <t>ニサンカ</t>
    </rPh>
    <rPh sb="7" eb="9">
      <t>タンソ</t>
    </rPh>
    <rPh sb="9" eb="11">
      <t>ハイシュツ</t>
    </rPh>
    <rPh sb="11" eb="12">
      <t>リョウ</t>
    </rPh>
    <rPh sb="23" eb="24">
      <t>ヒ</t>
    </rPh>
    <rPh sb="24" eb="26">
      <t>カセキ</t>
    </rPh>
    <rPh sb="46" eb="49">
      <t>チョウセイゴ</t>
    </rPh>
    <phoneticPr fontId="1"/>
  </si>
  <si>
    <r>
      <t>ＦＩＴ余剰非化石電気相当量に係る二酸化炭素排出量
（10</t>
    </r>
    <r>
      <rPr>
        <vertAlign val="superscript"/>
        <sz val="10"/>
        <color theme="1"/>
        <rFont val="ＭＳ Ｐゴシック"/>
        <family val="3"/>
        <charset val="128"/>
      </rPr>
      <t>3</t>
    </r>
    <r>
      <rPr>
        <sz val="10"/>
        <color theme="1"/>
        <rFont val="ＭＳ Ｐゴシック"/>
        <family val="3"/>
        <charset val="128"/>
      </rPr>
      <t>t-CO</t>
    </r>
    <r>
      <rPr>
        <vertAlign val="subscript"/>
        <sz val="10"/>
        <color theme="1"/>
        <rFont val="ＭＳ Ｐゴシック"/>
        <family val="3"/>
        <charset val="128"/>
      </rPr>
      <t>2</t>
    </r>
    <r>
      <rPr>
        <sz val="10"/>
        <color theme="1"/>
        <rFont val="ＭＳ Ｐゴシック"/>
        <family val="3"/>
        <charset val="128"/>
      </rPr>
      <t>)</t>
    </r>
    <phoneticPr fontId="1"/>
  </si>
  <si>
    <r>
      <t>ＦＩＴ及び非ＦＩＴ非化石電気調整後二酸化炭素排出量
※ガス事業者別の基礎排出係数を用いたもの
（10</t>
    </r>
    <r>
      <rPr>
        <vertAlign val="superscript"/>
        <sz val="10"/>
        <color theme="1"/>
        <rFont val="ＭＳ Ｐゴシック"/>
        <family val="3"/>
        <charset val="128"/>
      </rPr>
      <t>3</t>
    </r>
    <r>
      <rPr>
        <sz val="10"/>
        <color theme="1"/>
        <rFont val="ＭＳ Ｐゴシック"/>
        <family val="3"/>
        <charset val="128"/>
      </rPr>
      <t>t-CO</t>
    </r>
    <r>
      <rPr>
        <vertAlign val="subscript"/>
        <sz val="10"/>
        <color theme="1"/>
        <rFont val="ＭＳ Ｐゴシック"/>
        <family val="3"/>
        <charset val="128"/>
      </rPr>
      <t>2</t>
    </r>
    <r>
      <rPr>
        <sz val="10"/>
        <color theme="1"/>
        <rFont val="ＭＳ Ｐゴシック"/>
        <family val="3"/>
        <charset val="128"/>
      </rPr>
      <t>)</t>
    </r>
    <phoneticPr fontId="1"/>
  </si>
  <si>
    <r>
      <t>ＦＩＴ及び非ＦＩＴ非化石電気調整後二酸化炭素排出量
※ガス事業者別の調整後排出係数を用いたもの
（10</t>
    </r>
    <r>
      <rPr>
        <vertAlign val="superscript"/>
        <sz val="10"/>
        <color theme="1"/>
        <rFont val="ＭＳ Ｐゴシック"/>
        <family val="3"/>
        <charset val="128"/>
      </rPr>
      <t>3</t>
    </r>
    <r>
      <rPr>
        <sz val="10"/>
        <color theme="1"/>
        <rFont val="ＭＳ Ｐゴシック"/>
        <family val="3"/>
        <charset val="128"/>
      </rPr>
      <t>t-CO</t>
    </r>
    <r>
      <rPr>
        <vertAlign val="subscript"/>
        <sz val="10"/>
        <color theme="1"/>
        <rFont val="ＭＳ Ｐゴシック"/>
        <family val="3"/>
        <charset val="128"/>
      </rPr>
      <t>2</t>
    </r>
    <r>
      <rPr>
        <sz val="10"/>
        <color theme="1"/>
        <rFont val="ＭＳ Ｐゴシック"/>
        <family val="3"/>
        <charset val="128"/>
      </rPr>
      <t>)</t>
    </r>
    <rPh sb="34" eb="37">
      <t>チョウセイゴ</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</si>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</sst>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0.0000_ "/>
    <numFmt numFmtId="177" formatCode="0.0000_ "/>
    <numFmt numFmtId="178" formatCode="#,##0_ "/>
    <numFmt numFmtId="179" formatCode="#,##0;&quot;▲ &quot;#,##0"/>
    <numFmt numFmtId="180" formatCode="0.0_);[Red]\(0.0\)"/>
    <numFmt numFmtId="181" formatCode="#,##0.000000_ "/>
    <numFmt numFmtId="182" formatCode="0.0_ "/>
    <numFmt numFmtId="183" formatCode="0.00_);[Red]\(0.00\)"/>
    <numFmt numFmtId="184" formatCode="#,##0.000_ "/>
    <numFmt numFmtId="185" formatCode="0.000_ "/>
    <numFmt numFmtId="186" formatCode="0.000_);[Red]\(0.000\)"/>
    <numFmt numFmtId="187" formatCode="0.000000_ "/>
    <numFmt numFmtId="188" formatCode="#,##0.000000;&quot;▲ &quot;#,##0.000000"/>
    <numFmt numFmtId="189" formatCode="0.00_ "/>
    <numFmt numFmtId="190" formatCode="#,##0.000;&quot;▲ &quot;#,##0.000"/>
    <numFmt numFmtId="191" formatCode="#,##0;&quot;△ &quot;#,##0"/>
    <numFmt numFmtId="192" formatCode="0.000;&quot;▲ &quot;0.000"/>
    <numFmt numFmtId="193" formatCode="#,##0.00_ "/>
    <numFmt numFmtId="194" formatCode="#,##0.00;&quot;▲ &quot;#,##0.00"/>
    <numFmt numFmtId="195" formatCode="#,##0_ ;[Red]\-#,##0\ "/>
    <numFmt numFmtId="196" formatCode="0.000"/>
    <numFmt numFmtId="197" formatCode="0.0000"/>
    <numFmt numFmtId="198" formatCode="0_);[Red]\(0\)"/>
    <numFmt numFmtId="199" formatCode="0.000000"/>
    <numFmt numFmtId="200" formatCode="#,##0.000_ ;[Red]\-#,##0.000\ "/>
  </numFmts>
  <fonts count="62"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vertAlign val="superscript"/>
      <sz val="10"/>
      <name val="ＭＳ Ｐゴシック"/>
      <family val="3"/>
      <charset val="128"/>
    </font>
    <font>
      <b/>
      <sz val="14"/>
      <name val="ＭＳ Ｐゴシック"/>
      <family val="3"/>
      <charset val="128"/>
    </font>
    <font>
      <b/>
      <sz val="11"/>
      <name val="ＭＳ Ｐゴシック"/>
      <family val="3"/>
      <charset val="128"/>
    </font>
    <font>
      <b/>
      <sz val="12"/>
      <name val="ＭＳ Ｐゴシック"/>
      <family val="3"/>
      <charset val="128"/>
    </font>
    <font>
      <b/>
      <vertAlign val="superscript"/>
      <sz val="12"/>
      <name val="ＭＳ Ｐゴシック"/>
      <family val="3"/>
      <charset val="128"/>
    </font>
    <font>
      <sz val="16"/>
      <name val="ＭＳ Ｐゴシック"/>
      <family val="3"/>
      <charset val="128"/>
    </font>
    <font>
      <b/>
      <vertAlign val="subscript"/>
      <sz val="12"/>
      <name val="ＭＳ Ｐゴシック"/>
      <family val="3"/>
      <charset val="128"/>
    </font>
    <font>
      <vertAlign val="subscript"/>
      <sz val="10"/>
      <name val="ＭＳ Ｐゴシック"/>
      <family val="3"/>
      <charset val="128"/>
    </font>
    <font>
      <sz val="9"/>
      <name val="ＭＳ Ｐゴシック"/>
      <family val="3"/>
      <charset val="128"/>
    </font>
    <font>
      <vertAlign val="subscript"/>
      <sz val="8"/>
      <name val="ＭＳ Ｐゴシック"/>
      <family val="3"/>
      <charset val="128"/>
    </font>
    <font>
      <sz val="12"/>
      <name val="ＭＳ Ｐゴシック"/>
      <family val="3"/>
      <charset val="128"/>
    </font>
    <font>
      <sz val="10"/>
      <color indexed="8"/>
      <name val="ＭＳ Ｐゴシック"/>
      <family val="3"/>
      <charset val="128"/>
    </font>
    <font>
      <vertAlign val="superscript"/>
      <sz val="10"/>
      <color indexed="8"/>
      <name val="ＭＳ Ｐゴシック"/>
      <family val="3"/>
      <charset val="128"/>
    </font>
    <font>
      <b/>
      <sz val="12"/>
      <color indexed="8"/>
      <name val="ＭＳ Ｐゴシック"/>
      <family val="3"/>
      <charset val="128"/>
    </font>
    <font>
      <b/>
      <vertAlign val="superscript"/>
      <sz val="12"/>
      <color indexed="8"/>
      <name val="ＭＳ Ｐゴシック"/>
      <family val="3"/>
      <charset val="128"/>
    </font>
    <font>
      <b/>
      <vertAlign val="subscript"/>
      <sz val="12"/>
      <color indexed="8"/>
      <name val="ＭＳ Ｐゴシック"/>
      <family val="3"/>
      <charset val="128"/>
    </font>
    <font>
      <sz val="11"/>
      <color theme="1"/>
      <name val="ＭＳ Ｐゴシック"/>
      <family val="3"/>
      <charset val="128"/>
      <scheme val="minor"/>
    </font>
    <font>
      <sz val="11"/>
      <color rgb="FFFF0000"/>
      <name val="ＭＳ Ｐゴシック"/>
      <family val="3"/>
      <charset val="128"/>
    </font>
    <font>
      <sz val="10"/>
      <color theme="1"/>
      <name val="ＭＳ Ｐゴシック"/>
      <family val="3"/>
      <charset val="128"/>
    </font>
    <font>
      <sz val="9"/>
      <color theme="1"/>
      <name val="ＭＳ Ｐゴシック"/>
      <family val="3"/>
      <charset val="128"/>
    </font>
    <font>
      <sz val="16"/>
      <color theme="1"/>
      <name val="ＭＳ Ｐゴシック"/>
      <family val="3"/>
      <charset val="128"/>
    </font>
    <font>
      <sz val="11"/>
      <color theme="1"/>
      <name val="ＭＳ Ｐゴシック"/>
      <family val="3"/>
      <charset val="128"/>
    </font>
    <font>
      <b/>
      <sz val="14"/>
      <color theme="1"/>
      <name val="ＭＳ Ｐゴシック"/>
      <family val="3"/>
      <charset val="128"/>
    </font>
    <font>
      <b/>
      <sz val="12"/>
      <color theme="1"/>
      <name val="ＭＳ Ｐゴシック"/>
      <family val="3"/>
      <charset val="128"/>
    </font>
    <font>
      <strike/>
      <sz val="8"/>
      <name val="ＭＳ Ｐゴシック"/>
      <family val="3"/>
      <charset val="128"/>
    </font>
    <font>
      <b/>
      <vertAlign val="superscript"/>
      <sz val="14"/>
      <color theme="1"/>
      <name val="ＭＳ Ｐゴシック"/>
      <family val="3"/>
      <charset val="128"/>
    </font>
    <font>
      <vertAlign val="superscript"/>
      <sz val="10"/>
      <color theme="1"/>
      <name val="ＭＳ Ｐゴシック"/>
      <family val="3"/>
      <charset val="128"/>
    </font>
    <font>
      <vertAlign val="superscript"/>
      <sz val="11"/>
      <color theme="1"/>
      <name val="ＭＳ Ｐゴシック"/>
      <family val="3"/>
      <charset val="128"/>
    </font>
    <font>
      <b/>
      <sz val="20"/>
      <color theme="1"/>
      <name val="ＭＳ Ｐゴシック"/>
      <family val="3"/>
      <charset val="128"/>
    </font>
    <font>
      <sz val="12"/>
      <color theme="1"/>
      <name val="ＭＳ Ｐゴシック"/>
      <family val="3"/>
      <charset val="128"/>
    </font>
    <font>
      <vertAlign val="subscript"/>
      <sz val="10"/>
      <color theme="1"/>
      <name val="ＭＳ Ｐゴシック"/>
      <family val="3"/>
      <charset val="128"/>
    </font>
    <font>
      <sz val="6"/>
      <name val="ＭＳ Ｐゴシック"/>
      <family val="2"/>
      <charset val="128"/>
      <scheme val="minor"/>
    </font>
    <font>
      <sz val="11"/>
      <name val="ＭＳ Ｐゴシック"/>
      <family val="3"/>
      <charset val="128"/>
    </font>
    <font>
      <b/>
      <vertAlign val="superscript"/>
      <sz val="12"/>
      <color theme="1"/>
      <name val="ＭＳ Ｐゴシック"/>
      <family val="3"/>
      <charset val="128"/>
    </font>
    <font>
      <b/>
      <vertAlign val="subscript"/>
      <sz val="12"/>
      <color theme="1"/>
      <name val="ＭＳ Ｐゴシック"/>
      <family val="3"/>
      <charset val="128"/>
    </font>
    <font>
      <sz val="8"/>
      <color theme="1"/>
      <name val="ＭＳ Ｐゴシック"/>
      <family val="3"/>
      <charset val="128"/>
    </font>
    <font>
      <sz val="14"/>
      <color theme="1"/>
      <name val="ＭＳ Ｐゴシック"/>
      <family val="3"/>
      <charset val="128"/>
    </font>
    <font>
      <vertAlign val="subscript"/>
      <sz val="11"/>
      <color theme="1"/>
      <name val="ＭＳ Ｐゴシック"/>
      <family val="3"/>
      <charset val="128"/>
    </font>
    <font>
      <strike/>
      <sz val="11"/>
      <color theme="1"/>
      <name val="ＭＳ Ｐゴシック"/>
      <family val="3"/>
      <charset val="128"/>
    </font>
    <font>
      <b/>
      <sz val="11"/>
      <color theme="1"/>
      <name val="ＭＳ Ｐゴシック"/>
      <family val="3"/>
      <charset val="128"/>
    </font>
    <font>
      <sz val="10"/>
      <color theme="1"/>
      <name val="ＭＳ Ｐゴシック"/>
      <family val="3"/>
      <charset val="128"/>
      <scheme val="minor"/>
    </font>
    <font>
      <b/>
      <sz val="10"/>
      <color theme="1"/>
      <name val="ＭＳ Ｐゴシック"/>
      <family val="3"/>
      <charset val="128"/>
    </font>
    <font>
      <vertAlign val="subscript"/>
      <sz val="8"/>
      <color theme="1"/>
      <name val="ＭＳ Ｐゴシック"/>
      <family val="3"/>
      <charset val="128"/>
    </font>
    <font>
      <b/>
      <vertAlign val="subscript"/>
      <sz val="14"/>
      <color theme="1"/>
      <name val="ＭＳ Ｐゴシック"/>
      <family val="3"/>
      <charset val="128"/>
    </font>
    <font>
      <strike/>
      <sz val="8"/>
      <color theme="1"/>
      <name val="ＭＳ Ｐゴシック"/>
      <family val="3"/>
      <charset val="128"/>
    </font>
    <font>
      <strike/>
      <sz val="10"/>
      <color theme="1"/>
      <name val="ＭＳ Ｐゴシック"/>
      <family val="3"/>
      <charset val="128"/>
    </font>
    <font>
      <vertAlign val="superscript"/>
      <sz val="8"/>
      <color theme="1"/>
      <name val="ＭＳ Ｐゴシック"/>
      <family val="3"/>
      <charset val="128"/>
    </font>
    <font>
      <sz val="6"/>
      <color theme="1"/>
      <name val="ＭＳ Ｐゴシック"/>
      <family val="3"/>
      <charset val="128"/>
    </font>
    <font>
      <vertAlign val="subscript"/>
      <sz val="11"/>
      <name val="ＭＳ Ｐゴシック"/>
      <family val="3"/>
      <charset val="128"/>
    </font>
    <font>
      <sz val="14"/>
      <name val="ＭＳ Ｐゴシック"/>
      <family val="3"/>
      <charset val="128"/>
    </font>
    <font>
      <b/>
      <vertAlign val="subscript"/>
      <sz val="14"/>
      <name val="ＭＳ Ｐゴシック"/>
      <family val="3"/>
      <charset val="128"/>
    </font>
    <font>
      <vertAlign val="subscript"/>
      <sz val="9"/>
      <name val="ＭＳ Ｐゴシック"/>
      <family val="3"/>
      <charset val="128"/>
    </font>
    <font>
      <u/>
      <sz val="11"/>
      <color theme="10"/>
      <name val="ＭＳ Ｐゴシック"/>
      <family val="3"/>
      <charset val="128"/>
    </font>
    <font>
      <sz val="10"/>
      <color theme="1"/>
      <name val="Noto Sans JP"/>
      <family val="3"/>
      <charset val="128"/>
    </font>
    <font>
      <sz val="10"/>
      <color rgb="FF000000"/>
      <name val="ＭＳ Ｐゴシック"/>
      <family val="3"/>
      <charset val="128"/>
    </font>
    <font>
      <sz val="11"/>
      <color rgb="FF000000"/>
      <name val="ＭＳ Ｐゴシック"/>
      <family val="3"/>
      <charset val="128"/>
    </font>
    <font>
      <sz val="10"/>
      <color rgb="FFFF0000"/>
      <name val="ＭＳ Ｐゴシック"/>
      <family val="3"/>
      <charset val="128"/>
    </font>
    <font>
      <sz val="9"/>
      <color rgb="FFFF0000"/>
      <name val="ＭＳ Ｐゴシック"/>
      <family val="3"/>
      <charset val="128"/>
    </font>
  </fonts>
  <fills count="10">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
      <patternFill patternType="solid">
        <fgColor theme="1" tint="0.249977111117893"/>
        <bgColor indexed="64"/>
      </patternFill>
    </fill>
    <fill>
      <patternFill patternType="solid">
        <fgColor theme="0" tint="-0.249977111117893"/>
        <bgColor indexed="64"/>
      </patternFill>
    </fill>
    <fill>
      <patternFill patternType="solid">
        <fgColor rgb="FFFFFF99"/>
        <bgColor rgb="FF000000"/>
      </patternFill>
    </fill>
    <fill>
      <patternFill patternType="solid">
        <fgColor theme="0" tint="-0.14999847407452621"/>
        <bgColor indexed="64"/>
      </patternFill>
    </fill>
  </fills>
  <borders count="191">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double">
        <color indexed="64"/>
      </top>
      <bottom style="thin">
        <color indexed="64"/>
      </bottom>
      <diagonal/>
    </border>
    <border>
      <left/>
      <right/>
      <top style="thin">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right/>
      <top style="double">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double">
        <color indexed="64"/>
      </right>
      <top style="medium">
        <color indexed="64"/>
      </top>
      <bottom/>
      <diagonal/>
    </border>
    <border>
      <left style="medium">
        <color indexed="64"/>
      </left>
      <right style="double">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medium">
        <color indexed="64"/>
      </left>
      <right style="double">
        <color indexed="64"/>
      </right>
      <top style="thin">
        <color indexed="64"/>
      </top>
      <bottom/>
      <diagonal/>
    </border>
    <border>
      <left style="double">
        <color indexed="64"/>
      </left>
      <right style="thin">
        <color indexed="64"/>
      </right>
      <top style="thin">
        <color indexed="64"/>
      </top>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double">
        <color indexed="64"/>
      </right>
      <top/>
      <bottom/>
      <diagonal/>
    </border>
    <border>
      <left style="double">
        <color indexed="64"/>
      </left>
      <right style="thin">
        <color indexed="64"/>
      </right>
      <top/>
      <bottom/>
      <diagonal/>
    </border>
    <border>
      <left style="medium">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medium">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style="double">
        <color indexed="64"/>
      </top>
      <bottom style="medium">
        <color indexed="64"/>
      </bottom>
      <diagonal/>
    </border>
    <border>
      <left/>
      <right/>
      <top style="medium">
        <color indexed="64"/>
      </top>
      <bottom/>
      <diagonal/>
    </border>
    <border>
      <left style="medium">
        <color indexed="64"/>
      </left>
      <right/>
      <top style="double">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top style="thin">
        <color indexed="64"/>
      </top>
      <bottom style="double">
        <color indexed="64"/>
      </bottom>
      <diagonal/>
    </border>
    <border>
      <left/>
      <right style="medium">
        <color indexed="64"/>
      </right>
      <top style="double">
        <color indexed="64"/>
      </top>
      <bottom style="medium">
        <color indexed="64"/>
      </bottom>
      <diagonal/>
    </border>
    <border>
      <left/>
      <right style="medium">
        <color indexed="64"/>
      </right>
      <top style="double">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medium">
        <color indexed="64"/>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dotted">
        <color indexed="64"/>
      </left>
      <right style="dotted">
        <color indexed="64"/>
      </right>
      <top/>
      <bottom/>
      <diagonal/>
    </border>
    <border>
      <left/>
      <right/>
      <top style="hair">
        <color indexed="64"/>
      </top>
      <bottom/>
      <diagonal/>
    </border>
    <border>
      <left style="double">
        <color indexed="64"/>
      </left>
      <right style="thin">
        <color indexed="64"/>
      </right>
      <top style="medium">
        <color indexed="64"/>
      </top>
      <bottom/>
      <diagonal/>
    </border>
    <border>
      <left/>
      <right/>
      <top style="medium">
        <color indexed="64"/>
      </top>
      <bottom style="dashDotDot">
        <color indexed="64"/>
      </bottom>
      <diagonal/>
    </border>
    <border>
      <left/>
      <right/>
      <top style="dashDotDot">
        <color indexed="64"/>
      </top>
      <bottom style="dashDotDot">
        <color indexed="64"/>
      </bottom>
      <diagonal/>
    </border>
    <border>
      <left/>
      <right/>
      <top style="dashDotDot">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double">
        <color indexed="64"/>
      </right>
      <top style="double">
        <color indexed="64"/>
      </top>
      <bottom style="medium">
        <color indexed="64"/>
      </bottom>
      <diagonal/>
    </border>
    <border>
      <left/>
      <right/>
      <top style="double">
        <color indexed="64"/>
      </top>
      <bottom style="medium">
        <color indexed="64"/>
      </bottom>
      <diagonal/>
    </border>
    <border diagonalDown="1">
      <left style="medium">
        <color indexed="64"/>
      </left>
      <right style="thin">
        <color indexed="64"/>
      </right>
      <top style="medium">
        <color indexed="64"/>
      </top>
      <bottom style="double">
        <color indexed="64"/>
      </bottom>
      <diagonal style="thin">
        <color indexed="64"/>
      </diagonal>
    </border>
    <border>
      <left style="medium">
        <color indexed="64"/>
      </left>
      <right style="thin">
        <color indexed="64"/>
      </right>
      <top style="thin">
        <color indexed="64"/>
      </top>
      <bottom style="medium">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top/>
      <bottom/>
      <diagonal/>
    </border>
    <border>
      <left/>
      <right style="thin">
        <color indexed="64"/>
      </right>
      <top/>
      <bottom/>
      <diagonal/>
    </border>
    <border>
      <left style="slantDashDot">
        <color indexed="64"/>
      </left>
      <right/>
      <top style="slantDashDot">
        <color indexed="64"/>
      </top>
      <bottom/>
      <diagonal/>
    </border>
    <border>
      <left/>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right/>
      <top/>
      <bottom style="slantDashDot">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style="thin">
        <color indexed="64"/>
      </right>
      <top style="medium">
        <color indexed="64"/>
      </top>
      <bottom/>
      <diagonal/>
    </border>
    <border>
      <left style="thin">
        <color indexed="64"/>
      </left>
      <right style="dashDotDot">
        <color indexed="64"/>
      </right>
      <top style="medium">
        <color indexed="64"/>
      </top>
      <bottom style="dashDotDot">
        <color indexed="64"/>
      </bottom>
      <diagonal/>
    </border>
    <border>
      <left style="dashDotDot">
        <color indexed="64"/>
      </left>
      <right style="dashDotDot">
        <color indexed="64"/>
      </right>
      <top style="medium">
        <color indexed="64"/>
      </top>
      <bottom style="dashDotDot">
        <color indexed="64"/>
      </bottom>
      <diagonal/>
    </border>
    <border>
      <left style="thin">
        <color indexed="64"/>
      </left>
      <right style="dashDotDot">
        <color indexed="64"/>
      </right>
      <top style="dashDotDot">
        <color indexed="64"/>
      </top>
      <bottom style="dashDotDot">
        <color indexed="64"/>
      </bottom>
      <diagonal/>
    </border>
    <border>
      <left style="dashDotDot">
        <color indexed="64"/>
      </left>
      <right style="dashDotDot">
        <color indexed="64"/>
      </right>
      <top style="dashDotDot">
        <color indexed="64"/>
      </top>
      <bottom style="dashDotDot">
        <color indexed="64"/>
      </bottom>
      <diagonal/>
    </border>
    <border>
      <left style="thin">
        <color indexed="64"/>
      </left>
      <right style="dashDotDot">
        <color indexed="64"/>
      </right>
      <top style="dashDotDot">
        <color indexed="64"/>
      </top>
      <bottom style="thin">
        <color indexed="64"/>
      </bottom>
      <diagonal/>
    </border>
    <border>
      <left style="dashDotDot">
        <color indexed="64"/>
      </left>
      <right style="dashDotDot">
        <color indexed="64"/>
      </right>
      <top style="dashDotDot">
        <color indexed="64"/>
      </top>
      <bottom style="thin">
        <color indexed="64"/>
      </bottom>
      <diagonal/>
    </border>
    <border>
      <left style="thin">
        <color indexed="64"/>
      </left>
      <right style="dashDotDot">
        <color indexed="64"/>
      </right>
      <top/>
      <bottom style="dashDotDot">
        <color indexed="64"/>
      </bottom>
      <diagonal/>
    </border>
    <border>
      <left style="dashDotDot">
        <color indexed="64"/>
      </left>
      <right style="thin">
        <color indexed="64"/>
      </right>
      <top/>
      <bottom style="dashDotDot">
        <color indexed="64"/>
      </bottom>
      <diagonal/>
    </border>
    <border>
      <left style="dashDotDot">
        <color indexed="64"/>
      </left>
      <right style="thin">
        <color indexed="64"/>
      </right>
      <top style="dashDotDot">
        <color indexed="64"/>
      </top>
      <bottom style="dashDotDot">
        <color indexed="64"/>
      </bottom>
      <diagonal/>
    </border>
    <border>
      <left/>
      <right/>
      <top/>
      <bottom style="dashDotDot">
        <color indexed="64"/>
      </bottom>
      <diagonal/>
    </border>
    <border>
      <left style="thin">
        <color indexed="64"/>
      </left>
      <right style="dashDotDot">
        <color indexed="64"/>
      </right>
      <top style="dashDotDot">
        <color indexed="64"/>
      </top>
      <bottom style="medium">
        <color indexed="64"/>
      </bottom>
      <diagonal/>
    </border>
    <border>
      <left style="dashDotDot">
        <color indexed="64"/>
      </left>
      <right style="thin">
        <color indexed="64"/>
      </right>
      <top style="dashDotDot">
        <color indexed="64"/>
      </top>
      <bottom style="medium">
        <color indexed="64"/>
      </bottom>
      <diagonal/>
    </border>
    <border>
      <left/>
      <right/>
      <top style="dashDotDot">
        <color indexed="64"/>
      </top>
      <bottom style="medium">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double">
        <color indexed="64"/>
      </top>
      <bottom style="medium">
        <color indexed="64"/>
      </bottom>
      <diagonal/>
    </border>
    <border>
      <left/>
      <right style="thin">
        <color indexed="64"/>
      </right>
      <top style="double">
        <color indexed="64"/>
      </top>
      <bottom style="thin">
        <color indexed="64"/>
      </bottom>
      <diagonal/>
    </border>
    <border>
      <left/>
      <right style="thin">
        <color indexed="64"/>
      </right>
      <top style="medium">
        <color indexed="64"/>
      </top>
      <bottom style="double">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right style="medium">
        <color indexed="64"/>
      </right>
      <top style="medium">
        <color indexed="64"/>
      </top>
      <bottom style="thin">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double">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style="hair">
        <color indexed="64"/>
      </right>
      <top/>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right style="double">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style="thin">
        <color indexed="64"/>
      </right>
      <top/>
      <bottom style="medium">
        <color indexed="64"/>
      </bottom>
      <diagonal/>
    </border>
    <border>
      <left style="thin">
        <color indexed="64"/>
      </left>
      <right style="dashDotDot">
        <color indexed="64"/>
      </right>
      <top style="thin">
        <color indexed="64"/>
      </top>
      <bottom style="dashDotDot">
        <color indexed="64"/>
      </bottom>
      <diagonal/>
    </border>
    <border>
      <left style="dashDotDot">
        <color indexed="64"/>
      </left>
      <right style="thin">
        <color indexed="64"/>
      </right>
      <top style="thin">
        <color indexed="64"/>
      </top>
      <bottom style="dashDotDot">
        <color indexed="64"/>
      </bottom>
      <diagonal/>
    </border>
    <border>
      <left/>
      <right/>
      <top style="thin">
        <color indexed="64"/>
      </top>
      <bottom style="dashDotDot">
        <color indexed="64"/>
      </bottom>
      <diagonal/>
    </border>
    <border>
      <left style="dashDotDot">
        <color indexed="64"/>
      </left>
      <right style="dashDotDot">
        <color indexed="64"/>
      </right>
      <top style="thin">
        <color indexed="64"/>
      </top>
      <bottom style="dashDotDot">
        <color indexed="64"/>
      </bottom>
      <diagonal/>
    </border>
    <border>
      <left style="dashDotDot">
        <color indexed="64"/>
      </left>
      <right style="thin">
        <color indexed="64"/>
      </right>
      <top style="dashDotDot">
        <color indexed="64"/>
      </top>
      <bottom style="thin">
        <color indexed="64"/>
      </bottom>
      <diagonal/>
    </border>
    <border>
      <left style="medium">
        <color indexed="64"/>
      </left>
      <right/>
      <top style="double">
        <color indexed="64"/>
      </top>
      <bottom style="thin">
        <color theme="1"/>
      </bottom>
      <diagonal/>
    </border>
    <border>
      <left style="thin">
        <color indexed="64"/>
      </left>
      <right style="thin">
        <color indexed="64"/>
      </right>
      <top style="double">
        <color indexed="64"/>
      </top>
      <bottom style="thin">
        <color theme="1"/>
      </bottom>
      <diagonal/>
    </border>
    <border>
      <left style="thin">
        <color indexed="64"/>
      </left>
      <right style="medium">
        <color indexed="64"/>
      </right>
      <top style="double">
        <color indexed="64"/>
      </top>
      <bottom style="thin">
        <color theme="1"/>
      </bottom>
      <diagonal/>
    </border>
    <border>
      <left style="thin">
        <color rgb="FFFF0000"/>
      </left>
      <right style="thin">
        <color rgb="FFFF0000"/>
      </right>
      <top/>
      <bottom/>
      <diagonal/>
    </border>
    <border>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top/>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dashDotDot">
        <color indexed="64"/>
      </left>
      <right/>
      <top style="medium">
        <color indexed="64"/>
      </top>
      <bottom style="dashDotDot">
        <color indexed="64"/>
      </bottom>
      <diagonal/>
    </border>
    <border>
      <left style="dashDotDot">
        <color indexed="64"/>
      </left>
      <right/>
      <top style="dashDotDot">
        <color indexed="64"/>
      </top>
      <bottom style="dashDotDot">
        <color indexed="64"/>
      </bottom>
      <diagonal/>
    </border>
    <border>
      <left style="dashDotDot">
        <color indexed="64"/>
      </left>
      <right/>
      <top style="dashDotDot">
        <color indexed="64"/>
      </top>
      <bottom style="thin">
        <color indexed="64"/>
      </bottom>
      <diagonal/>
    </border>
    <border>
      <left style="dashDotDot">
        <color indexed="64"/>
      </left>
      <right/>
      <top style="thin">
        <color indexed="64"/>
      </top>
      <bottom style="dashDotDot">
        <color indexed="64"/>
      </bottom>
      <diagonal/>
    </border>
  </borders>
  <cellStyleXfs count="6">
    <xf numFmtId="0" fontId="0" fillId="0" borderId="0"/>
    <xf numFmtId="38" fontId="20" fillId="0" borderId="0" applyFont="0" applyFill="0" applyBorder="0" applyAlignment="0" applyProtection="0">
      <alignment vertical="center"/>
    </xf>
    <xf numFmtId="0" fontId="20" fillId="0" borderId="0">
      <alignment vertical="center"/>
    </xf>
    <xf numFmtId="38" fontId="36" fillId="0" borderId="0" applyFont="0" applyFill="0" applyBorder="0" applyAlignment="0" applyProtection="0">
      <alignment vertical="center"/>
    </xf>
    <xf numFmtId="0" fontId="56" fillId="0" borderId="0" applyNumberFormat="0" applyFill="0" applyBorder="0" applyAlignment="0" applyProtection="0"/>
    <xf numFmtId="9" fontId="36" fillId="0" borderId="0" applyFont="0" applyFill="0" applyBorder="0" applyAlignment="0" applyProtection="0">
      <alignment vertical="center"/>
    </xf>
  </cellStyleXfs>
  <cellXfs count="1055">
    <xf numFmtId="0" fontId="0" fillId="0" borderId="0" xfId="0"/>
    <xf numFmtId="0" fontId="3" fillId="0" borderId="0" xfId="0" applyFont="1" applyAlignment="1">
      <alignment vertical="center"/>
    </xf>
    <xf numFmtId="0" fontId="2" fillId="0" borderId="9" xfId="0" applyFont="1" applyBorder="1" applyAlignment="1">
      <alignment horizontal="center" vertical="center"/>
    </xf>
    <xf numFmtId="0" fontId="0" fillId="0" borderId="0" xfId="0" applyAlignment="1">
      <alignment vertical="center"/>
    </xf>
    <xf numFmtId="0" fontId="2" fillId="0" borderId="0" xfId="0" applyFont="1" applyAlignment="1">
      <alignment horizontal="center" vertical="center"/>
    </xf>
    <xf numFmtId="179" fontId="2" fillId="0" borderId="0" xfId="0" applyNumberFormat="1" applyFont="1" applyAlignment="1">
      <alignment vertical="center"/>
    </xf>
    <xf numFmtId="0" fontId="3" fillId="0" borderId="0" xfId="0" applyFont="1" applyAlignment="1">
      <alignment horizontal="left" wrapText="1"/>
    </xf>
    <xf numFmtId="0" fontId="6" fillId="0" borderId="0" xfId="0" applyFont="1" applyAlignment="1">
      <alignment vertical="center"/>
    </xf>
    <xf numFmtId="176" fontId="2" fillId="0" borderId="0" xfId="0" applyNumberFormat="1" applyFont="1" applyAlignment="1">
      <alignment horizontal="center" vertical="center"/>
    </xf>
    <xf numFmtId="0" fontId="0" fillId="0" borderId="0" xfId="0" applyAlignment="1">
      <alignment horizontal="center" vertical="center"/>
    </xf>
    <xf numFmtId="0" fontId="2" fillId="0" borderId="21" xfId="0" applyFont="1" applyBorder="1" applyAlignment="1">
      <alignment horizontal="center" vertical="center" wrapText="1"/>
    </xf>
    <xf numFmtId="0" fontId="9" fillId="0" borderId="0" xfId="0" applyFont="1" applyAlignment="1">
      <alignment horizontal="right" vertical="center"/>
    </xf>
    <xf numFmtId="0" fontId="5" fillId="0" borderId="0" xfId="0" applyFont="1" applyAlignment="1">
      <alignment vertical="center"/>
    </xf>
    <xf numFmtId="0" fontId="5" fillId="0" borderId="0" xfId="0" applyFont="1" applyAlignment="1">
      <alignment vertical="center" wrapText="1"/>
    </xf>
    <xf numFmtId="0" fontId="0" fillId="0" borderId="0" xfId="0" applyAlignment="1">
      <alignment horizontal="right" vertical="center"/>
    </xf>
    <xf numFmtId="0" fontId="14" fillId="0" borderId="0" xfId="0" applyFont="1" applyAlignment="1">
      <alignment vertical="center"/>
    </xf>
    <xf numFmtId="0" fontId="2" fillId="0" borderId="22" xfId="0" applyFont="1" applyBorder="1" applyAlignment="1">
      <alignment vertical="center"/>
    </xf>
    <xf numFmtId="0" fontId="2" fillId="0" borderId="0" xfId="0" applyFont="1" applyAlignment="1">
      <alignment vertical="center" wrapText="1"/>
    </xf>
    <xf numFmtId="0" fontId="2" fillId="0" borderId="0" xfId="0" applyFont="1" applyAlignment="1">
      <alignment horizontal="left" vertical="center" wrapText="1"/>
    </xf>
    <xf numFmtId="0" fontId="0" fillId="0" borderId="22" xfId="0" applyBorder="1" applyAlignment="1">
      <alignment horizontal="center" vertical="center"/>
    </xf>
    <xf numFmtId="0" fontId="14" fillId="0" borderId="0" xfId="0" applyFont="1" applyAlignment="1">
      <alignment horizontal="left" vertical="center"/>
    </xf>
    <xf numFmtId="0" fontId="2" fillId="0" borderId="0" xfId="0" applyFont="1" applyAlignment="1">
      <alignment vertical="center"/>
    </xf>
    <xf numFmtId="179" fontId="2" fillId="0" borderId="0" xfId="0" applyNumberFormat="1" applyFont="1" applyAlignment="1">
      <alignment horizontal="right" vertical="center"/>
    </xf>
    <xf numFmtId="0" fontId="5" fillId="0" borderId="0" xfId="0" applyFont="1"/>
    <xf numFmtId="0" fontId="2" fillId="0" borderId="45" xfId="0" applyFont="1" applyBorder="1" applyAlignment="1">
      <alignment horizontal="center" vertical="center"/>
    </xf>
    <xf numFmtId="176" fontId="2" fillId="0" borderId="19" xfId="0" applyNumberFormat="1" applyFont="1" applyBorder="1" applyAlignment="1">
      <alignment horizontal="right" vertical="center"/>
    </xf>
    <xf numFmtId="178" fontId="2" fillId="0" borderId="0" xfId="0" applyNumberFormat="1" applyFont="1" applyAlignment="1">
      <alignment horizontal="center" vertical="center"/>
    </xf>
    <xf numFmtId="179" fontId="2" fillId="0" borderId="46" xfId="0" applyNumberFormat="1" applyFont="1" applyBorder="1" applyAlignment="1">
      <alignment vertical="center"/>
    </xf>
    <xf numFmtId="0" fontId="2" fillId="0" borderId="49" xfId="0" applyFont="1" applyBorder="1" applyAlignment="1">
      <alignment vertical="center"/>
    </xf>
    <xf numFmtId="0" fontId="2" fillId="0" borderId="50" xfId="0" applyFont="1" applyBorder="1" applyAlignment="1">
      <alignment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179" fontId="2" fillId="3" borderId="64" xfId="0" applyNumberFormat="1" applyFont="1" applyFill="1" applyBorder="1" applyAlignment="1">
      <alignment vertical="center"/>
    </xf>
    <xf numFmtId="179" fontId="2" fillId="2" borderId="44" xfId="0" applyNumberFormat="1" applyFont="1" applyFill="1" applyBorder="1" applyAlignment="1">
      <alignment vertical="center"/>
    </xf>
    <xf numFmtId="179" fontId="2" fillId="3" borderId="65" xfId="0" applyNumberFormat="1" applyFont="1" applyFill="1" applyBorder="1" applyAlignment="1">
      <alignment vertical="center"/>
    </xf>
    <xf numFmtId="181" fontId="2" fillId="3" borderId="32" xfId="0" applyNumberFormat="1" applyFont="1" applyFill="1" applyBorder="1" applyAlignment="1">
      <alignment horizontal="right" vertical="center"/>
    </xf>
    <xf numFmtId="181" fontId="2" fillId="3" borderId="8" xfId="0" applyNumberFormat="1" applyFont="1" applyFill="1" applyBorder="1" applyAlignment="1">
      <alignment horizontal="right" vertical="center"/>
    </xf>
    <xf numFmtId="181" fontId="2" fillId="0" borderId="44" xfId="0" applyNumberFormat="1" applyFont="1" applyBorder="1" applyAlignment="1">
      <alignment horizontal="right" vertical="center"/>
    </xf>
    <xf numFmtId="0" fontId="21" fillId="0" borderId="0" xfId="0" applyFont="1" applyAlignment="1">
      <alignment vertical="center"/>
    </xf>
    <xf numFmtId="0" fontId="2" fillId="0" borderId="21" xfId="0" applyFont="1" applyBorder="1" applyAlignment="1">
      <alignment horizontal="center" vertical="center"/>
    </xf>
    <xf numFmtId="0" fontId="2" fillId="0" borderId="28" xfId="0" applyFont="1" applyBorder="1" applyAlignment="1">
      <alignment horizontal="center" vertical="center"/>
    </xf>
    <xf numFmtId="0" fontId="2" fillId="0" borderId="17" xfId="0" applyFont="1" applyBorder="1" applyAlignment="1">
      <alignment horizontal="center" vertical="center"/>
    </xf>
    <xf numFmtId="179" fontId="2" fillId="3" borderId="44" xfId="0" applyNumberFormat="1" applyFont="1" applyFill="1" applyBorder="1" applyAlignment="1">
      <alignment vertical="center"/>
    </xf>
    <xf numFmtId="179" fontId="2" fillId="3" borderId="19" xfId="0" applyNumberFormat="1" applyFont="1" applyFill="1" applyBorder="1" applyAlignment="1">
      <alignment vertical="center"/>
    </xf>
    <xf numFmtId="178" fontId="2" fillId="3" borderId="44" xfId="0" applyNumberFormat="1" applyFont="1" applyFill="1" applyBorder="1" applyAlignment="1">
      <alignment vertical="center"/>
    </xf>
    <xf numFmtId="179" fontId="2" fillId="3" borderId="19" xfId="0" applyNumberFormat="1" applyFont="1" applyFill="1" applyBorder="1" applyAlignment="1">
      <alignment horizontal="right" vertical="center"/>
    </xf>
    <xf numFmtId="0" fontId="2" fillId="0" borderId="73" xfId="0" applyFont="1" applyBorder="1" applyAlignment="1">
      <alignment horizontal="center" vertical="center"/>
    </xf>
    <xf numFmtId="178" fontId="2" fillId="2" borderId="32" xfId="0" applyNumberFormat="1" applyFont="1" applyFill="1" applyBorder="1" applyAlignment="1">
      <alignment vertical="center"/>
    </xf>
    <xf numFmtId="0" fontId="2" fillId="3" borderId="47" xfId="0" applyFont="1" applyFill="1" applyBorder="1" applyAlignment="1">
      <alignment horizontal="center" vertical="center" shrinkToFit="1"/>
    </xf>
    <xf numFmtId="0" fontId="2" fillId="3" borderId="51" xfId="0" applyFont="1" applyFill="1" applyBorder="1" applyAlignment="1">
      <alignment horizontal="center" vertical="center" shrinkToFit="1"/>
    </xf>
    <xf numFmtId="179" fontId="2" fillId="3" borderId="58" xfId="0" applyNumberFormat="1" applyFont="1" applyFill="1" applyBorder="1" applyAlignment="1">
      <alignment horizontal="right" vertical="center"/>
    </xf>
    <xf numFmtId="179" fontId="2" fillId="3" borderId="61" xfId="0" applyNumberFormat="1" applyFont="1" applyFill="1" applyBorder="1" applyAlignment="1">
      <alignment horizontal="right" vertical="center"/>
    </xf>
    <xf numFmtId="179" fontId="2" fillId="3" borderId="60" xfId="0" applyNumberFormat="1" applyFont="1" applyFill="1" applyBorder="1" applyAlignment="1">
      <alignment vertical="center"/>
    </xf>
    <xf numFmtId="179" fontId="2" fillId="3" borderId="58" xfId="0" applyNumberFormat="1" applyFont="1" applyFill="1" applyBorder="1" applyAlignment="1">
      <alignment vertical="center"/>
    </xf>
    <xf numFmtId="178" fontId="2" fillId="2" borderId="57" xfId="0" applyNumberFormat="1" applyFont="1" applyFill="1" applyBorder="1" applyAlignment="1">
      <alignment horizontal="right" vertical="center"/>
    </xf>
    <xf numFmtId="0" fontId="2" fillId="3" borderId="48" xfId="0" applyFont="1" applyFill="1" applyBorder="1" applyAlignment="1">
      <alignment horizontal="center" vertical="center"/>
    </xf>
    <xf numFmtId="178" fontId="2" fillId="3" borderId="57" xfId="0" applyNumberFormat="1" applyFont="1" applyFill="1" applyBorder="1" applyAlignment="1">
      <alignment horizontal="right" vertical="center"/>
    </xf>
    <xf numFmtId="178" fontId="2" fillId="3" borderId="58" xfId="0" applyNumberFormat="1" applyFont="1" applyFill="1" applyBorder="1" applyAlignment="1">
      <alignment horizontal="right" vertical="center"/>
    </xf>
    <xf numFmtId="0" fontId="2" fillId="3" borderId="66" xfId="0" applyFont="1" applyFill="1" applyBorder="1" applyAlignment="1">
      <alignment horizontal="center" vertical="center"/>
    </xf>
    <xf numFmtId="178" fontId="2" fillId="3" borderId="61" xfId="0" applyNumberFormat="1" applyFont="1" applyFill="1" applyBorder="1" applyAlignment="1">
      <alignment horizontal="center" vertical="center"/>
    </xf>
    <xf numFmtId="0" fontId="0" fillId="3" borderId="0" xfId="0" applyFill="1" applyAlignment="1">
      <alignment horizontal="right" vertical="center"/>
    </xf>
    <xf numFmtId="178" fontId="2" fillId="3" borderId="29" xfId="0" applyNumberFormat="1" applyFont="1" applyFill="1" applyBorder="1" applyAlignment="1">
      <alignment vertical="center"/>
    </xf>
    <xf numFmtId="178" fontId="2" fillId="2" borderId="29" xfId="0" applyNumberFormat="1" applyFont="1" applyFill="1" applyBorder="1" applyAlignment="1">
      <alignment vertical="center"/>
    </xf>
    <xf numFmtId="178" fontId="2" fillId="3" borderId="18" xfId="0" applyNumberFormat="1" applyFont="1" applyFill="1" applyBorder="1" applyAlignment="1">
      <alignment vertical="center"/>
    </xf>
    <xf numFmtId="0" fontId="2" fillId="0" borderId="66" xfId="0" applyFont="1" applyBorder="1" applyAlignment="1">
      <alignment horizontal="center" vertical="center"/>
    </xf>
    <xf numFmtId="179" fontId="2" fillId="3" borderId="29" xfId="0" applyNumberFormat="1" applyFont="1" applyFill="1" applyBorder="1" applyAlignment="1">
      <alignment vertical="center"/>
    </xf>
    <xf numFmtId="179" fontId="2" fillId="3" borderId="18" xfId="0" applyNumberFormat="1" applyFont="1" applyFill="1" applyBorder="1" applyAlignment="1">
      <alignment vertical="center"/>
    </xf>
    <xf numFmtId="0" fontId="2" fillId="0" borderId="47" xfId="0" applyFont="1" applyBorder="1" applyAlignment="1">
      <alignment horizontal="center" vertical="center"/>
    </xf>
    <xf numFmtId="0" fontId="2" fillId="0" borderId="51" xfId="0" applyFont="1" applyBorder="1" applyAlignment="1">
      <alignment horizontal="center" vertical="center"/>
    </xf>
    <xf numFmtId="0" fontId="2" fillId="0" borderId="67" xfId="0" applyFont="1" applyBorder="1" applyAlignment="1">
      <alignment horizontal="center" vertical="center"/>
    </xf>
    <xf numFmtId="178" fontId="2" fillId="0" borderId="0" xfId="0" applyNumberFormat="1" applyFont="1" applyAlignment="1">
      <alignment vertical="center"/>
    </xf>
    <xf numFmtId="0" fontId="2" fillId="0" borderId="0" xfId="0" applyFont="1" applyAlignment="1">
      <alignment horizontal="right" vertical="center"/>
    </xf>
    <xf numFmtId="0" fontId="2" fillId="3" borderId="85" xfId="0" applyFont="1" applyFill="1" applyBorder="1" applyAlignment="1">
      <alignment horizontal="center" vertical="center"/>
    </xf>
    <xf numFmtId="178" fontId="2" fillId="3" borderId="86" xfId="0" applyNumberFormat="1" applyFont="1" applyFill="1" applyBorder="1" applyAlignment="1">
      <alignment vertical="center"/>
    </xf>
    <xf numFmtId="0" fontId="0" fillId="0" borderId="54" xfId="0" applyBorder="1" applyAlignment="1">
      <alignment vertical="center"/>
    </xf>
    <xf numFmtId="178" fontId="2" fillId="0" borderId="88" xfId="0" applyNumberFormat="1" applyFont="1" applyBorder="1" applyAlignment="1">
      <alignment vertical="center"/>
    </xf>
    <xf numFmtId="179" fontId="2" fillId="2" borderId="58" xfId="0" applyNumberFormat="1" applyFont="1" applyFill="1" applyBorder="1" applyAlignment="1">
      <alignment vertical="center"/>
    </xf>
    <xf numFmtId="179" fontId="2" fillId="2" borderId="60" xfId="0" applyNumberFormat="1" applyFont="1" applyFill="1" applyBorder="1" applyAlignment="1">
      <alignment vertical="center"/>
    </xf>
    <xf numFmtId="0" fontId="22" fillId="0" borderId="89" xfId="0" applyFont="1" applyBorder="1" applyAlignment="1">
      <alignment horizontal="center" vertical="center"/>
    </xf>
    <xf numFmtId="0" fontId="22" fillId="0" borderId="0" xfId="0" applyFont="1" applyAlignment="1">
      <alignment horizontal="center" vertical="center"/>
    </xf>
    <xf numFmtId="179" fontId="23" fillId="0" borderId="0" xfId="0" applyNumberFormat="1" applyFont="1" applyAlignment="1">
      <alignment horizontal="right" vertical="center"/>
    </xf>
    <xf numFmtId="0" fontId="24" fillId="0" borderId="0" xfId="0" applyFont="1" applyAlignment="1">
      <alignment horizontal="right" vertical="center"/>
    </xf>
    <xf numFmtId="0" fontId="2" fillId="0" borderId="22" xfId="0" applyFont="1" applyBorder="1" applyAlignment="1">
      <alignment horizontal="center" vertical="center"/>
    </xf>
    <xf numFmtId="0" fontId="2" fillId="0" borderId="22" xfId="0" quotePrefix="1" applyFont="1" applyBorder="1" applyAlignment="1">
      <alignment horizontal="center" vertical="center" wrapText="1"/>
    </xf>
    <xf numFmtId="0" fontId="2" fillId="0" borderId="96" xfId="0" applyFont="1" applyBorder="1" applyAlignment="1">
      <alignment horizontal="center" vertical="center" wrapText="1"/>
    </xf>
    <xf numFmtId="184" fontId="2" fillId="0" borderId="49" xfId="0" applyNumberFormat="1" applyFont="1" applyBorder="1" applyAlignment="1">
      <alignment horizontal="left" vertical="center" wrapText="1"/>
    </xf>
    <xf numFmtId="184" fontId="2" fillId="0" borderId="97" xfId="0" applyNumberFormat="1" applyFont="1" applyBorder="1" applyAlignment="1">
      <alignment horizontal="left" vertical="center" wrapText="1"/>
    </xf>
    <xf numFmtId="184" fontId="2" fillId="0" borderId="71" xfId="0" applyNumberFormat="1" applyFont="1" applyBorder="1" applyAlignment="1">
      <alignment horizontal="left" vertical="center" wrapText="1"/>
    </xf>
    <xf numFmtId="0" fontId="0" fillId="0" borderId="22" xfId="0" applyBorder="1" applyAlignment="1">
      <alignment vertical="center"/>
    </xf>
    <xf numFmtId="0" fontId="0" fillId="0" borderId="9" xfId="0" applyBorder="1" applyAlignment="1">
      <alignment horizontal="center" vertical="center"/>
    </xf>
    <xf numFmtId="179" fontId="2" fillId="2" borderId="29" xfId="0" applyNumberFormat="1" applyFont="1" applyFill="1" applyBorder="1" applyAlignment="1">
      <alignment vertical="center"/>
    </xf>
    <xf numFmtId="0" fontId="2" fillId="0" borderId="99" xfId="0" applyFont="1" applyBorder="1" applyAlignment="1">
      <alignment horizontal="center" vertical="center"/>
    </xf>
    <xf numFmtId="178" fontId="2" fillId="2" borderId="61" xfId="0" applyNumberFormat="1" applyFont="1" applyFill="1" applyBorder="1" applyAlignment="1">
      <alignment horizontal="center" vertical="center"/>
    </xf>
    <xf numFmtId="179" fontId="2" fillId="2" borderId="58" xfId="0" applyNumberFormat="1" applyFont="1" applyFill="1" applyBorder="1" applyAlignment="1">
      <alignment horizontal="right" vertical="center"/>
    </xf>
    <xf numFmtId="178" fontId="2" fillId="0" borderId="62" xfId="0" applyNumberFormat="1" applyFont="1" applyBorder="1" applyAlignment="1">
      <alignment horizontal="right" vertical="center"/>
    </xf>
    <xf numFmtId="178" fontId="2" fillId="2" borderId="58" xfId="0" applyNumberFormat="1" applyFont="1" applyFill="1" applyBorder="1" applyAlignment="1">
      <alignment horizontal="right" vertical="center"/>
    </xf>
    <xf numFmtId="0" fontId="2" fillId="0" borderId="98" xfId="0" applyFont="1" applyBorder="1" applyAlignment="1">
      <alignment horizontal="center" vertical="center" wrapText="1"/>
    </xf>
    <xf numFmtId="0" fontId="2" fillId="0" borderId="0" xfId="0" applyFont="1" applyAlignment="1">
      <alignment horizontal="center" vertical="center" wrapText="1"/>
    </xf>
    <xf numFmtId="0" fontId="2" fillId="0" borderId="9" xfId="0" quotePrefix="1" applyFont="1" applyBorder="1" applyAlignment="1">
      <alignment horizontal="center" vertical="center" wrapText="1"/>
    </xf>
    <xf numFmtId="0" fontId="26" fillId="0" borderId="0" xfId="0" applyFont="1" applyAlignment="1">
      <alignment vertical="center"/>
    </xf>
    <xf numFmtId="0" fontId="25" fillId="0" borderId="0" xfId="0" applyFont="1" applyAlignment="1">
      <alignment vertical="center"/>
    </xf>
    <xf numFmtId="0" fontId="33" fillId="0" borderId="0" xfId="0" applyFont="1" applyAlignment="1">
      <alignment horizontal="left" vertical="center"/>
    </xf>
    <xf numFmtId="179" fontId="2" fillId="3" borderId="161" xfId="0" applyNumberFormat="1" applyFont="1" applyFill="1" applyBorder="1" applyAlignment="1">
      <alignment vertical="center"/>
    </xf>
    <xf numFmtId="0" fontId="32" fillId="0" borderId="22"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46" xfId="0" applyFont="1" applyBorder="1" applyAlignment="1">
      <alignment horizontal="center" vertical="center" wrapText="1"/>
    </xf>
    <xf numFmtId="0" fontId="25" fillId="0" borderId="8"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6" xfId="0" applyFont="1" applyBorder="1" applyAlignment="1">
      <alignment horizontal="center" vertical="center" wrapText="1"/>
    </xf>
    <xf numFmtId="0" fontId="25" fillId="0" borderId="0" xfId="0" applyFont="1" applyAlignment="1">
      <alignment horizontal="right" vertical="center"/>
    </xf>
    <xf numFmtId="0" fontId="25" fillId="3" borderId="0" xfId="0" applyFont="1" applyFill="1" applyAlignment="1">
      <alignment horizontal="right" vertical="center"/>
    </xf>
    <xf numFmtId="0" fontId="39" fillId="0" borderId="0" xfId="0" applyFont="1" applyAlignment="1">
      <alignment horizontal="left" wrapText="1"/>
    </xf>
    <xf numFmtId="0" fontId="26" fillId="0" borderId="0" xfId="2" applyFont="1" applyAlignment="1">
      <alignment horizontal="left"/>
    </xf>
    <xf numFmtId="0" fontId="26" fillId="0" borderId="0" xfId="2" applyFont="1">
      <alignment vertical="center"/>
    </xf>
    <xf numFmtId="0" fontId="39" fillId="0" borderId="0" xfId="2" applyFont="1" applyAlignment="1">
      <alignment horizontal="left" wrapText="1"/>
    </xf>
    <xf numFmtId="0" fontId="20" fillId="0" borderId="0" xfId="2">
      <alignment vertical="center"/>
    </xf>
    <xf numFmtId="0" fontId="25" fillId="0" borderId="165" xfId="0" applyFont="1" applyBorder="1" applyAlignment="1">
      <alignment vertical="center"/>
    </xf>
    <xf numFmtId="0" fontId="20" fillId="0" borderId="0" xfId="0" applyFont="1" applyAlignment="1">
      <alignment vertical="center"/>
    </xf>
    <xf numFmtId="0" fontId="39" fillId="0" borderId="0" xfId="2" applyFont="1" applyAlignment="1">
      <alignment horizontal="left"/>
    </xf>
    <xf numFmtId="0" fontId="20" fillId="0" borderId="0" xfId="0" applyFont="1" applyAlignment="1">
      <alignment horizontal="center" vertical="center"/>
    </xf>
    <xf numFmtId="0" fontId="22" fillId="0" borderId="53" xfId="0" applyFont="1" applyBorder="1" applyAlignment="1">
      <alignment horizontal="center" vertical="center"/>
    </xf>
    <xf numFmtId="0" fontId="22" fillId="0" borderId="54" xfId="0" applyFont="1" applyBorder="1" applyAlignment="1">
      <alignment horizontal="center" vertical="center"/>
    </xf>
    <xf numFmtId="0" fontId="22" fillId="0" borderId="21" xfId="0" applyFont="1" applyBorder="1" applyAlignment="1">
      <alignment horizontal="center" vertical="center"/>
    </xf>
    <xf numFmtId="0" fontId="22" fillId="0" borderId="28" xfId="0" applyFont="1" applyBorder="1" applyAlignment="1">
      <alignment horizontal="center" vertical="center"/>
    </xf>
    <xf numFmtId="0" fontId="22" fillId="0" borderId="21" xfId="0" applyFont="1" applyBorder="1" applyAlignment="1">
      <alignment horizontal="center" vertical="center" wrapText="1"/>
    </xf>
    <xf numFmtId="0" fontId="22" fillId="0" borderId="17" xfId="0" applyFont="1" applyBorder="1" applyAlignment="1">
      <alignment horizontal="center" vertical="center"/>
    </xf>
    <xf numFmtId="0" fontId="22" fillId="0" borderId="47" xfId="0" applyFont="1" applyBorder="1" applyAlignment="1">
      <alignment vertical="center"/>
    </xf>
    <xf numFmtId="178" fontId="22" fillId="3" borderId="44" xfId="0" applyNumberFormat="1" applyFont="1" applyFill="1" applyBorder="1" applyAlignment="1">
      <alignment vertical="center"/>
    </xf>
    <xf numFmtId="178" fontId="22" fillId="2" borderId="44" xfId="0" applyNumberFormat="1" applyFont="1" applyFill="1" applyBorder="1" applyAlignment="1">
      <alignment vertical="center"/>
    </xf>
    <xf numFmtId="191" fontId="22" fillId="3" borderId="44" xfId="0" applyNumberFormat="1" applyFont="1" applyFill="1" applyBorder="1" applyAlignment="1">
      <alignment vertical="center"/>
    </xf>
    <xf numFmtId="179" fontId="22" fillId="3" borderId="44" xfId="0" applyNumberFormat="1" applyFont="1" applyFill="1" applyBorder="1" applyAlignment="1">
      <alignment vertical="center"/>
    </xf>
    <xf numFmtId="179" fontId="22" fillId="3" borderId="65" xfId="0" applyNumberFormat="1" applyFont="1" applyFill="1" applyBorder="1" applyAlignment="1">
      <alignment vertical="center"/>
    </xf>
    <xf numFmtId="0" fontId="22" fillId="0" borderId="48" xfId="0" applyFont="1" applyBorder="1" applyAlignment="1">
      <alignment vertical="center"/>
    </xf>
    <xf numFmtId="0" fontId="22" fillId="0" borderId="51" xfId="0" applyFont="1" applyBorder="1" applyAlignment="1">
      <alignment vertical="center"/>
    </xf>
    <xf numFmtId="178" fontId="22" fillId="2" borderId="8" xfId="0" applyNumberFormat="1" applyFont="1" applyFill="1" applyBorder="1" applyAlignment="1">
      <alignment vertical="center"/>
    </xf>
    <xf numFmtId="178" fontId="22" fillId="2" borderId="11" xfId="0" applyNumberFormat="1" applyFont="1" applyFill="1" applyBorder="1" applyAlignment="1">
      <alignment vertical="center"/>
    </xf>
    <xf numFmtId="0" fontId="22" fillId="0" borderId="52" xfId="0" applyFont="1" applyBorder="1" applyAlignment="1">
      <alignment vertical="center"/>
    </xf>
    <xf numFmtId="0" fontId="22" fillId="0" borderId="45" xfId="0" applyFont="1" applyBorder="1" applyAlignment="1">
      <alignment horizontal="center" vertical="center"/>
    </xf>
    <xf numFmtId="178" fontId="22" fillId="0" borderId="19" xfId="0" applyNumberFormat="1" applyFont="1" applyBorder="1" applyAlignment="1">
      <alignment horizontal="center" vertical="center"/>
    </xf>
    <xf numFmtId="179" fontId="22" fillId="3" borderId="19" xfId="0" applyNumberFormat="1" applyFont="1" applyFill="1" applyBorder="1" applyAlignment="1">
      <alignment vertical="center"/>
    </xf>
    <xf numFmtId="179" fontId="22" fillId="3" borderId="64" xfId="0" applyNumberFormat="1" applyFont="1" applyFill="1" applyBorder="1" applyAlignment="1">
      <alignment vertical="center"/>
    </xf>
    <xf numFmtId="0" fontId="22" fillId="0" borderId="46" xfId="0" applyFont="1" applyBorder="1" applyAlignment="1">
      <alignment vertical="center" wrapText="1"/>
    </xf>
    <xf numFmtId="0" fontId="22" fillId="0" borderId="46" xfId="0" applyFont="1" applyBorder="1" applyAlignment="1">
      <alignment vertical="center"/>
    </xf>
    <xf numFmtId="0" fontId="26" fillId="0" borderId="0" xfId="2" applyFont="1" applyAlignment="1">
      <alignment horizontal="left" vertical="center"/>
    </xf>
    <xf numFmtId="178" fontId="22" fillId="0" borderId="0" xfId="2" applyNumberFormat="1" applyFont="1" applyAlignment="1">
      <alignment horizontal="center" vertical="center"/>
    </xf>
    <xf numFmtId="179" fontId="22" fillId="0" borderId="0" xfId="2" applyNumberFormat="1" applyFont="1" applyAlignment="1">
      <alignment horizontal="right" vertical="center"/>
    </xf>
    <xf numFmtId="176" fontId="22" fillId="0" borderId="0" xfId="2" applyNumberFormat="1" applyFont="1" applyAlignment="1">
      <alignment horizontal="center" vertical="center"/>
    </xf>
    <xf numFmtId="0" fontId="22" fillId="0" borderId="144" xfId="2" applyFont="1" applyBorder="1" applyAlignment="1">
      <alignment horizontal="center" vertical="center"/>
    </xf>
    <xf numFmtId="0" fontId="22" fillId="0" borderId="145" xfId="2" applyFont="1" applyBorder="1" applyAlignment="1">
      <alignment horizontal="center" vertical="center"/>
    </xf>
    <xf numFmtId="178" fontId="22" fillId="0" borderId="21" xfId="2" applyNumberFormat="1" applyFont="1" applyBorder="1" applyAlignment="1">
      <alignment horizontal="center" vertical="center" wrapText="1"/>
    </xf>
    <xf numFmtId="178" fontId="22" fillId="0" borderId="28" xfId="2" applyNumberFormat="1" applyFont="1" applyBorder="1" applyAlignment="1">
      <alignment horizontal="center" vertical="center" wrapText="1"/>
    </xf>
    <xf numFmtId="176" fontId="22" fillId="0" borderId="21" xfId="2" applyNumberFormat="1" applyFont="1" applyBorder="1" applyAlignment="1">
      <alignment vertical="center" wrapText="1"/>
    </xf>
    <xf numFmtId="178" fontId="22" fillId="0" borderId="140" xfId="2" applyNumberFormat="1" applyFont="1" applyBorder="1" applyAlignment="1">
      <alignment horizontal="center" vertical="center" wrapText="1"/>
    </xf>
    <xf numFmtId="38" fontId="22" fillId="3" borderId="49" xfId="0" applyNumberFormat="1" applyFont="1" applyFill="1" applyBorder="1" applyAlignment="1">
      <alignment horizontal="left" vertical="center"/>
    </xf>
    <xf numFmtId="38" fontId="22" fillId="3" borderId="71" xfId="0" applyNumberFormat="1" applyFont="1" applyFill="1" applyBorder="1" applyAlignment="1">
      <alignment horizontal="left" vertical="center"/>
    </xf>
    <xf numFmtId="38" fontId="22" fillId="3" borderId="50" xfId="0" applyNumberFormat="1" applyFont="1" applyFill="1" applyBorder="1" applyAlignment="1">
      <alignment horizontal="left" vertical="center"/>
    </xf>
    <xf numFmtId="0" fontId="22" fillId="0" borderId="45" xfId="2" applyFont="1" applyBorder="1" applyAlignment="1">
      <alignment horizontal="center" vertical="center"/>
    </xf>
    <xf numFmtId="0" fontId="20" fillId="0" borderId="19" xfId="0" applyFont="1" applyBorder="1" applyAlignment="1">
      <alignment horizontal="center" vertical="center"/>
    </xf>
    <xf numFmtId="178" fontId="20" fillId="0" borderId="130" xfId="0" applyNumberFormat="1" applyFont="1" applyBorder="1" applyAlignment="1">
      <alignment horizontal="center" vertical="center"/>
    </xf>
    <xf numFmtId="0" fontId="22" fillId="0" borderId="0" xfId="0" applyFont="1" applyAlignment="1">
      <alignment vertical="center" wrapText="1"/>
    </xf>
    <xf numFmtId="0" fontId="22" fillId="0" borderId="0" xfId="0" applyFont="1" applyAlignment="1">
      <alignment vertical="center"/>
    </xf>
    <xf numFmtId="0" fontId="22" fillId="0" borderId="30" xfId="0" applyFont="1" applyBorder="1" applyAlignment="1">
      <alignment vertical="center"/>
    </xf>
    <xf numFmtId="178" fontId="22" fillId="2" borderId="29" xfId="0" applyNumberFormat="1" applyFont="1" applyFill="1" applyBorder="1" applyAlignment="1">
      <alignment vertical="center"/>
    </xf>
    <xf numFmtId="178" fontId="22" fillId="3" borderId="18" xfId="0" applyNumberFormat="1" applyFont="1" applyFill="1" applyBorder="1" applyAlignment="1">
      <alignment vertical="center"/>
    </xf>
    <xf numFmtId="0" fontId="25" fillId="0" borderId="0" xfId="0" applyFont="1"/>
    <xf numFmtId="0" fontId="32" fillId="0" borderId="0" xfId="0" applyFont="1" applyAlignment="1">
      <alignment horizontal="center" vertical="center" wrapText="1"/>
    </xf>
    <xf numFmtId="0" fontId="40" fillId="0" borderId="0" xfId="0" applyFont="1" applyAlignment="1">
      <alignment horizontal="right" vertical="center"/>
    </xf>
    <xf numFmtId="0" fontId="25" fillId="0" borderId="0" xfId="0" applyFont="1" applyAlignment="1">
      <alignment horizontal="center" vertical="center" wrapText="1"/>
    </xf>
    <xf numFmtId="0" fontId="25" fillId="0" borderId="0" xfId="0" applyFont="1" applyAlignment="1">
      <alignment horizontal="center" vertical="center"/>
    </xf>
    <xf numFmtId="0" fontId="25" fillId="0" borderId="0" xfId="0" applyFont="1" applyAlignment="1">
      <alignment horizontal="center"/>
    </xf>
    <xf numFmtId="0" fontId="42" fillId="0" borderId="0" xfId="0" applyFont="1"/>
    <xf numFmtId="0" fontId="25" fillId="0" borderId="8" xfId="0" applyFont="1" applyBorder="1"/>
    <xf numFmtId="0" fontId="25" fillId="0" borderId="11" xfId="0" applyFont="1" applyBorder="1" applyAlignment="1">
      <alignment horizontal="center" vertical="top" wrapText="1"/>
    </xf>
    <xf numFmtId="185" fontId="25" fillId="3" borderId="44" xfId="0" applyNumberFormat="1" applyFont="1" applyFill="1" applyBorder="1" applyAlignment="1">
      <alignment horizontal="center" vertical="top" wrapText="1"/>
    </xf>
    <xf numFmtId="0" fontId="25" fillId="0" borderId="11" xfId="0" applyFont="1" applyBorder="1" applyAlignment="1">
      <alignment horizontal="center" vertical="top"/>
    </xf>
    <xf numFmtId="184" fontId="25" fillId="0" borderId="0" xfId="0" applyNumberFormat="1" applyFont="1" applyAlignment="1">
      <alignment horizontal="center" vertical="center" wrapText="1"/>
    </xf>
    <xf numFmtId="185" fontId="25" fillId="0" borderId="0" xfId="0" applyNumberFormat="1" applyFont="1" applyAlignment="1">
      <alignment horizontal="center" vertical="top" wrapText="1"/>
    </xf>
    <xf numFmtId="178" fontId="25" fillId="0" borderId="0" xfId="0" applyNumberFormat="1" applyFont="1" applyAlignment="1">
      <alignment horizontal="center" vertical="center" wrapText="1"/>
    </xf>
    <xf numFmtId="189" fontId="25" fillId="0" borderId="0" xfId="0" applyNumberFormat="1" applyFont="1" applyAlignment="1">
      <alignment horizontal="center" vertical="center" wrapText="1"/>
    </xf>
    <xf numFmtId="0" fontId="25" fillId="0" borderId="90" xfId="0" applyFont="1" applyBorder="1"/>
    <xf numFmtId="0" fontId="25" fillId="0" borderId="91" xfId="0" applyFont="1" applyBorder="1"/>
    <xf numFmtId="0" fontId="25" fillId="0" borderId="92" xfId="0" applyFont="1" applyBorder="1"/>
    <xf numFmtId="0" fontId="25" fillId="0" borderId="82" xfId="0" applyFont="1" applyBorder="1"/>
    <xf numFmtId="0" fontId="25" fillId="0" borderId="77" xfId="0" applyFont="1" applyBorder="1"/>
    <xf numFmtId="0" fontId="25" fillId="0" borderId="93" xfId="0" applyFont="1" applyBorder="1"/>
    <xf numFmtId="0" fontId="43" fillId="0" borderId="0" xfId="0" applyFont="1"/>
    <xf numFmtId="0" fontId="43" fillId="0" borderId="0" xfId="0" applyFont="1" applyAlignment="1">
      <alignment horizontal="left" vertical="center"/>
    </xf>
    <xf numFmtId="196" fontId="25" fillId="0" borderId="0" xfId="0" applyNumberFormat="1" applyFont="1"/>
    <xf numFmtId="0" fontId="43" fillId="0" borderId="0" xfId="0" applyFont="1" applyAlignment="1">
      <alignment vertical="center"/>
    </xf>
    <xf numFmtId="0" fontId="27" fillId="0" borderId="0" xfId="2" applyFont="1" applyAlignment="1">
      <alignment horizontal="center" vertical="center"/>
    </xf>
    <xf numFmtId="0" fontId="22" fillId="0" borderId="4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55" xfId="0" applyFont="1" applyBorder="1" applyAlignment="1">
      <alignment horizontal="center" vertical="center"/>
    </xf>
    <xf numFmtId="0" fontId="22" fillId="0" borderId="9" xfId="0" applyFont="1" applyBorder="1" applyAlignment="1">
      <alignment horizontal="center" vertical="center"/>
    </xf>
    <xf numFmtId="0" fontId="22" fillId="0" borderId="56" xfId="0" applyFont="1" applyBorder="1" applyAlignment="1">
      <alignment horizontal="center" vertical="center" wrapText="1"/>
    </xf>
    <xf numFmtId="178" fontId="22" fillId="2" borderId="57" xfId="0" applyNumberFormat="1" applyFont="1" applyFill="1" applyBorder="1" applyAlignment="1">
      <alignment vertical="center"/>
    </xf>
    <xf numFmtId="0" fontId="39" fillId="0" borderId="1" xfId="0" applyFont="1" applyBorder="1" applyAlignment="1">
      <alignment vertical="center"/>
    </xf>
    <xf numFmtId="178" fontId="22" fillId="2" borderId="60" xfId="0" applyNumberFormat="1" applyFont="1" applyFill="1" applyBorder="1" applyAlignment="1">
      <alignment vertical="center"/>
    </xf>
    <xf numFmtId="0" fontId="39" fillId="0" borderId="2" xfId="0" applyFont="1" applyBorder="1" applyAlignment="1">
      <alignment vertical="center"/>
    </xf>
    <xf numFmtId="178" fontId="22" fillId="3" borderId="1" xfId="0" applyNumberFormat="1" applyFont="1" applyFill="1" applyBorder="1" applyAlignment="1">
      <alignment vertical="center"/>
    </xf>
    <xf numFmtId="179" fontId="22" fillId="3" borderId="1" xfId="0" applyNumberFormat="1" applyFont="1" applyFill="1" applyBorder="1" applyAlignment="1">
      <alignment vertical="center"/>
    </xf>
    <xf numFmtId="176" fontId="22" fillId="0" borderId="8" xfId="0" applyNumberFormat="1" applyFont="1" applyBorder="1" applyAlignment="1">
      <alignment vertical="center"/>
    </xf>
    <xf numFmtId="178" fontId="22" fillId="2" borderId="58" xfId="0" applyNumberFormat="1" applyFont="1" applyFill="1" applyBorder="1" applyAlignment="1">
      <alignment vertical="center"/>
    </xf>
    <xf numFmtId="0" fontId="39" fillId="0" borderId="3" xfId="0" applyFont="1" applyBorder="1" applyAlignment="1">
      <alignment vertical="center"/>
    </xf>
    <xf numFmtId="0" fontId="39" fillId="0" borderId="4" xfId="0" applyFont="1" applyBorder="1" applyAlignment="1">
      <alignment vertical="center"/>
    </xf>
    <xf numFmtId="178" fontId="22" fillId="3" borderId="3" xfId="0" applyNumberFormat="1" applyFont="1" applyFill="1" applyBorder="1" applyAlignment="1">
      <alignment vertical="center"/>
    </xf>
    <xf numFmtId="178" fontId="22" fillId="2" borderId="59" xfId="0" applyNumberFormat="1" applyFont="1" applyFill="1" applyBorder="1" applyAlignment="1">
      <alignment vertical="center"/>
    </xf>
    <xf numFmtId="178" fontId="22" fillId="2" borderId="61" xfId="0" applyNumberFormat="1" applyFont="1" applyFill="1" applyBorder="1" applyAlignment="1">
      <alignment vertical="center"/>
    </xf>
    <xf numFmtId="0" fontId="39" fillId="0" borderId="10" xfId="0" applyFont="1" applyBorder="1" applyAlignment="1">
      <alignment vertical="center"/>
    </xf>
    <xf numFmtId="179" fontId="22" fillId="3" borderId="62" xfId="0" applyNumberFormat="1" applyFont="1" applyFill="1" applyBorder="1" applyAlignment="1">
      <alignment horizontal="right" vertical="center"/>
    </xf>
    <xf numFmtId="176" fontId="22" fillId="0" borderId="19" xfId="0" applyNumberFormat="1" applyFont="1" applyBorder="1" applyAlignment="1">
      <alignment horizontal="center" vertical="center"/>
    </xf>
    <xf numFmtId="178" fontId="22" fillId="0" borderId="0" xfId="2" applyNumberFormat="1" applyFont="1">
      <alignment vertical="center"/>
    </xf>
    <xf numFmtId="0" fontId="22" fillId="0" borderId="23" xfId="2" applyFont="1" applyBorder="1" applyAlignment="1">
      <alignment horizontal="center" vertical="center"/>
    </xf>
    <xf numFmtId="179" fontId="22" fillId="0" borderId="25" xfId="2" applyNumberFormat="1" applyFont="1" applyBorder="1" applyAlignment="1">
      <alignment horizontal="center" vertical="center" wrapText="1"/>
    </xf>
    <xf numFmtId="0" fontId="22" fillId="2" borderId="49" xfId="2" applyFont="1" applyFill="1" applyBorder="1">
      <alignment vertical="center"/>
    </xf>
    <xf numFmtId="38" fontId="44" fillId="2" borderId="12" xfId="3" applyFont="1" applyFill="1" applyBorder="1" applyAlignment="1">
      <alignment vertical="center"/>
    </xf>
    <xf numFmtId="176" fontId="22" fillId="3" borderId="1" xfId="0" applyNumberFormat="1" applyFont="1" applyFill="1" applyBorder="1" applyAlignment="1">
      <alignment vertical="center"/>
    </xf>
    <xf numFmtId="178" fontId="22" fillId="3" borderId="60" xfId="2" applyNumberFormat="1" applyFont="1" applyFill="1" applyBorder="1">
      <alignment vertical="center"/>
    </xf>
    <xf numFmtId="0" fontId="22" fillId="2" borderId="71" xfId="2" applyFont="1" applyFill="1" applyBorder="1">
      <alignment vertical="center"/>
    </xf>
    <xf numFmtId="38" fontId="44" fillId="2" borderId="3" xfId="3" applyFont="1" applyFill="1" applyBorder="1" applyAlignment="1">
      <alignment vertical="center"/>
    </xf>
    <xf numFmtId="178" fontId="22" fillId="3" borderId="58" xfId="2" applyNumberFormat="1" applyFont="1" applyFill="1" applyBorder="1">
      <alignment vertical="center"/>
    </xf>
    <xf numFmtId="0" fontId="22" fillId="2" borderId="164" xfId="2" applyFont="1" applyFill="1" applyBorder="1">
      <alignment vertical="center"/>
    </xf>
    <xf numFmtId="38" fontId="44" fillId="2" borderId="13" xfId="3" applyFont="1" applyFill="1" applyBorder="1" applyAlignment="1">
      <alignment vertical="center"/>
    </xf>
    <xf numFmtId="176" fontId="22" fillId="3" borderId="28" xfId="0" applyNumberFormat="1" applyFont="1" applyFill="1" applyBorder="1" applyAlignment="1">
      <alignment vertical="center"/>
    </xf>
    <xf numFmtId="178" fontId="22" fillId="3" borderId="61" xfId="2" applyNumberFormat="1" applyFont="1" applyFill="1" applyBorder="1">
      <alignment vertical="center"/>
    </xf>
    <xf numFmtId="178" fontId="22" fillId="0" borderId="161" xfId="2" applyNumberFormat="1" applyFont="1" applyBorder="1" applyAlignment="1">
      <alignment horizontal="center" vertical="center"/>
    </xf>
    <xf numFmtId="178" fontId="22" fillId="3" borderId="149" xfId="2" applyNumberFormat="1" applyFont="1" applyFill="1" applyBorder="1">
      <alignment vertical="center"/>
    </xf>
    <xf numFmtId="178" fontId="22" fillId="0" borderId="0" xfId="2" applyNumberFormat="1" applyFont="1" applyAlignment="1">
      <alignment vertical="center" wrapText="1"/>
    </xf>
    <xf numFmtId="0" fontId="22" fillId="0" borderId="23" xfId="0" applyFont="1" applyBorder="1" applyAlignment="1">
      <alignment horizontal="center" vertical="center"/>
    </xf>
    <xf numFmtId="0" fontId="22" fillId="0" borderId="7" xfId="0" applyFont="1" applyBorder="1" applyAlignment="1">
      <alignment horizontal="center" vertical="center" wrapText="1"/>
    </xf>
    <xf numFmtId="179" fontId="22" fillId="2" borderId="44" xfId="0" applyNumberFormat="1" applyFont="1" applyFill="1" applyBorder="1" applyAlignment="1">
      <alignment vertical="center"/>
    </xf>
    <xf numFmtId="179" fontId="22" fillId="2" borderId="8" xfId="0" applyNumberFormat="1" applyFont="1" applyFill="1" applyBorder="1" applyAlignment="1">
      <alignment vertical="center"/>
    </xf>
    <xf numFmtId="179" fontId="22" fillId="2" borderId="70" xfId="0" applyNumberFormat="1" applyFont="1" applyFill="1" applyBorder="1" applyAlignment="1">
      <alignment vertical="center"/>
    </xf>
    <xf numFmtId="179" fontId="22" fillId="2" borderId="28" xfId="0" applyNumberFormat="1" applyFont="1" applyFill="1" applyBorder="1" applyAlignment="1">
      <alignment vertical="center"/>
    </xf>
    <xf numFmtId="179" fontId="22" fillId="0" borderId="0" xfId="0" applyNumberFormat="1" applyFont="1" applyAlignment="1">
      <alignment horizontal="right" vertical="center"/>
    </xf>
    <xf numFmtId="176" fontId="22" fillId="0" borderId="0" xfId="0" applyNumberFormat="1" applyFont="1" applyAlignment="1">
      <alignment horizontal="center" vertical="center"/>
    </xf>
    <xf numFmtId="179" fontId="22" fillId="0" borderId="0" xfId="0" applyNumberFormat="1" applyFont="1" applyAlignment="1">
      <alignment vertical="center"/>
    </xf>
    <xf numFmtId="178" fontId="22" fillId="0" borderId="0" xfId="0" applyNumberFormat="1" applyFont="1" applyAlignment="1">
      <alignment horizontal="center" vertical="center"/>
    </xf>
    <xf numFmtId="0" fontId="39" fillId="0" borderId="0" xfId="0" applyFont="1" applyAlignment="1">
      <alignment vertical="center"/>
    </xf>
    <xf numFmtId="0" fontId="22" fillId="0" borderId="49" xfId="0" applyFont="1" applyBorder="1" applyAlignment="1">
      <alignment vertical="center"/>
    </xf>
    <xf numFmtId="179" fontId="22" fillId="2" borderId="1" xfId="0" applyNumberFormat="1" applyFont="1" applyFill="1" applyBorder="1" applyAlignment="1">
      <alignment vertical="center"/>
    </xf>
    <xf numFmtId="176" fontId="22" fillId="0" borderId="44" xfId="0" applyNumberFormat="1" applyFont="1" applyBorder="1" applyAlignment="1">
      <alignment horizontal="right" vertical="center"/>
    </xf>
    <xf numFmtId="0" fontId="22" fillId="0" borderId="50" xfId="0" applyFont="1" applyBorder="1" applyAlignment="1">
      <alignment vertical="center"/>
    </xf>
    <xf numFmtId="0" fontId="40" fillId="0" borderId="0" xfId="0" applyFont="1" applyAlignment="1">
      <alignment vertical="center"/>
    </xf>
    <xf numFmtId="176" fontId="22" fillId="0" borderId="44" xfId="0" applyNumberFormat="1" applyFont="1" applyBorder="1" applyAlignment="1">
      <alignment horizontal="center" vertical="center"/>
    </xf>
    <xf numFmtId="0" fontId="26" fillId="0" borderId="0" xfId="0" applyFont="1"/>
    <xf numFmtId="0" fontId="25" fillId="0" borderId="30" xfId="0" applyFont="1" applyBorder="1" applyAlignment="1">
      <alignment vertical="center"/>
    </xf>
    <xf numFmtId="0" fontId="22" fillId="0" borderId="23" xfId="0" applyFont="1" applyBorder="1" applyAlignment="1">
      <alignment horizontal="center" vertical="center" wrapText="1"/>
    </xf>
    <xf numFmtId="0" fontId="22" fillId="2" borderId="47" xfId="0" applyFont="1" applyFill="1" applyBorder="1" applyAlignment="1">
      <alignment horizontal="center" vertical="center" shrinkToFit="1"/>
    </xf>
    <xf numFmtId="181" fontId="22" fillId="2" borderId="32" xfId="0" applyNumberFormat="1" applyFont="1" applyFill="1" applyBorder="1" applyAlignment="1">
      <alignment horizontal="right" vertical="center"/>
    </xf>
    <xf numFmtId="0" fontId="22" fillId="2" borderId="51" xfId="0" applyFont="1" applyFill="1" applyBorder="1" applyAlignment="1">
      <alignment horizontal="center" vertical="center" shrinkToFit="1"/>
    </xf>
    <xf numFmtId="181" fontId="22" fillId="2" borderId="8" xfId="0" applyNumberFormat="1" applyFont="1" applyFill="1" applyBorder="1" applyAlignment="1">
      <alignment horizontal="right" vertical="center"/>
    </xf>
    <xf numFmtId="176" fontId="22" fillId="0" borderId="19" xfId="0" applyNumberFormat="1" applyFont="1" applyBorder="1" applyAlignment="1">
      <alignment horizontal="right" vertical="center"/>
    </xf>
    <xf numFmtId="179" fontId="22" fillId="0" borderId="46" xfId="0" applyNumberFormat="1" applyFont="1" applyBorder="1" applyAlignment="1">
      <alignment vertical="center"/>
    </xf>
    <xf numFmtId="0" fontId="25" fillId="0" borderId="46" xfId="0" applyFont="1" applyBorder="1" applyAlignment="1">
      <alignment vertical="center"/>
    </xf>
    <xf numFmtId="0" fontId="22" fillId="2" borderId="66" xfId="0" applyFont="1" applyFill="1" applyBorder="1" applyAlignment="1">
      <alignment horizontal="center" vertical="center"/>
    </xf>
    <xf numFmtId="0" fontId="22" fillId="2" borderId="67" xfId="0" applyFont="1" applyFill="1" applyBorder="1" applyAlignment="1">
      <alignment horizontal="center" vertical="center" shrinkToFit="1"/>
    </xf>
    <xf numFmtId="181" fontId="22" fillId="2" borderId="28" xfId="0" applyNumberFormat="1" applyFont="1" applyFill="1" applyBorder="1" applyAlignment="1">
      <alignment horizontal="right" vertical="center"/>
    </xf>
    <xf numFmtId="0" fontId="25" fillId="0" borderId="26" xfId="0" applyFont="1" applyBorder="1" applyAlignment="1">
      <alignment vertical="center"/>
    </xf>
    <xf numFmtId="0" fontId="22" fillId="0" borderId="27" xfId="0" applyFont="1" applyBorder="1" applyAlignment="1">
      <alignment horizontal="center" vertical="center"/>
    </xf>
    <xf numFmtId="0" fontId="22" fillId="0" borderId="12" xfId="0" applyFont="1" applyBorder="1" applyAlignment="1">
      <alignment horizontal="center" vertical="center"/>
    </xf>
    <xf numFmtId="0" fontId="22" fillId="2" borderId="32" xfId="0" applyFont="1" applyFill="1" applyBorder="1" applyAlignment="1">
      <alignment vertical="center"/>
    </xf>
    <xf numFmtId="0" fontId="22" fillId="0" borderId="32" xfId="0" applyFont="1" applyBorder="1" applyAlignment="1">
      <alignment vertical="center"/>
    </xf>
    <xf numFmtId="0" fontId="22" fillId="0" borderId="33" xfId="0" applyFont="1" applyBorder="1" applyAlignment="1">
      <alignment horizontal="center" vertical="center"/>
    </xf>
    <xf numFmtId="0" fontId="22" fillId="0" borderId="3" xfId="0" applyFont="1" applyBorder="1" applyAlignment="1">
      <alignment horizontal="center" vertical="center"/>
    </xf>
    <xf numFmtId="0" fontId="22" fillId="2" borderId="8" xfId="0" applyFont="1" applyFill="1" applyBorder="1" applyAlignment="1">
      <alignment vertical="center"/>
    </xf>
    <xf numFmtId="0" fontId="22" fillId="0" borderId="8" xfId="0" applyFont="1" applyBorder="1" applyAlignment="1">
      <alignment vertical="center"/>
    </xf>
    <xf numFmtId="179" fontId="22" fillId="0" borderId="16" xfId="0" applyNumberFormat="1" applyFont="1" applyBorder="1" applyAlignment="1">
      <alignment vertical="center"/>
    </xf>
    <xf numFmtId="0" fontId="22" fillId="0" borderId="35" xfId="0" applyFont="1" applyBorder="1" applyAlignment="1">
      <alignment horizontal="center" vertical="center"/>
    </xf>
    <xf numFmtId="0" fontId="22" fillId="0" borderId="37" xfId="0" applyFont="1" applyBorder="1" applyAlignment="1">
      <alignment horizontal="center" vertical="center"/>
    </xf>
    <xf numFmtId="0" fontId="22" fillId="0" borderId="39" xfId="0" applyFont="1" applyBorder="1" applyAlignment="1">
      <alignment horizontal="center" vertical="center"/>
    </xf>
    <xf numFmtId="0" fontId="22" fillId="0" borderId="13" xfId="0" applyFont="1" applyBorder="1" applyAlignment="1">
      <alignment horizontal="center" vertical="center"/>
    </xf>
    <xf numFmtId="0" fontId="22" fillId="2" borderId="28" xfId="0" applyFont="1" applyFill="1" applyBorder="1" applyAlignment="1">
      <alignment vertical="center"/>
    </xf>
    <xf numFmtId="0" fontId="22" fillId="0" borderId="28" xfId="0" applyFont="1" applyBorder="1" applyAlignment="1">
      <alignment vertical="center"/>
    </xf>
    <xf numFmtId="179" fontId="22" fillId="0" borderId="17" xfId="0" applyNumberFormat="1" applyFont="1" applyBorder="1" applyAlignment="1">
      <alignment vertical="center"/>
    </xf>
    <xf numFmtId="0" fontId="22" fillId="0" borderId="41" xfId="0" applyFont="1" applyBorder="1" applyAlignment="1">
      <alignment horizontal="center" vertical="center"/>
    </xf>
    <xf numFmtId="0" fontId="22" fillId="0" borderId="30" xfId="0" applyFont="1" applyBorder="1" applyAlignment="1">
      <alignment horizontal="center" vertical="center"/>
    </xf>
    <xf numFmtId="0" fontId="22" fillId="3" borderId="29" xfId="0" applyFont="1" applyFill="1" applyBorder="1" applyAlignment="1">
      <alignment horizontal="right" vertical="center"/>
    </xf>
    <xf numFmtId="0" fontId="22" fillId="0" borderId="29" xfId="0" applyFont="1" applyBorder="1" applyAlignment="1">
      <alignment horizontal="center" vertical="center"/>
    </xf>
    <xf numFmtId="179" fontId="22" fillId="0" borderId="18" xfId="0" applyNumberFormat="1" applyFont="1" applyBorder="1" applyAlignment="1">
      <alignment vertical="center"/>
    </xf>
    <xf numFmtId="0" fontId="25" fillId="0" borderId="0" xfId="0" applyFont="1" applyAlignment="1">
      <alignment horizontal="right" vertical="top"/>
    </xf>
    <xf numFmtId="0" fontId="22" fillId="0" borderId="31" xfId="0" applyFont="1" applyBorder="1" applyAlignment="1">
      <alignment horizontal="center" vertical="center"/>
    </xf>
    <xf numFmtId="0" fontId="22" fillId="0" borderId="34" xfId="0" applyFont="1" applyBorder="1" applyAlignment="1">
      <alignment horizontal="center" vertical="center"/>
    </xf>
    <xf numFmtId="0" fontId="22" fillId="0" borderId="36" xfId="0" applyFont="1" applyBorder="1" applyAlignment="1">
      <alignment horizontal="center" vertical="center"/>
    </xf>
    <xf numFmtId="0" fontId="22" fillId="0" borderId="38" xfId="0" applyFont="1" applyBorder="1" applyAlignment="1">
      <alignment horizontal="center" vertical="center"/>
    </xf>
    <xf numFmtId="0" fontId="22" fillId="0" borderId="40" xfId="0" applyFont="1" applyBorder="1" applyAlignment="1">
      <alignment horizontal="center" vertical="center"/>
    </xf>
    <xf numFmtId="0" fontId="22" fillId="0" borderId="42" xfId="0" applyFont="1" applyBorder="1" applyAlignment="1">
      <alignment horizontal="center" vertical="center"/>
    </xf>
    <xf numFmtId="0" fontId="24" fillId="0" borderId="0" xfId="0" applyFont="1" applyAlignment="1">
      <alignment vertical="center"/>
    </xf>
    <xf numFmtId="0" fontId="22" fillId="0" borderId="0" xfId="0" applyFont="1" applyAlignment="1">
      <alignment horizontal="center" vertical="center" shrinkToFit="1"/>
    </xf>
    <xf numFmtId="0" fontId="25" fillId="0" borderId="141" xfId="0" applyFont="1" applyBorder="1" applyAlignment="1">
      <alignment vertical="center"/>
    </xf>
    <xf numFmtId="0" fontId="22" fillId="0" borderId="143" xfId="0" applyFont="1" applyBorder="1" applyAlignment="1">
      <alignment horizontal="center" vertical="center"/>
    </xf>
    <xf numFmtId="0" fontId="25" fillId="5" borderId="0" xfId="0" applyFont="1" applyFill="1" applyAlignment="1">
      <alignment vertical="center"/>
    </xf>
    <xf numFmtId="0" fontId="25" fillId="0" borderId="54" xfId="0" applyFont="1" applyBorder="1" applyAlignment="1">
      <alignment vertical="center"/>
    </xf>
    <xf numFmtId="0" fontId="22" fillId="0" borderId="94" xfId="0" applyFont="1" applyBorder="1" applyAlignment="1">
      <alignment horizontal="center" vertical="center"/>
    </xf>
    <xf numFmtId="0" fontId="22" fillId="3" borderId="95" xfId="0" applyFont="1" applyFill="1" applyBorder="1" applyAlignment="1">
      <alignment horizontal="right" vertical="center"/>
    </xf>
    <xf numFmtId="0" fontId="26" fillId="0" borderId="0" xfId="0" applyFont="1" applyAlignment="1">
      <alignment vertical="center" wrapText="1"/>
    </xf>
    <xf numFmtId="0" fontId="33" fillId="0" borderId="0" xfId="0" applyFont="1" applyAlignment="1">
      <alignment vertical="center"/>
    </xf>
    <xf numFmtId="0" fontId="22" fillId="0" borderId="30" xfId="0" applyFont="1" applyBorder="1" applyAlignment="1">
      <alignment vertical="center" wrapText="1"/>
    </xf>
    <xf numFmtId="0" fontId="22" fillId="0" borderId="0" xfId="0" applyFont="1" applyAlignment="1">
      <alignment horizontal="center" vertical="center" wrapText="1"/>
    </xf>
    <xf numFmtId="179" fontId="25" fillId="0" borderId="0" xfId="0" applyNumberFormat="1" applyFont="1" applyAlignment="1">
      <alignment vertical="center"/>
    </xf>
    <xf numFmtId="0" fontId="25" fillId="0" borderId="0" xfId="0" applyFont="1" applyAlignment="1">
      <alignment vertical="top" wrapText="1"/>
    </xf>
    <xf numFmtId="0" fontId="22" fillId="2" borderId="3" xfId="0" applyFont="1" applyFill="1" applyBorder="1" applyAlignment="1">
      <alignment horizontal="center" vertical="center" shrinkToFit="1"/>
    </xf>
    <xf numFmtId="0" fontId="22" fillId="0" borderId="22" xfId="0" applyFont="1" applyBorder="1" applyAlignment="1">
      <alignment vertical="center" wrapText="1"/>
    </xf>
    <xf numFmtId="0" fontId="25" fillId="0" borderId="22" xfId="0" applyFont="1" applyBorder="1" applyAlignment="1">
      <alignment vertical="center"/>
    </xf>
    <xf numFmtId="0" fontId="22" fillId="0" borderId="0" xfId="0" applyFont="1" applyAlignment="1">
      <alignment horizontal="left" vertical="center"/>
    </xf>
    <xf numFmtId="0" fontId="22" fillId="0" borderId="11" xfId="0" applyFont="1" applyBorder="1"/>
    <xf numFmtId="0" fontId="22" fillId="0" borderId="11" xfId="0" applyFont="1" applyBorder="1" applyAlignment="1">
      <alignment horizontal="right"/>
    </xf>
    <xf numFmtId="0" fontId="22" fillId="0" borderId="10" xfId="0" applyFont="1" applyBorder="1" applyAlignment="1">
      <alignment horizontal="centerContinuous"/>
    </xf>
    <xf numFmtId="0" fontId="22" fillId="0" borderId="11" xfId="0" applyFont="1" applyBorder="1" applyAlignment="1">
      <alignment horizontal="center"/>
    </xf>
    <xf numFmtId="0" fontId="22" fillId="0" borderId="11" xfId="0" applyFont="1" applyBorder="1" applyAlignment="1">
      <alignment horizontal="centerContinuous"/>
    </xf>
    <xf numFmtId="0" fontId="25" fillId="0" borderId="8" xfId="0" applyFont="1" applyBorder="1" applyAlignment="1">
      <alignment horizontal="right"/>
    </xf>
    <xf numFmtId="180" fontId="25" fillId="0" borderId="8" xfId="0" applyNumberFormat="1" applyFont="1" applyBorder="1"/>
    <xf numFmtId="183" fontId="25" fillId="0" borderId="8" xfId="0" applyNumberFormat="1" applyFont="1" applyBorder="1"/>
    <xf numFmtId="0" fontId="23" fillId="0" borderId="0" xfId="0" applyFont="1" applyAlignment="1">
      <alignment vertical="center"/>
    </xf>
    <xf numFmtId="0" fontId="25" fillId="0" borderId="5" xfId="0" applyFont="1" applyBorder="1"/>
    <xf numFmtId="0" fontId="22" fillId="0" borderId="0" xfId="0" applyFont="1"/>
    <xf numFmtId="0" fontId="25" fillId="0" borderId="8" xfId="0" applyFont="1" applyBorder="1" applyAlignment="1">
      <alignment horizontal="center" vertical="center"/>
    </xf>
    <xf numFmtId="182" fontId="25" fillId="0" borderId="8" xfId="0" applyNumberFormat="1" applyFont="1" applyBorder="1" applyAlignment="1">
      <alignment vertical="center"/>
    </xf>
    <xf numFmtId="0" fontId="25" fillId="0" borderId="8" xfId="0" applyFont="1" applyBorder="1" applyAlignment="1">
      <alignment horizontal="center" wrapText="1"/>
    </xf>
    <xf numFmtId="0" fontId="25" fillId="0" borderId="8" xfId="0" applyFont="1" applyBorder="1" applyAlignment="1">
      <alignment horizontal="center"/>
    </xf>
    <xf numFmtId="177" fontId="25" fillId="0" borderId="8" xfId="0" applyNumberFormat="1" applyFont="1" applyBorder="1" applyAlignment="1">
      <alignment wrapText="1"/>
    </xf>
    <xf numFmtId="177" fontId="25" fillId="0" borderId="8" xfId="0" applyNumberFormat="1" applyFont="1" applyBorder="1"/>
    <xf numFmtId="184" fontId="25" fillId="5" borderId="8" xfId="0" applyNumberFormat="1" applyFont="1" applyFill="1" applyBorder="1" applyAlignment="1">
      <alignment horizontal="center" vertical="center" wrapText="1"/>
    </xf>
    <xf numFmtId="184" fontId="25" fillId="3" borderId="8" xfId="0" applyNumberFormat="1" applyFont="1" applyFill="1" applyBorder="1" applyAlignment="1">
      <alignment horizontal="center" vertical="center" wrapText="1"/>
    </xf>
    <xf numFmtId="184" fontId="25" fillId="5" borderId="0" xfId="0" applyNumberFormat="1" applyFont="1" applyFill="1" applyAlignment="1">
      <alignment vertical="center"/>
    </xf>
    <xf numFmtId="0" fontId="22" fillId="0" borderId="71" xfId="0" applyFont="1" applyBorder="1" applyAlignment="1">
      <alignment vertical="center"/>
    </xf>
    <xf numFmtId="179" fontId="22" fillId="3" borderId="8" xfId="0" applyNumberFormat="1" applyFont="1" applyFill="1" applyBorder="1" applyAlignment="1">
      <alignment vertical="center"/>
    </xf>
    <xf numFmtId="0" fontId="22" fillId="0" borderId="72" xfId="0" applyFont="1" applyBorder="1" applyAlignment="1">
      <alignment vertical="center"/>
    </xf>
    <xf numFmtId="179" fontId="22" fillId="3" borderId="70" xfId="0" applyNumberFormat="1" applyFont="1" applyFill="1" applyBorder="1" applyAlignment="1">
      <alignment vertical="center"/>
    </xf>
    <xf numFmtId="179" fontId="22" fillId="3" borderId="28" xfId="0" applyNumberFormat="1" applyFont="1" applyFill="1" applyBorder="1" applyAlignment="1">
      <alignment vertical="center"/>
    </xf>
    <xf numFmtId="0" fontId="22" fillId="0" borderId="73" xfId="0" applyFont="1" applyBorder="1" applyAlignment="1">
      <alignment horizontal="center" vertical="center"/>
    </xf>
    <xf numFmtId="179" fontId="22" fillId="3" borderId="19" xfId="0" applyNumberFormat="1" applyFont="1" applyFill="1" applyBorder="1" applyAlignment="1">
      <alignment horizontal="right" vertical="center"/>
    </xf>
    <xf numFmtId="0" fontId="39" fillId="0" borderId="22" xfId="0" applyFont="1" applyBorder="1"/>
    <xf numFmtId="178" fontId="22" fillId="2" borderId="32" xfId="0" applyNumberFormat="1" applyFont="1" applyFill="1" applyBorder="1" applyAlignment="1">
      <alignment vertical="center"/>
    </xf>
    <xf numFmtId="179" fontId="22" fillId="3" borderId="21" xfId="0" applyNumberFormat="1" applyFont="1" applyFill="1" applyBorder="1" applyAlignment="1">
      <alignment vertical="center"/>
    </xf>
    <xf numFmtId="178" fontId="22" fillId="2" borderId="21" xfId="0" applyNumberFormat="1" applyFont="1" applyFill="1" applyBorder="1" applyAlignment="1">
      <alignment vertical="center"/>
    </xf>
    <xf numFmtId="178" fontId="22" fillId="3" borderId="19" xfId="0" applyNumberFormat="1" applyFont="1" applyFill="1" applyBorder="1" applyAlignment="1">
      <alignment vertical="center"/>
    </xf>
    <xf numFmtId="198" fontId="22" fillId="3" borderId="32" xfId="0" applyNumberFormat="1" applyFont="1" applyFill="1" applyBorder="1" applyAlignment="1">
      <alignment vertical="center"/>
    </xf>
    <xf numFmtId="198" fontId="22" fillId="2" borderId="60" xfId="3" applyNumberFormat="1" applyFont="1" applyFill="1" applyBorder="1" applyAlignment="1">
      <alignment vertical="center"/>
    </xf>
    <xf numFmtId="198" fontId="22" fillId="2" borderId="32" xfId="3" applyNumberFormat="1" applyFont="1" applyFill="1" applyBorder="1" applyAlignment="1">
      <alignment vertical="center"/>
    </xf>
    <xf numFmtId="198" fontId="22" fillId="3" borderId="8" xfId="0" applyNumberFormat="1" applyFont="1" applyFill="1" applyBorder="1" applyAlignment="1">
      <alignment vertical="center"/>
    </xf>
    <xf numFmtId="198" fontId="22" fillId="2" borderId="58" xfId="3" applyNumberFormat="1" applyFont="1" applyFill="1" applyBorder="1" applyAlignment="1">
      <alignment vertical="center"/>
    </xf>
    <xf numFmtId="198" fontId="22" fillId="2" borderId="8" xfId="3" applyNumberFormat="1" applyFont="1" applyFill="1" applyBorder="1" applyAlignment="1">
      <alignment vertical="center"/>
    </xf>
    <xf numFmtId="198" fontId="22" fillId="3" borderId="44" xfId="0" applyNumberFormat="1" applyFont="1" applyFill="1" applyBorder="1" applyAlignment="1">
      <alignment vertical="center"/>
    </xf>
    <xf numFmtId="198" fontId="22" fillId="2" borderId="61" xfId="3" applyNumberFormat="1" applyFont="1" applyFill="1" applyBorder="1" applyAlignment="1">
      <alignment vertical="center"/>
    </xf>
    <xf numFmtId="179" fontId="22" fillId="3" borderId="10" xfId="0" applyNumberFormat="1" applyFont="1" applyFill="1" applyBorder="1" applyAlignment="1">
      <alignment vertical="center"/>
    </xf>
    <xf numFmtId="0" fontId="25" fillId="0" borderId="76" xfId="0" applyFont="1" applyBorder="1" applyAlignment="1">
      <alignment horizontal="center"/>
    </xf>
    <xf numFmtId="0" fontId="25" fillId="0" borderId="77" xfId="0" applyFont="1" applyBorder="1" applyAlignment="1">
      <alignment horizontal="right" vertical="center"/>
    </xf>
    <xf numFmtId="0" fontId="25" fillId="0" borderId="79" xfId="0" applyFont="1" applyBorder="1" applyAlignment="1">
      <alignment horizontal="center"/>
    </xf>
    <xf numFmtId="0" fontId="25" fillId="0" borderId="81" xfId="0" applyFont="1" applyBorder="1" applyAlignment="1">
      <alignment horizontal="center"/>
    </xf>
    <xf numFmtId="0" fontId="25" fillId="0" borderId="166" xfId="0" applyFont="1" applyBorder="1" applyAlignment="1">
      <alignment horizontal="center"/>
    </xf>
    <xf numFmtId="0" fontId="25" fillId="0" borderId="167" xfId="0" applyFont="1" applyBorder="1" applyAlignment="1">
      <alignment horizontal="right"/>
    </xf>
    <xf numFmtId="0" fontId="0" fillId="0" borderId="0" xfId="0" applyAlignment="1">
      <alignment horizontal="center"/>
    </xf>
    <xf numFmtId="0" fontId="6" fillId="0" borderId="0" xfId="0" applyFont="1"/>
    <xf numFmtId="0" fontId="6" fillId="0" borderId="0" xfId="0" applyFont="1" applyAlignment="1">
      <alignment horizontal="center" vertical="center"/>
    </xf>
    <xf numFmtId="197" fontId="0" fillId="0" borderId="0" xfId="0" applyNumberFormat="1"/>
    <xf numFmtId="0" fontId="25" fillId="0" borderId="167" xfId="0" applyFont="1" applyBorder="1" applyAlignment="1">
      <alignment horizontal="center" vertical="center"/>
    </xf>
    <xf numFmtId="0" fontId="25" fillId="0" borderId="82" xfId="0" applyFont="1" applyBorder="1" applyAlignment="1">
      <alignment horizontal="right" vertical="center"/>
    </xf>
    <xf numFmtId="0" fontId="25" fillId="0" borderId="167" xfId="0" applyFont="1" applyBorder="1" applyAlignment="1">
      <alignment horizontal="center"/>
    </xf>
    <xf numFmtId="0" fontId="22" fillId="0" borderId="0" xfId="0" applyFont="1" applyAlignment="1">
      <alignment horizontal="left" vertical="center" wrapText="1"/>
    </xf>
    <xf numFmtId="0" fontId="22" fillId="0" borderId="131" xfId="0" applyFont="1" applyBorder="1" applyAlignment="1">
      <alignment vertical="center"/>
    </xf>
    <xf numFmtId="0" fontId="22" fillId="0" borderId="4" xfId="0" applyFont="1" applyBorder="1" applyAlignment="1">
      <alignment vertical="center"/>
    </xf>
    <xf numFmtId="0" fontId="22" fillId="0" borderId="123" xfId="0" applyFont="1" applyBorder="1" applyAlignment="1">
      <alignment vertical="center"/>
    </xf>
    <xf numFmtId="0" fontId="22" fillId="3" borderId="161" xfId="0" applyFont="1" applyFill="1" applyBorder="1" applyAlignment="1">
      <alignment horizontal="right" vertical="center"/>
    </xf>
    <xf numFmtId="178" fontId="2" fillId="3" borderId="177" xfId="0" applyNumberFormat="1" applyFont="1" applyFill="1" applyBorder="1" applyAlignment="1">
      <alignment vertical="center"/>
    </xf>
    <xf numFmtId="178" fontId="2" fillId="3" borderId="178" xfId="0" applyNumberFormat="1" applyFont="1" applyFill="1" applyBorder="1" applyAlignment="1">
      <alignment vertical="center"/>
    </xf>
    <xf numFmtId="0" fontId="39" fillId="0" borderId="20" xfId="0" applyFont="1" applyBorder="1" applyAlignment="1">
      <alignment horizontal="center" vertical="center" wrapText="1"/>
    </xf>
    <xf numFmtId="0" fontId="25" fillId="0" borderId="0" xfId="0" applyFont="1" applyAlignment="1">
      <alignment vertical="center" wrapText="1"/>
    </xf>
    <xf numFmtId="198" fontId="2" fillId="3" borderId="32" xfId="0" applyNumberFormat="1" applyFont="1" applyFill="1" applyBorder="1" applyAlignment="1">
      <alignment vertical="center"/>
    </xf>
    <xf numFmtId="198" fontId="2" fillId="3" borderId="8" xfId="0" applyNumberFormat="1" applyFont="1" applyFill="1" applyBorder="1" applyAlignment="1">
      <alignment vertical="center"/>
    </xf>
    <xf numFmtId="0" fontId="2" fillId="0" borderId="43"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6" xfId="0" applyFont="1" applyBorder="1" applyAlignment="1">
      <alignment horizontal="center" vertical="center" wrapText="1"/>
    </xf>
    <xf numFmtId="0" fontId="0" fillId="0" borderId="0" xfId="0" applyAlignment="1">
      <alignment horizontal="right" vertical="top"/>
    </xf>
    <xf numFmtId="0" fontId="0" fillId="0" borderId="11" xfId="0" applyBorder="1" applyAlignment="1">
      <alignment horizontal="center" vertical="top" wrapText="1"/>
    </xf>
    <xf numFmtId="0" fontId="22" fillId="0" borderId="19" xfId="0" applyFont="1" applyBorder="1" applyAlignment="1">
      <alignment horizontal="center" vertical="center"/>
    </xf>
    <xf numFmtId="0" fontId="26" fillId="0" borderId="30" xfId="0" applyFont="1" applyBorder="1" applyAlignment="1">
      <alignment vertical="center"/>
    </xf>
    <xf numFmtId="0" fontId="22" fillId="2" borderId="4" xfId="0" applyFont="1" applyFill="1" applyBorder="1" applyAlignment="1">
      <alignment vertical="center"/>
    </xf>
    <xf numFmtId="0" fontId="22" fillId="2" borderId="101" xfId="0" applyFont="1" applyFill="1" applyBorder="1" applyAlignment="1">
      <alignment vertical="center"/>
    </xf>
    <xf numFmtId="0" fontId="22" fillId="2" borderId="10" xfId="0" applyFont="1" applyFill="1" applyBorder="1" applyAlignment="1">
      <alignment vertical="center"/>
    </xf>
    <xf numFmtId="0" fontId="22" fillId="2" borderId="2" xfId="0" applyFont="1" applyFill="1" applyBorder="1" applyAlignment="1">
      <alignment vertical="center"/>
    </xf>
    <xf numFmtId="0" fontId="12" fillId="0" borderId="6" xfId="0" applyFont="1" applyBorder="1" applyAlignment="1">
      <alignment horizontal="center" vertical="center" wrapText="1"/>
    </xf>
    <xf numFmtId="0" fontId="2" fillId="2" borderId="32" xfId="0" applyFont="1" applyFill="1" applyBorder="1" applyAlignment="1">
      <alignment vertical="center"/>
    </xf>
    <xf numFmtId="0" fontId="2" fillId="2" borderId="8" xfId="0" applyFont="1" applyFill="1" applyBorder="1" applyAlignment="1">
      <alignment vertical="center"/>
    </xf>
    <xf numFmtId="0" fontId="2" fillId="2" borderId="28" xfId="0" applyFont="1" applyFill="1" applyBorder="1" applyAlignment="1">
      <alignment vertical="center"/>
    </xf>
    <xf numFmtId="0" fontId="2" fillId="3" borderId="29" xfId="0" applyFont="1" applyFill="1" applyBorder="1" applyAlignment="1">
      <alignment horizontal="right" vertical="center"/>
    </xf>
    <xf numFmtId="0" fontId="2" fillId="3" borderId="19" xfId="0" applyFont="1" applyFill="1" applyBorder="1" applyAlignment="1">
      <alignment horizontal="right" vertical="center"/>
    </xf>
    <xf numFmtId="0" fontId="2" fillId="2" borderId="179" xfId="0" applyFont="1" applyFill="1" applyBorder="1" applyAlignment="1">
      <alignment vertical="center"/>
    </xf>
    <xf numFmtId="185" fontId="25" fillId="3" borderId="8" xfId="0" applyNumberFormat="1" applyFont="1" applyFill="1" applyBorder="1" applyAlignment="1">
      <alignment horizontal="center" vertical="center" wrapText="1"/>
    </xf>
    <xf numFmtId="0" fontId="25" fillId="3" borderId="8" xfId="0" applyFont="1" applyFill="1" applyBorder="1" applyAlignment="1">
      <alignment vertical="center"/>
    </xf>
    <xf numFmtId="0" fontId="2" fillId="0" borderId="176" xfId="0" applyFont="1" applyBorder="1" applyAlignment="1">
      <alignment horizontal="center" vertical="center" wrapText="1"/>
    </xf>
    <xf numFmtId="0" fontId="2" fillId="0" borderId="66" xfId="0" applyFont="1" applyBorder="1" applyAlignment="1">
      <alignment horizontal="center" vertical="center" wrapText="1"/>
    </xf>
    <xf numFmtId="185" fontId="25" fillId="3" borderId="8" xfId="0" applyNumberFormat="1" applyFont="1" applyFill="1" applyBorder="1" applyAlignment="1">
      <alignment horizontal="center" vertical="center"/>
    </xf>
    <xf numFmtId="178" fontId="2" fillId="0" borderId="25" xfId="2" applyNumberFormat="1" applyFont="1" applyBorder="1" applyAlignment="1">
      <alignment horizontal="center" vertical="center" wrapText="1"/>
    </xf>
    <xf numFmtId="178" fontId="2" fillId="0" borderId="7" xfId="2" applyNumberFormat="1" applyFont="1" applyBorder="1" applyAlignment="1">
      <alignment horizontal="center" vertical="center" wrapText="1"/>
    </xf>
    <xf numFmtId="196" fontId="25" fillId="3" borderId="11" xfId="0" applyNumberFormat="1" applyFont="1" applyFill="1" applyBorder="1" applyAlignment="1">
      <alignment horizontal="center" vertical="center" wrapText="1"/>
    </xf>
    <xf numFmtId="198" fontId="2" fillId="3" borderId="19" xfId="0" applyNumberFormat="1" applyFont="1" applyFill="1" applyBorder="1" applyAlignment="1">
      <alignment vertical="center"/>
    </xf>
    <xf numFmtId="198" fontId="2" fillId="3" borderId="19" xfId="0" applyNumberFormat="1" applyFont="1" applyFill="1" applyBorder="1" applyAlignment="1">
      <alignment horizontal="right" vertical="center"/>
    </xf>
    <xf numFmtId="198" fontId="2" fillId="3" borderId="32" xfId="0" applyNumberFormat="1" applyFont="1" applyFill="1" applyBorder="1" applyAlignment="1">
      <alignment horizontal="right" vertical="center"/>
    </xf>
    <xf numFmtId="198" fontId="2" fillId="3" borderId="8" xfId="0" applyNumberFormat="1" applyFont="1" applyFill="1" applyBorder="1" applyAlignment="1">
      <alignment horizontal="right" vertical="center"/>
    </xf>
    <xf numFmtId="0" fontId="25" fillId="0" borderId="58" xfId="0" applyFont="1" applyBorder="1" applyAlignment="1">
      <alignment horizontal="center" vertical="center" wrapText="1"/>
    </xf>
    <xf numFmtId="188" fontId="2" fillId="3" borderId="93" xfId="0" applyNumberFormat="1" applyFont="1" applyFill="1" applyBorder="1" applyAlignment="1">
      <alignment horizontal="center" vertical="center"/>
    </xf>
    <xf numFmtId="188" fontId="2" fillId="3" borderId="44" xfId="0" applyNumberFormat="1" applyFont="1" applyFill="1" applyBorder="1" applyAlignment="1">
      <alignment horizontal="center" vertical="center"/>
    </xf>
    <xf numFmtId="0" fontId="22" fillId="0" borderId="0" xfId="2" applyFont="1" applyAlignment="1">
      <alignment horizontal="center" vertical="center"/>
    </xf>
    <xf numFmtId="178" fontId="20" fillId="0" borderId="0" xfId="0" applyNumberFormat="1" applyFont="1" applyAlignment="1">
      <alignment horizontal="center" vertical="center"/>
    </xf>
    <xf numFmtId="176" fontId="22" fillId="0" borderId="0" xfId="2" applyNumberFormat="1" applyFont="1" applyAlignment="1">
      <alignment vertical="center" wrapText="1"/>
    </xf>
    <xf numFmtId="178" fontId="22" fillId="0" borderId="0" xfId="2" applyNumberFormat="1" applyFont="1" applyAlignment="1">
      <alignment horizontal="center" vertical="center" wrapText="1"/>
    </xf>
    <xf numFmtId="198" fontId="22" fillId="3" borderId="65" xfId="0" applyNumberFormat="1" applyFont="1" applyFill="1" applyBorder="1" applyAlignment="1">
      <alignment vertical="center"/>
    </xf>
    <xf numFmtId="176" fontId="22" fillId="0" borderId="145" xfId="2" applyNumberFormat="1" applyFont="1" applyBorder="1" applyAlignment="1">
      <alignment vertical="center" wrapText="1"/>
    </xf>
    <xf numFmtId="179" fontId="22" fillId="3" borderId="72" xfId="0" applyNumberFormat="1" applyFont="1" applyFill="1" applyBorder="1" applyAlignment="1">
      <alignment vertical="center"/>
    </xf>
    <xf numFmtId="179" fontId="22" fillId="3" borderId="73" xfId="0" applyNumberFormat="1" applyFont="1" applyFill="1" applyBorder="1" applyAlignment="1">
      <alignment vertical="center"/>
    </xf>
    <xf numFmtId="0" fontId="2" fillId="0" borderId="180" xfId="0" applyFont="1" applyBorder="1" applyAlignment="1">
      <alignment horizontal="center" vertical="center" wrapText="1"/>
    </xf>
    <xf numFmtId="0" fontId="2" fillId="0" borderId="147" xfId="0" applyFont="1" applyBorder="1" applyAlignment="1">
      <alignment horizontal="center" vertical="center" wrapText="1"/>
    </xf>
    <xf numFmtId="184" fontId="2" fillId="0" borderId="181" xfId="0" applyNumberFormat="1" applyFont="1" applyBorder="1" applyAlignment="1">
      <alignment horizontal="left" vertical="center" wrapText="1"/>
    </xf>
    <xf numFmtId="188" fontId="2" fillId="3" borderId="182" xfId="0" applyNumberFormat="1" applyFont="1" applyFill="1" applyBorder="1" applyAlignment="1">
      <alignment horizontal="center" vertical="center"/>
    </xf>
    <xf numFmtId="188" fontId="2" fillId="0" borderId="0" xfId="0" applyNumberFormat="1" applyFont="1" applyAlignment="1">
      <alignment horizontal="center" vertical="center"/>
    </xf>
    <xf numFmtId="0" fontId="2" fillId="0" borderId="183" xfId="0" applyFont="1" applyBorder="1" applyAlignment="1">
      <alignment vertical="center" wrapText="1"/>
    </xf>
    <xf numFmtId="0" fontId="2" fillId="0" borderId="184" xfId="0" applyFont="1" applyBorder="1" applyAlignment="1">
      <alignment horizontal="center" vertical="center"/>
    </xf>
    <xf numFmtId="178" fontId="2" fillId="2" borderId="8" xfId="0" applyNumberFormat="1" applyFont="1" applyFill="1" applyBorder="1" applyAlignment="1">
      <alignment vertical="center"/>
    </xf>
    <xf numFmtId="178" fontId="2" fillId="3" borderId="8" xfId="0" applyNumberFormat="1" applyFont="1" applyFill="1" applyBorder="1" applyAlignment="1">
      <alignment vertical="center"/>
    </xf>
    <xf numFmtId="0" fontId="2" fillId="0" borderId="71" xfId="0" applyFont="1" applyBorder="1" applyAlignment="1">
      <alignment horizontal="center" vertical="center" wrapText="1"/>
    </xf>
    <xf numFmtId="178" fontId="2" fillId="3" borderId="16" xfId="0" applyNumberFormat="1" applyFont="1" applyFill="1" applyBorder="1" applyAlignment="1">
      <alignment vertical="center"/>
    </xf>
    <xf numFmtId="0" fontId="2" fillId="0" borderId="97" xfId="0" applyFont="1" applyBorder="1" applyAlignment="1">
      <alignment horizontal="center" vertical="center" wrapText="1"/>
    </xf>
    <xf numFmtId="178" fontId="2" fillId="2" borderId="93" xfId="0" applyNumberFormat="1" applyFont="1" applyFill="1" applyBorder="1" applyAlignment="1">
      <alignment vertical="center"/>
    </xf>
    <xf numFmtId="178" fontId="2" fillId="3" borderId="153" xfId="0" applyNumberFormat="1" applyFont="1" applyFill="1" applyBorder="1" applyAlignment="1">
      <alignment vertical="center"/>
    </xf>
    <xf numFmtId="178" fontId="2" fillId="3" borderId="185" xfId="0" applyNumberFormat="1" applyFont="1" applyFill="1" applyBorder="1" applyAlignment="1">
      <alignment vertical="center"/>
    </xf>
    <xf numFmtId="178" fontId="2" fillId="3" borderId="186" xfId="0" applyNumberFormat="1" applyFont="1" applyFill="1" applyBorder="1" applyAlignment="1">
      <alignment vertical="center"/>
    </xf>
    <xf numFmtId="178" fontId="2" fillId="3" borderId="93" xfId="0" applyNumberFormat="1" applyFont="1" applyFill="1" applyBorder="1" applyAlignment="1">
      <alignment vertical="center"/>
    </xf>
    <xf numFmtId="185" fontId="25" fillId="3" borderId="58" xfId="0" applyNumberFormat="1" applyFont="1" applyFill="1" applyBorder="1" applyAlignment="1">
      <alignment horizontal="center" vertical="center"/>
    </xf>
    <xf numFmtId="0" fontId="22" fillId="2" borderId="51" xfId="0" applyFont="1" applyFill="1" applyBorder="1" applyAlignment="1" applyProtection="1">
      <alignment horizontal="center" vertical="center" shrinkToFit="1"/>
      <protection locked="0"/>
    </xf>
    <xf numFmtId="14" fontId="22" fillId="0" borderId="15" xfId="0" applyNumberFormat="1" applyFont="1" applyBorder="1" applyAlignment="1" applyProtection="1">
      <alignment vertical="center"/>
      <protection locked="0"/>
    </xf>
    <xf numFmtId="178" fontId="22" fillId="0" borderId="62" xfId="2" applyNumberFormat="1" applyFont="1" applyBorder="1" applyAlignment="1">
      <alignment horizontal="center" vertical="center"/>
    </xf>
    <xf numFmtId="178" fontId="22" fillId="0" borderId="18" xfId="2" applyNumberFormat="1" applyFont="1" applyBorder="1" applyAlignment="1">
      <alignment horizontal="center" vertical="center"/>
    </xf>
    <xf numFmtId="178" fontId="22" fillId="0" borderId="17" xfId="2" applyNumberFormat="1" applyFont="1" applyBorder="1" applyAlignment="1">
      <alignment horizontal="center" vertical="center" wrapText="1"/>
    </xf>
    <xf numFmtId="198" fontId="22" fillId="3" borderId="16" xfId="0" applyNumberFormat="1" applyFont="1" applyFill="1" applyBorder="1" applyAlignment="1">
      <alignment vertical="center"/>
    </xf>
    <xf numFmtId="14" fontId="40" fillId="0" borderId="0" xfId="0" applyNumberFormat="1" applyFont="1" applyAlignment="1">
      <alignment vertical="center"/>
    </xf>
    <xf numFmtId="0" fontId="25" fillId="4" borderId="0" xfId="0" applyFont="1" applyFill="1" applyAlignment="1">
      <alignment vertical="center"/>
    </xf>
    <xf numFmtId="0" fontId="40" fillId="5" borderId="0" xfId="0" applyFont="1" applyFill="1" applyAlignment="1">
      <alignment vertical="center"/>
    </xf>
    <xf numFmtId="0" fontId="0" fillId="0" borderId="8" xfId="0" applyBorder="1" applyAlignment="1">
      <alignment horizontal="center" vertical="center"/>
    </xf>
    <xf numFmtId="0" fontId="25" fillId="0" borderId="3" xfId="0" applyFont="1" applyBorder="1"/>
    <xf numFmtId="0" fontId="25" fillId="0" borderId="4" xfId="0" applyFont="1" applyBorder="1"/>
    <xf numFmtId="0" fontId="0" fillId="0" borderId="3" xfId="0" applyBorder="1"/>
    <xf numFmtId="0" fontId="0" fillId="0" borderId="4" xfId="0" applyBorder="1"/>
    <xf numFmtId="0" fontId="57" fillId="0" borderId="59" xfId="0" applyFont="1" applyBorder="1" applyAlignment="1">
      <alignment horizontal="left" vertical="center" indent="1" readingOrder="1"/>
    </xf>
    <xf numFmtId="0" fontId="56" fillId="0" borderId="5" xfId="4" applyBorder="1" applyAlignment="1">
      <alignment vertical="center" wrapText="1"/>
    </xf>
    <xf numFmtId="0" fontId="56" fillId="0" borderId="10" xfId="4" applyBorder="1" applyAlignment="1">
      <alignment vertical="center" wrapText="1"/>
    </xf>
    <xf numFmtId="0" fontId="57" fillId="0" borderId="58" xfId="0" applyFont="1" applyBorder="1" applyAlignment="1">
      <alignment horizontal="left" vertical="center" indent="1" readingOrder="1"/>
    </xf>
    <xf numFmtId="0" fontId="56" fillId="0" borderId="3" xfId="4" applyBorder="1" applyAlignment="1">
      <alignment vertical="center" wrapText="1"/>
    </xf>
    <xf numFmtId="0" fontId="56" fillId="0" borderId="4" xfId="4" applyBorder="1" applyAlignment="1">
      <alignment vertical="center" wrapText="1"/>
    </xf>
    <xf numFmtId="0" fontId="0" fillId="0" borderId="0" xfId="0" applyAlignment="1">
      <alignment wrapText="1"/>
    </xf>
    <xf numFmtId="0" fontId="0" fillId="0" borderId="8" xfId="0" applyBorder="1" applyAlignment="1">
      <alignment horizontal="center"/>
    </xf>
    <xf numFmtId="0" fontId="56" fillId="4" borderId="44" xfId="4" applyFill="1" applyBorder="1" applyAlignment="1">
      <alignment vertical="center" wrapText="1"/>
    </xf>
    <xf numFmtId="0" fontId="56" fillId="4" borderId="8" xfId="4" applyFill="1" applyBorder="1" applyAlignment="1">
      <alignment vertical="center" wrapText="1"/>
    </xf>
    <xf numFmtId="0" fontId="56" fillId="0" borderId="58" xfId="4" applyFill="1" applyBorder="1"/>
    <xf numFmtId="179" fontId="22" fillId="2" borderId="58" xfId="0" applyNumberFormat="1" applyFont="1" applyFill="1" applyBorder="1" applyAlignment="1">
      <alignment horizontal="right" vertical="center"/>
    </xf>
    <xf numFmtId="179" fontId="22" fillId="2" borderId="3" xfId="0" applyNumberFormat="1" applyFont="1" applyFill="1" applyBorder="1" applyAlignment="1">
      <alignment horizontal="right" vertical="center"/>
    </xf>
    <xf numFmtId="179" fontId="22" fillId="2" borderId="84" xfId="0" applyNumberFormat="1" applyFont="1" applyFill="1" applyBorder="1" applyAlignment="1">
      <alignment horizontal="right" vertical="center"/>
    </xf>
    <xf numFmtId="0" fontId="0" fillId="0" borderId="8" xfId="0" applyBorder="1"/>
    <xf numFmtId="0" fontId="0" fillId="0" borderId="8" xfId="0" applyBorder="1" applyAlignment="1">
      <alignment horizontal="center" vertical="center"/>
      <extLst>
        <ext xmlns:xfpb="http://schemas.microsoft.com/office/spreadsheetml/2022/featurepropertybag" uri="{C7286773-470A-42A8-94C5-96B5CB345126}">
          <xfpb:xfComplement i="0"/>
        </ext>
      </extLst>
    </xf>
    <xf numFmtId="0" fontId="0" fillId="0" borderId="0" xfId="0" applyAlignment="1">
      <alignment horizontal="left"/>
    </xf>
    <xf numFmtId="0" fontId="0" fillId="7" borderId="0" xfId="0" applyFill="1"/>
    <xf numFmtId="0" fontId="0" fillId="0" borderId="58" xfId="0" applyBorder="1" applyAlignment="1">
      <alignment horizontal="center" vertical="center"/>
    </xf>
    <xf numFmtId="0" fontId="6" fillId="0" borderId="0" xfId="0" applyFont="1" applyAlignment="1">
      <alignment horizontal="left"/>
    </xf>
    <xf numFmtId="0" fontId="0" fillId="0" borderId="58" xfId="0" applyBorder="1"/>
    <xf numFmtId="0" fontId="58" fillId="8" borderId="51" xfId="0" applyFont="1" applyFill="1" applyBorder="1" applyAlignment="1">
      <alignment horizontal="center" vertical="center"/>
    </xf>
    <xf numFmtId="0" fontId="58" fillId="8" borderId="8" xfId="0" applyFont="1" applyFill="1" applyBorder="1" applyAlignment="1">
      <alignment horizontal="right" vertical="center"/>
    </xf>
    <xf numFmtId="178" fontId="58" fillId="8" borderId="58" xfId="0" applyNumberFormat="1" applyFont="1" applyFill="1" applyBorder="1" applyAlignment="1">
      <alignment vertical="center"/>
    </xf>
    <xf numFmtId="179" fontId="58" fillId="8" borderId="32" xfId="0" applyNumberFormat="1" applyFont="1" applyFill="1" applyBorder="1" applyAlignment="1">
      <alignment vertical="center"/>
    </xf>
    <xf numFmtId="179" fontId="58" fillId="8" borderId="44" xfId="0" applyNumberFormat="1" applyFont="1" applyFill="1" applyBorder="1" applyAlignment="1">
      <alignment vertical="center"/>
    </xf>
    <xf numFmtId="179" fontId="58" fillId="8" borderId="57" xfId="0" applyNumberFormat="1" applyFont="1" applyFill="1" applyBorder="1" applyAlignment="1">
      <alignment vertical="center"/>
    </xf>
    <xf numFmtId="179" fontId="58" fillId="8" borderId="58" xfId="0" applyNumberFormat="1" applyFont="1" applyFill="1" applyBorder="1" applyAlignment="1">
      <alignment vertical="center"/>
    </xf>
    <xf numFmtId="179" fontId="58" fillId="8" borderId="8" xfId="0" applyNumberFormat="1" applyFont="1" applyFill="1" applyBorder="1" applyAlignment="1">
      <alignment vertical="center"/>
    </xf>
    <xf numFmtId="0" fontId="58" fillId="8" borderId="47" xfId="0" applyFont="1" applyFill="1" applyBorder="1" applyAlignment="1">
      <alignment horizontal="center" vertical="center"/>
    </xf>
    <xf numFmtId="0" fontId="58" fillId="8" borderId="32" xfId="0" applyFont="1" applyFill="1" applyBorder="1" applyAlignment="1">
      <alignment horizontal="right" vertical="center"/>
    </xf>
    <xf numFmtId="0" fontId="58" fillId="8" borderId="48" xfId="0" applyFont="1" applyFill="1" applyBorder="1" applyAlignment="1">
      <alignment horizontal="center" vertical="center"/>
    </xf>
    <xf numFmtId="3" fontId="58" fillId="8" borderId="64" xfId="0" applyNumberFormat="1" applyFont="1" applyFill="1" applyBorder="1" applyAlignment="1">
      <alignment horizontal="right" vertical="center"/>
    </xf>
    <xf numFmtId="0" fontId="58" fillId="0" borderId="29" xfId="0" applyFont="1" applyBorder="1" applyAlignment="1">
      <alignment vertical="center"/>
    </xf>
    <xf numFmtId="189" fontId="60" fillId="0" borderId="29" xfId="0" applyNumberFormat="1" applyFont="1" applyBorder="1" applyAlignment="1">
      <alignment vertical="center"/>
    </xf>
    <xf numFmtId="179" fontId="2" fillId="8" borderId="60" xfId="0" applyNumberFormat="1" applyFont="1" applyFill="1" applyBorder="1" applyAlignment="1">
      <alignment vertical="center"/>
    </xf>
    <xf numFmtId="179" fontId="2" fillId="8" borderId="58" xfId="0" applyNumberFormat="1" applyFont="1" applyFill="1" applyBorder="1" applyAlignment="1">
      <alignment vertical="center"/>
    </xf>
    <xf numFmtId="190" fontId="22" fillId="3" borderId="63" xfId="0" applyNumberFormat="1" applyFont="1" applyFill="1" applyBorder="1" applyAlignment="1">
      <alignment vertical="center"/>
    </xf>
    <xf numFmtId="190" fontId="22" fillId="3" borderId="64" xfId="0" applyNumberFormat="1" applyFont="1" applyFill="1" applyBorder="1" applyAlignment="1">
      <alignment vertical="center"/>
    </xf>
    <xf numFmtId="190" fontId="22" fillId="3" borderId="65" xfId="0" applyNumberFormat="1" applyFont="1" applyFill="1" applyBorder="1" applyAlignment="1">
      <alignment vertical="center"/>
    </xf>
    <xf numFmtId="200" fontId="22" fillId="3" borderId="15" xfId="2" applyNumberFormat="1" applyFont="1" applyFill="1" applyBorder="1">
      <alignment vertical="center"/>
    </xf>
    <xf numFmtId="200" fontId="22" fillId="3" borderId="16" xfId="2" applyNumberFormat="1" applyFont="1" applyFill="1" applyBorder="1">
      <alignment vertical="center"/>
    </xf>
    <xf numFmtId="200" fontId="22" fillId="3" borderId="163" xfId="2" applyNumberFormat="1" applyFont="1" applyFill="1" applyBorder="1">
      <alignment vertical="center"/>
    </xf>
    <xf numFmtId="200" fontId="22" fillId="3" borderId="18" xfId="3" applyNumberFormat="1" applyFont="1" applyFill="1" applyBorder="1">
      <alignment vertical="center"/>
    </xf>
    <xf numFmtId="194" fontId="25" fillId="0" borderId="0" xfId="0" applyNumberFormat="1" applyFont="1" applyAlignment="1">
      <alignment vertical="center"/>
    </xf>
    <xf numFmtId="190" fontId="25" fillId="0" borderId="0" xfId="0" applyNumberFormat="1" applyFont="1" applyAlignment="1">
      <alignment vertical="center"/>
    </xf>
    <xf numFmtId="14" fontId="22" fillId="0" borderId="15" xfId="0" applyNumberFormat="1" applyFont="1" applyBorder="1" applyAlignment="1">
      <alignment vertical="center"/>
    </xf>
    <xf numFmtId="14" fontId="22" fillId="0" borderId="16" xfId="0" applyNumberFormat="1" applyFont="1" applyBorder="1" applyAlignment="1">
      <alignment vertical="center"/>
    </xf>
    <xf numFmtId="14" fontId="22" fillId="0" borderId="17" xfId="0" applyNumberFormat="1" applyFont="1" applyBorder="1" applyAlignment="1">
      <alignment vertical="center"/>
    </xf>
    <xf numFmtId="3" fontId="58" fillId="8" borderId="12" xfId="0" applyNumberFormat="1" applyFont="1" applyFill="1" applyBorder="1" applyAlignment="1">
      <alignment vertical="center"/>
    </xf>
    <xf numFmtId="3" fontId="58" fillId="8" borderId="1" xfId="0" applyNumberFormat="1" applyFont="1" applyFill="1" applyBorder="1" applyAlignment="1">
      <alignment vertical="center"/>
    </xf>
    <xf numFmtId="0" fontId="60" fillId="0" borderId="29" xfId="0" applyFont="1" applyBorder="1" applyAlignment="1">
      <alignment vertical="center"/>
    </xf>
    <xf numFmtId="0" fontId="58" fillId="8" borderId="3" xfId="0" applyFont="1" applyFill="1" applyBorder="1" applyAlignment="1">
      <alignment horizontal="center" vertical="center"/>
    </xf>
    <xf numFmtId="0" fontId="2" fillId="8" borderId="58" xfId="0" applyFont="1" applyFill="1" applyBorder="1" applyAlignment="1">
      <alignment vertical="center"/>
    </xf>
    <xf numFmtId="3" fontId="2" fillId="8" borderId="58" xfId="0" applyNumberFormat="1" applyFont="1" applyFill="1" applyBorder="1" applyAlignment="1">
      <alignment vertical="center"/>
    </xf>
    <xf numFmtId="38" fontId="0" fillId="0" borderId="0" xfId="3" applyFont="1" applyAlignment="1">
      <alignment vertical="center"/>
    </xf>
    <xf numFmtId="38" fontId="2" fillId="0" borderId="21" xfId="3" applyFont="1" applyBorder="1" applyAlignment="1">
      <alignment horizontal="center" vertical="center" wrapText="1"/>
    </xf>
    <xf numFmtId="38" fontId="2" fillId="3" borderId="32" xfId="3" applyFont="1" applyFill="1" applyBorder="1" applyAlignment="1">
      <alignment horizontal="right" vertical="center"/>
    </xf>
    <xf numFmtId="38" fontId="2" fillId="3" borderId="8" xfId="3" applyFont="1" applyFill="1" applyBorder="1" applyAlignment="1">
      <alignment horizontal="right" vertical="center"/>
    </xf>
    <xf numFmtId="38" fontId="2" fillId="3" borderId="19" xfId="3" applyFont="1" applyFill="1" applyBorder="1" applyAlignment="1">
      <alignment horizontal="right" vertical="center"/>
    </xf>
    <xf numFmtId="38" fontId="2" fillId="0" borderId="46" xfId="3" applyFont="1" applyBorder="1" applyAlignment="1">
      <alignment vertical="center"/>
    </xf>
    <xf numFmtId="38" fontId="2" fillId="0" borderId="0" xfId="3" applyFont="1" applyAlignment="1">
      <alignment vertical="center"/>
    </xf>
    <xf numFmtId="38" fontId="0" fillId="0" borderId="0" xfId="3" applyFont="1" applyAlignment="1"/>
    <xf numFmtId="38" fontId="2" fillId="3" borderId="32" xfId="3" applyFont="1" applyFill="1" applyBorder="1" applyAlignment="1">
      <alignment vertical="center"/>
    </xf>
    <xf numFmtId="38" fontId="2" fillId="3" borderId="8" xfId="3" applyFont="1" applyFill="1" applyBorder="1" applyAlignment="1">
      <alignment vertical="center"/>
    </xf>
    <xf numFmtId="38" fontId="2" fillId="3" borderId="28" xfId="3" applyFont="1" applyFill="1" applyBorder="1" applyAlignment="1">
      <alignment vertical="center"/>
    </xf>
    <xf numFmtId="38" fontId="2" fillId="3" borderId="19" xfId="3" applyFont="1" applyFill="1" applyBorder="1" applyAlignment="1">
      <alignment vertical="center"/>
    </xf>
    <xf numFmtId="38" fontId="0" fillId="3" borderId="0" xfId="3" applyFont="1" applyFill="1" applyAlignment="1">
      <alignment horizontal="right" vertical="center"/>
    </xf>
    <xf numFmtId="38" fontId="0" fillId="0" borderId="0" xfId="3" applyFont="1" applyAlignment="1">
      <alignment horizontal="right" vertical="center"/>
    </xf>
    <xf numFmtId="38" fontId="2" fillId="0" borderId="61" xfId="3" applyFont="1" applyBorder="1" applyAlignment="1">
      <alignment horizontal="center" vertical="center"/>
    </xf>
    <xf numFmtId="38" fontId="2" fillId="3" borderId="69" xfId="3" applyFont="1" applyFill="1" applyBorder="1" applyAlignment="1">
      <alignment horizontal="right" vertical="center"/>
    </xf>
    <xf numFmtId="38" fontId="2" fillId="3" borderId="84" xfId="3" applyFont="1" applyFill="1" applyBorder="1" applyAlignment="1">
      <alignment horizontal="right" vertical="center"/>
    </xf>
    <xf numFmtId="38" fontId="2" fillId="3" borderId="17" xfId="3" applyFont="1" applyFill="1" applyBorder="1" applyAlignment="1">
      <alignment horizontal="right" vertical="center"/>
    </xf>
    <xf numFmtId="38" fontId="2" fillId="3" borderId="63" xfId="3" applyFont="1" applyFill="1" applyBorder="1" applyAlignment="1">
      <alignment horizontal="right" vertical="center"/>
    </xf>
    <xf numFmtId="38" fontId="0" fillId="0" borderId="46" xfId="3" applyFont="1" applyBorder="1" applyAlignment="1">
      <alignment vertical="center"/>
    </xf>
    <xf numFmtId="38" fontId="2" fillId="0" borderId="17" xfId="3" applyFont="1" applyBorder="1" applyAlignment="1">
      <alignment horizontal="center" vertical="center"/>
    </xf>
    <xf numFmtId="38" fontId="2" fillId="3" borderId="15" xfId="3" applyFont="1" applyFill="1" applyBorder="1" applyAlignment="1">
      <alignment vertical="center"/>
    </xf>
    <xf numFmtId="38" fontId="2" fillId="3" borderId="16" xfId="3" applyFont="1" applyFill="1" applyBorder="1" applyAlignment="1">
      <alignment vertical="center"/>
    </xf>
    <xf numFmtId="38" fontId="2" fillId="3" borderId="64" xfId="3" applyFont="1" applyFill="1" applyBorder="1" applyAlignment="1">
      <alignment vertical="center"/>
    </xf>
    <xf numFmtId="179" fontId="2" fillId="8" borderId="29" xfId="0" applyNumberFormat="1" applyFont="1" applyFill="1" applyBorder="1" applyAlignment="1">
      <alignment vertical="center"/>
    </xf>
    <xf numFmtId="38" fontId="2" fillId="3" borderId="131" xfId="3" applyFont="1" applyFill="1" applyBorder="1" applyAlignment="1">
      <alignment vertical="center"/>
    </xf>
    <xf numFmtId="38" fontId="2" fillId="3" borderId="130" xfId="3" applyFont="1" applyFill="1" applyBorder="1" applyAlignment="1">
      <alignment vertical="center"/>
    </xf>
    <xf numFmtId="38" fontId="2" fillId="3" borderId="4" xfId="3" applyFont="1" applyFill="1" applyBorder="1" applyAlignment="1">
      <alignment vertical="center"/>
    </xf>
    <xf numFmtId="38" fontId="2" fillId="3" borderId="123" xfId="3" applyFont="1" applyFill="1" applyBorder="1" applyAlignment="1">
      <alignment vertical="center"/>
    </xf>
    <xf numFmtId="38" fontId="2" fillId="3" borderId="29" xfId="3" applyFont="1" applyFill="1" applyBorder="1" applyAlignment="1">
      <alignment vertical="center"/>
    </xf>
    <xf numFmtId="38" fontId="2" fillId="3" borderId="18" xfId="3" applyFont="1" applyFill="1" applyBorder="1" applyAlignment="1">
      <alignment vertical="center"/>
    </xf>
    <xf numFmtId="38" fontId="25" fillId="3" borderId="154" xfId="3" applyFont="1" applyFill="1" applyBorder="1" applyAlignment="1">
      <alignment vertical="center"/>
    </xf>
    <xf numFmtId="0" fontId="58" fillId="2" borderId="44" xfId="0" applyFont="1" applyFill="1" applyBorder="1" applyAlignment="1">
      <alignment horizontal="right" vertical="center"/>
    </xf>
    <xf numFmtId="181" fontId="22" fillId="2" borderId="44" xfId="0" applyNumberFormat="1" applyFont="1" applyFill="1" applyBorder="1" applyAlignment="1">
      <alignment horizontal="right" vertical="center"/>
    </xf>
    <xf numFmtId="0" fontId="6" fillId="0" borderId="0" xfId="0" applyFont="1" applyAlignment="1">
      <alignment wrapText="1"/>
    </xf>
    <xf numFmtId="0" fontId="0" fillId="0" borderId="58" xfId="0" applyBorder="1" applyAlignment="1">
      <alignment horizontal="center" vertical="center"/>
      <extLst>
        <ext xmlns:xfpb="http://schemas.microsoft.com/office/spreadsheetml/2022/featurepropertybag" uri="{C7286773-470A-42A8-94C5-96B5CB345126}">
          <xfpb:xfComplement i="0"/>
        </ext>
      </extLst>
    </xf>
    <xf numFmtId="0" fontId="0" fillId="9" borderId="8" xfId="0" applyFill="1" applyBorder="1"/>
    <xf numFmtId="0" fontId="0" fillId="0" borderId="11" xfId="0" applyBorder="1" applyAlignment="1">
      <alignment horizontal="left" vertical="center" wrapText="1"/>
    </xf>
    <xf numFmtId="0" fontId="0" fillId="0" borderId="44" xfId="0" applyBorder="1" applyAlignment="1">
      <alignment horizontal="left" vertical="center" wrapText="1"/>
    </xf>
    <xf numFmtId="0" fontId="0" fillId="0" borderId="11" xfId="0" applyBorder="1" applyAlignment="1">
      <alignment horizontal="center" vertical="center" wrapText="1"/>
    </xf>
    <xf numFmtId="0" fontId="0" fillId="0" borderId="70" xfId="0" applyBorder="1" applyAlignment="1">
      <alignment horizontal="center" vertical="center" wrapText="1"/>
    </xf>
    <xf numFmtId="0" fontId="0" fillId="0" borderId="44" xfId="0" applyBorder="1" applyAlignment="1">
      <alignment horizontal="center" vertical="center" wrapText="1"/>
    </xf>
    <xf numFmtId="0" fontId="0" fillId="0" borderId="8" xfId="0" applyBorder="1" applyAlignment="1"/>
    <xf numFmtId="0" fontId="25" fillId="0" borderId="58" xfId="0" applyFont="1" applyBorder="1" applyAlignment="1">
      <alignment horizontal="left" wrapText="1"/>
    </xf>
    <xf numFmtId="0" fontId="25" fillId="0" borderId="3" xfId="0" applyFont="1" applyBorder="1" applyAlignment="1">
      <alignment horizontal="left" wrapText="1"/>
    </xf>
    <xf numFmtId="0" fontId="25" fillId="0" borderId="4" xfId="0" applyFont="1" applyBorder="1" applyAlignment="1">
      <alignment horizontal="left" wrapText="1"/>
    </xf>
    <xf numFmtId="0" fontId="6" fillId="4" borderId="8" xfId="0" applyFont="1" applyFill="1" applyBorder="1" applyAlignment="1"/>
    <xf numFmtId="0" fontId="0" fillId="0" borderId="8" xfId="0" applyBorder="1" applyAlignment="1">
      <alignment horizontal="center" vertical="center"/>
    </xf>
    <xf numFmtId="0" fontId="6" fillId="4" borderId="58" xfId="0" applyFont="1" applyFill="1" applyBorder="1" applyAlignment="1">
      <alignment horizontal="left"/>
    </xf>
    <xf numFmtId="0" fontId="6" fillId="4" borderId="3" xfId="0" applyFont="1" applyFill="1" applyBorder="1" applyAlignment="1">
      <alignment horizontal="left"/>
    </xf>
    <xf numFmtId="0" fontId="6" fillId="4" borderId="4" xfId="0" applyFont="1" applyFill="1" applyBorder="1" applyAlignment="1">
      <alignment horizontal="left"/>
    </xf>
    <xf numFmtId="0" fontId="25" fillId="0" borderId="58" xfId="0" applyFont="1" applyBorder="1" applyAlignment="1">
      <alignment horizontal="left"/>
    </xf>
    <xf numFmtId="0" fontId="25" fillId="0" borderId="3" xfId="0" applyFont="1" applyBorder="1" applyAlignment="1">
      <alignment horizontal="left"/>
    </xf>
    <xf numFmtId="0" fontId="25" fillId="0" borderId="4" xfId="0" applyFont="1" applyBorder="1" applyAlignment="1">
      <alignment horizontal="left"/>
    </xf>
    <xf numFmtId="0" fontId="57" fillId="0" borderId="8" xfId="0" applyFont="1" applyBorder="1" applyAlignment="1">
      <alignment horizontal="left" vertical="center" readingOrder="1"/>
    </xf>
    <xf numFmtId="0" fontId="0" fillId="0" borderId="8" xfId="0" applyBorder="1" applyAlignment="1">
      <alignment horizontal="left" vertical="center"/>
    </xf>
    <xf numFmtId="0" fontId="0" fillId="7" borderId="0" xfId="0" applyFill="1" applyAlignment="1">
      <alignment horizontal="left"/>
    </xf>
    <xf numFmtId="0" fontId="56" fillId="4" borderId="70" xfId="4" applyFill="1" applyBorder="1" applyAlignment="1">
      <alignment horizontal="left" vertical="center" wrapText="1"/>
    </xf>
    <xf numFmtId="0" fontId="56" fillId="4" borderId="44" xfId="4" applyFill="1" applyBorder="1" applyAlignment="1">
      <alignment horizontal="left" vertical="center" wrapText="1"/>
    </xf>
    <xf numFmtId="0" fontId="56" fillId="0" borderId="8" xfId="4" applyFill="1" applyBorder="1" applyAlignment="1">
      <alignment horizontal="left"/>
    </xf>
    <xf numFmtId="0" fontId="25" fillId="0" borderId="168" xfId="0" applyFont="1" applyBorder="1" applyAlignment="1">
      <alignment horizontal="left" vertical="center" wrapText="1"/>
    </xf>
    <xf numFmtId="0" fontId="25" fillId="0" borderId="87" xfId="0" applyFont="1" applyBorder="1" applyAlignment="1">
      <alignment horizontal="left" vertical="center" wrapText="1"/>
    </xf>
    <xf numFmtId="0" fontId="25" fillId="0" borderId="169" xfId="0" applyFont="1" applyBorder="1" applyAlignment="1">
      <alignment horizontal="left" vertical="center" wrapText="1"/>
    </xf>
    <xf numFmtId="0" fontId="25" fillId="0" borderId="76" xfId="0" applyFont="1" applyBorder="1" applyAlignment="1">
      <alignment horizontal="center" vertical="center" wrapText="1"/>
    </xf>
    <xf numFmtId="0" fontId="25" fillId="0" borderId="79" xfId="0" applyFont="1" applyBorder="1" applyAlignment="1">
      <alignment horizontal="center" vertical="center" wrapText="1"/>
    </xf>
    <xf numFmtId="0" fontId="25" fillId="0" borderId="81" xfId="0" applyFont="1" applyBorder="1" applyAlignment="1">
      <alignment horizontal="center" vertical="center" wrapText="1"/>
    </xf>
    <xf numFmtId="0" fontId="25" fillId="0" borderId="77" xfId="0" applyFont="1" applyBorder="1" applyAlignment="1">
      <alignment horizontal="center" vertical="center"/>
    </xf>
    <xf numFmtId="0" fontId="25" fillId="0" borderId="0" xfId="0" applyFont="1" applyAlignment="1">
      <alignment horizontal="center" vertical="center"/>
    </xf>
    <xf numFmtId="0" fontId="25" fillId="0" borderId="82" xfId="0" applyFont="1" applyBorder="1" applyAlignment="1">
      <alignment horizontal="center" vertical="center"/>
    </xf>
    <xf numFmtId="0" fontId="25" fillId="0" borderId="78" xfId="0" applyFont="1" applyBorder="1" applyAlignment="1">
      <alignment horizontal="center" vertical="center"/>
    </xf>
    <xf numFmtId="0" fontId="25" fillId="0" borderId="80" xfId="0" applyFont="1" applyBorder="1" applyAlignment="1">
      <alignment horizontal="center" vertical="center"/>
    </xf>
    <xf numFmtId="0" fontId="25" fillId="0" borderId="83" xfId="0" applyFont="1" applyBorder="1" applyAlignment="1">
      <alignment horizontal="center" vertical="center"/>
    </xf>
    <xf numFmtId="0" fontId="0" fillId="0" borderId="78" xfId="0" applyBorder="1" applyAlignment="1">
      <alignment horizontal="center" vertical="center"/>
    </xf>
    <xf numFmtId="0" fontId="6" fillId="0" borderId="80" xfId="0" applyFont="1" applyBorder="1" applyAlignment="1">
      <alignment horizontal="center" vertical="center"/>
    </xf>
    <xf numFmtId="0" fontId="6" fillId="0" borderId="83" xfId="0" applyFont="1" applyBorder="1" applyAlignment="1">
      <alignment horizontal="center" vertical="center"/>
    </xf>
    <xf numFmtId="184" fontId="25" fillId="0" borderId="52" xfId="0" applyNumberFormat="1" applyFont="1" applyBorder="1" applyAlignment="1">
      <alignment horizontal="center" vertical="center" wrapText="1"/>
    </xf>
    <xf numFmtId="184" fontId="25" fillId="0" borderId="10" xfId="0" applyNumberFormat="1" applyFont="1" applyBorder="1" applyAlignment="1">
      <alignment horizontal="center" vertical="center" wrapText="1"/>
    </xf>
    <xf numFmtId="184" fontId="25" fillId="0" borderId="54" xfId="0" applyNumberFormat="1" applyFont="1" applyBorder="1" applyAlignment="1">
      <alignment horizontal="center" vertical="center" wrapText="1"/>
    </xf>
    <xf numFmtId="184" fontId="25" fillId="0" borderId="101" xfId="0" applyNumberFormat="1" applyFont="1" applyBorder="1" applyAlignment="1">
      <alignment horizontal="center" vertical="center" wrapText="1"/>
    </xf>
    <xf numFmtId="184" fontId="25" fillId="0" borderId="66" xfId="0" applyNumberFormat="1" applyFont="1" applyBorder="1" applyAlignment="1">
      <alignment horizontal="center" vertical="center" wrapText="1"/>
    </xf>
    <xf numFmtId="184" fontId="25" fillId="0" borderId="170" xfId="0" applyNumberFormat="1" applyFont="1" applyBorder="1" applyAlignment="1">
      <alignment horizontal="center" vertical="center" wrapText="1"/>
    </xf>
    <xf numFmtId="0" fontId="25" fillId="0" borderId="78" xfId="0" applyFont="1" applyBorder="1" applyAlignment="1">
      <alignment horizontal="left" vertical="center" wrapText="1"/>
    </xf>
    <xf numFmtId="0" fontId="25" fillId="0" borderId="80" xfId="0" applyFont="1" applyBorder="1" applyAlignment="1">
      <alignment horizontal="left" vertical="center" wrapText="1"/>
    </xf>
    <xf numFmtId="0" fontId="25" fillId="0" borderId="83" xfId="0" applyFont="1" applyBorder="1" applyAlignment="1">
      <alignment horizontal="left" vertical="center" wrapText="1"/>
    </xf>
    <xf numFmtId="0" fontId="25" fillId="0" borderId="171" xfId="0" applyFont="1" applyBorder="1" applyAlignment="1">
      <alignment horizontal="center"/>
    </xf>
    <xf numFmtId="0" fontId="25" fillId="0" borderId="174" xfId="0" applyFont="1" applyBorder="1" applyAlignment="1">
      <alignment horizontal="center"/>
    </xf>
    <xf numFmtId="0" fontId="25" fillId="0" borderId="190" xfId="0" applyFont="1" applyBorder="1" applyAlignment="1">
      <alignment horizontal="center"/>
    </xf>
    <xf numFmtId="0" fontId="25" fillId="0" borderId="112" xfId="0" applyFont="1" applyBorder="1" applyAlignment="1">
      <alignment horizontal="center"/>
    </xf>
    <xf numFmtId="0" fontId="25" fillId="0" borderId="113" xfId="0" applyFont="1" applyBorder="1" applyAlignment="1">
      <alignment horizontal="center"/>
    </xf>
    <xf numFmtId="0" fontId="25" fillId="0" borderId="188" xfId="0" applyFont="1" applyBorder="1" applyAlignment="1">
      <alignment horizontal="center"/>
    </xf>
    <xf numFmtId="0" fontId="25" fillId="0" borderId="114" xfId="0" applyFont="1" applyBorder="1" applyAlignment="1">
      <alignment horizontal="center"/>
    </xf>
    <xf numFmtId="0" fontId="25" fillId="0" borderId="115" xfId="0" applyFont="1" applyBorder="1" applyAlignment="1">
      <alignment horizontal="center"/>
    </xf>
    <xf numFmtId="0" fontId="25" fillId="0" borderId="189" xfId="0" applyFont="1" applyBorder="1" applyAlignment="1">
      <alignment horizontal="center"/>
    </xf>
    <xf numFmtId="0" fontId="25" fillId="0" borderId="171" xfId="0" applyFont="1" applyBorder="1" applyAlignment="1">
      <alignment horizontal="center" vertical="top"/>
    </xf>
    <xf numFmtId="0" fontId="25" fillId="0" borderId="172" xfId="0" applyFont="1" applyBorder="1" applyAlignment="1">
      <alignment horizontal="center" vertical="top"/>
    </xf>
    <xf numFmtId="0" fontId="25" fillId="0" borderId="112" xfId="0" applyFont="1" applyBorder="1" applyAlignment="1">
      <alignment horizontal="center" vertical="top"/>
    </xf>
    <xf numFmtId="0" fontId="25" fillId="0" borderId="118" xfId="0" applyFont="1" applyBorder="1" applyAlignment="1">
      <alignment horizontal="center" vertical="top"/>
    </xf>
    <xf numFmtId="0" fontId="25" fillId="0" borderId="173" xfId="0" applyFont="1" applyBorder="1" applyAlignment="1">
      <alignment horizontal="center" vertical="top"/>
    </xf>
    <xf numFmtId="0" fontId="25" fillId="0" borderId="91" xfId="0" applyFont="1" applyBorder="1" applyAlignment="1">
      <alignment horizontal="center" vertical="top"/>
    </xf>
    <xf numFmtId="0" fontId="25" fillId="0" borderId="0" xfId="0" applyFont="1" applyAlignment="1">
      <alignment horizontal="center" vertical="center" wrapText="1"/>
    </xf>
    <xf numFmtId="0" fontId="25" fillId="0" borderId="91" xfId="0" applyFont="1" applyBorder="1" applyAlignment="1">
      <alignment horizontal="center"/>
    </xf>
    <xf numFmtId="0" fontId="25" fillId="0" borderId="92" xfId="0" applyFont="1" applyBorder="1" applyAlignment="1">
      <alignment horizontal="center"/>
    </xf>
    <xf numFmtId="0" fontId="0" fillId="0" borderId="173" xfId="0" applyBorder="1" applyAlignment="1">
      <alignment horizontal="center" vertical="top"/>
    </xf>
    <xf numFmtId="0" fontId="0" fillId="0" borderId="91" xfId="0" applyBorder="1" applyAlignment="1">
      <alignment horizontal="center" vertical="top"/>
    </xf>
    <xf numFmtId="0" fontId="25" fillId="0" borderId="102" xfId="0" applyFont="1" applyBorder="1" applyAlignment="1">
      <alignment horizontal="center"/>
    </xf>
    <xf numFmtId="0" fontId="25" fillId="0" borderId="103" xfId="0" applyFont="1" applyBorder="1" applyAlignment="1">
      <alignment horizontal="center"/>
    </xf>
    <xf numFmtId="0" fontId="25" fillId="0" borderId="104" xfId="0" applyFont="1" applyBorder="1" applyAlignment="1">
      <alignment horizontal="center"/>
    </xf>
    <xf numFmtId="0" fontId="25" fillId="0" borderId="0" xfId="0" applyFont="1" applyAlignment="1">
      <alignment horizontal="center"/>
    </xf>
    <xf numFmtId="0" fontId="25" fillId="0" borderId="105" xfId="0" applyFont="1" applyBorder="1" applyAlignment="1">
      <alignment horizontal="center"/>
    </xf>
    <xf numFmtId="0" fontId="25" fillId="0" borderId="106" xfId="0" applyFont="1" applyBorder="1" applyAlignment="1">
      <alignment horizontal="center"/>
    </xf>
    <xf numFmtId="0" fontId="25" fillId="0" borderId="116" xfId="0" applyFont="1" applyBorder="1" applyAlignment="1">
      <alignment horizontal="center" vertical="top"/>
    </xf>
    <xf numFmtId="0" fontId="25" fillId="0" borderId="117" xfId="0" applyFont="1" applyBorder="1" applyAlignment="1">
      <alignment horizontal="center" vertical="top"/>
    </xf>
    <xf numFmtId="0" fontId="25" fillId="0" borderId="119" xfId="0" applyFont="1" applyBorder="1" applyAlignment="1">
      <alignment horizontal="center" vertical="top"/>
    </xf>
    <xf numFmtId="0" fontId="25" fillId="0" borderId="59" xfId="0" applyFont="1" applyBorder="1" applyAlignment="1">
      <alignment horizontal="center"/>
    </xf>
    <xf numFmtId="0" fontId="25" fillId="0" borderId="5" xfId="0" applyFont="1" applyBorder="1" applyAlignment="1">
      <alignment horizontal="center"/>
    </xf>
    <xf numFmtId="0" fontId="25" fillId="0" borderId="100" xfId="0" applyFont="1" applyBorder="1" applyAlignment="1">
      <alignment horizontal="center"/>
    </xf>
    <xf numFmtId="0" fontId="25" fillId="0" borderId="161" xfId="0" applyFont="1" applyBorder="1" applyAlignment="1">
      <alignment horizontal="center"/>
    </xf>
    <xf numFmtId="0" fontId="25" fillId="0" borderId="30" xfId="0" applyFont="1" applyBorder="1" applyAlignment="1">
      <alignment horizontal="center"/>
    </xf>
    <xf numFmtId="0" fontId="25" fillId="0" borderId="118" xfId="0" applyFont="1" applyBorder="1" applyAlignment="1">
      <alignment horizontal="center"/>
    </xf>
    <xf numFmtId="0" fontId="25" fillId="0" borderId="120" xfId="0" applyFont="1" applyBorder="1" applyAlignment="1">
      <alignment horizontal="center"/>
    </xf>
    <xf numFmtId="0" fontId="25" fillId="0" borderId="121" xfId="0" applyFont="1" applyBorder="1" applyAlignment="1">
      <alignment horizontal="center"/>
    </xf>
    <xf numFmtId="0" fontId="25" fillId="0" borderId="122" xfId="0" applyFont="1" applyBorder="1" applyAlignment="1">
      <alignment horizontal="center"/>
    </xf>
    <xf numFmtId="0" fontId="25" fillId="0" borderId="175" xfId="0" applyFont="1" applyBorder="1" applyAlignment="1">
      <alignment horizontal="center"/>
    </xf>
    <xf numFmtId="0" fontId="25" fillId="0" borderId="11" xfId="0" applyFont="1" applyBorder="1" applyAlignment="1">
      <alignment horizontal="center" vertical="top" wrapText="1"/>
    </xf>
    <xf numFmtId="0" fontId="25" fillId="0" borderId="11" xfId="0" applyFont="1" applyBorder="1" applyAlignment="1">
      <alignment horizontal="center" vertical="top"/>
    </xf>
    <xf numFmtId="198" fontId="25" fillId="3" borderId="57" xfId="0" applyNumberFormat="1" applyFont="1" applyFill="1" applyBorder="1" applyAlignment="1">
      <alignment horizontal="center" vertical="top" wrapText="1"/>
    </xf>
    <xf numFmtId="198" fontId="25" fillId="3" borderId="2" xfId="0" applyNumberFormat="1" applyFont="1" applyFill="1" applyBorder="1" applyAlignment="1">
      <alignment horizontal="center" vertical="top" wrapText="1"/>
    </xf>
    <xf numFmtId="198" fontId="25" fillId="3" borderId="70" xfId="0" applyNumberFormat="1" applyFont="1" applyFill="1" applyBorder="1" applyAlignment="1">
      <alignment horizontal="center" vertical="top" wrapText="1"/>
    </xf>
    <xf numFmtId="0" fontId="0" fillId="0" borderId="171" xfId="0" applyBorder="1" applyAlignment="1">
      <alignment horizontal="center" vertical="top"/>
    </xf>
    <xf numFmtId="0" fontId="0" fillId="0" borderId="172" xfId="0" applyBorder="1" applyAlignment="1">
      <alignment horizontal="center" vertical="top"/>
    </xf>
    <xf numFmtId="0" fontId="0" fillId="0" borderId="112" xfId="0" applyBorder="1" applyAlignment="1">
      <alignment horizontal="center" vertical="top"/>
    </xf>
    <xf numFmtId="0" fontId="0" fillId="0" borderId="118" xfId="0" applyBorder="1" applyAlignment="1">
      <alignment horizontal="center" vertical="top"/>
    </xf>
    <xf numFmtId="0" fontId="32" fillId="0" borderId="107"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108" xfId="0" applyFont="1" applyBorder="1" applyAlignment="1">
      <alignment horizontal="center" vertical="center" wrapText="1"/>
    </xf>
    <xf numFmtId="0" fontId="32" fillId="0" borderId="9" xfId="0" applyFont="1" applyBorder="1" applyAlignment="1">
      <alignment horizontal="center" vertical="center" wrapText="1"/>
    </xf>
    <xf numFmtId="0" fontId="0" fillId="0" borderId="0" xfId="0" applyAlignment="1">
      <alignment horizontal="left" vertical="center" wrapText="1"/>
    </xf>
    <xf numFmtId="0" fontId="0" fillId="0" borderId="1" xfId="0" applyBorder="1" applyAlignment="1">
      <alignment horizontal="center"/>
    </xf>
    <xf numFmtId="0" fontId="0" fillId="0" borderId="0" xfId="0" applyAlignment="1">
      <alignment horizontal="center" vertical="center"/>
    </xf>
    <xf numFmtId="0" fontId="0" fillId="0" borderId="0" xfId="0" applyAlignment="1">
      <alignment horizontal="center"/>
    </xf>
    <xf numFmtId="0" fontId="0" fillId="0" borderId="5" xfId="0" applyBorder="1" applyAlignment="1">
      <alignment horizontal="center"/>
    </xf>
    <xf numFmtId="0" fontId="25" fillId="4" borderId="0" xfId="0" applyFont="1" applyFill="1" applyAlignment="1">
      <alignment horizontal="center" vertical="center"/>
    </xf>
    <xf numFmtId="0" fontId="0" fillId="0" borderId="1" xfId="0" applyBorder="1" applyAlignment="1">
      <alignment horizontal="center" wrapText="1"/>
    </xf>
    <xf numFmtId="0" fontId="25" fillId="0" borderId="53" xfId="0" applyFont="1" applyBorder="1" applyAlignment="1">
      <alignment horizontal="center" vertical="center" wrapText="1"/>
    </xf>
    <xf numFmtId="0" fontId="25" fillId="0" borderId="109" xfId="0" applyFont="1" applyBorder="1" applyAlignment="1">
      <alignment horizontal="center" vertical="center" wrapText="1"/>
    </xf>
    <xf numFmtId="0" fontId="25" fillId="0" borderId="54" xfId="0" applyFont="1" applyBorder="1" applyAlignment="1">
      <alignment horizontal="center" vertical="center" wrapText="1"/>
    </xf>
    <xf numFmtId="0" fontId="25" fillId="0" borderId="101" xfId="0" applyFont="1" applyBorder="1" applyAlignment="1">
      <alignment horizontal="center" vertical="center" wrapText="1"/>
    </xf>
    <xf numFmtId="0" fontId="25" fillId="0" borderId="48"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100" xfId="0" applyFont="1" applyBorder="1" applyAlignment="1">
      <alignment horizontal="center" vertical="center" wrapText="1"/>
    </xf>
    <xf numFmtId="0" fontId="25" fillId="0" borderId="57"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70" xfId="0" applyFont="1" applyBorder="1" applyAlignment="1">
      <alignment horizontal="center" vertical="center" wrapText="1"/>
    </xf>
    <xf numFmtId="0" fontId="25" fillId="0" borderId="44" xfId="0" applyFont="1" applyBorder="1" applyAlignment="1">
      <alignment horizontal="center" vertical="center" wrapText="1"/>
    </xf>
    <xf numFmtId="0" fontId="25" fillId="0" borderId="110" xfId="0" applyFont="1" applyBorder="1" applyAlignment="1">
      <alignment horizontal="center" vertical="center"/>
    </xf>
    <xf numFmtId="0" fontId="25" fillId="0" borderId="111" xfId="0" applyFont="1" applyBorder="1" applyAlignment="1">
      <alignment horizontal="center" vertical="center"/>
    </xf>
    <xf numFmtId="0" fontId="25" fillId="0" borderId="187" xfId="0" applyFont="1" applyBorder="1" applyAlignment="1">
      <alignment horizontal="center" vertical="center"/>
    </xf>
    <xf numFmtId="0" fontId="25" fillId="0" borderId="112" xfId="0" applyFont="1" applyBorder="1" applyAlignment="1">
      <alignment horizontal="center" vertical="center"/>
    </xf>
    <xf numFmtId="0" fontId="25" fillId="0" borderId="113" xfId="0" applyFont="1" applyBorder="1" applyAlignment="1">
      <alignment horizontal="center" vertical="center"/>
    </xf>
    <xf numFmtId="0" fontId="25" fillId="0" borderId="188" xfId="0" applyFont="1" applyBorder="1" applyAlignment="1">
      <alignment horizontal="center" vertical="center"/>
    </xf>
    <xf numFmtId="0" fontId="25" fillId="0" borderId="114" xfId="0" applyFont="1" applyBorder="1" applyAlignment="1">
      <alignment horizontal="center" vertical="center"/>
    </xf>
    <xf numFmtId="0" fontId="25" fillId="0" borderId="115" xfId="0" applyFont="1" applyBorder="1" applyAlignment="1">
      <alignment horizontal="center" vertical="center"/>
    </xf>
    <xf numFmtId="0" fontId="25" fillId="0" borderId="189" xfId="0" applyFont="1" applyBorder="1" applyAlignment="1">
      <alignment horizontal="center" vertical="center"/>
    </xf>
    <xf numFmtId="0" fontId="25" fillId="0" borderId="8" xfId="0" applyFont="1" applyBorder="1" applyAlignment="1">
      <alignment horizontal="center" vertical="center" wrapText="1"/>
    </xf>
    <xf numFmtId="0" fontId="25" fillId="0" borderId="8" xfId="0" applyFont="1" applyBorder="1" applyAlignment="1">
      <alignment horizontal="center" vertical="center"/>
    </xf>
    <xf numFmtId="195" fontId="0" fillId="4" borderId="59" xfId="3" applyNumberFormat="1" applyFont="1" applyFill="1" applyBorder="1" applyAlignment="1">
      <alignment horizontal="center" vertical="center" wrapText="1"/>
    </xf>
    <xf numFmtId="195" fontId="0" fillId="4" borderId="10" xfId="3" applyNumberFormat="1" applyFont="1" applyFill="1" applyBorder="1" applyAlignment="1">
      <alignment horizontal="center" vertical="center" wrapText="1"/>
    </xf>
    <xf numFmtId="195" fontId="0" fillId="4" borderId="100" xfId="3" applyNumberFormat="1" applyFont="1" applyFill="1" applyBorder="1" applyAlignment="1">
      <alignment horizontal="center" vertical="center" wrapText="1"/>
    </xf>
    <xf numFmtId="195" fontId="0" fillId="4" borderId="101" xfId="3" applyNumberFormat="1" applyFont="1" applyFill="1" applyBorder="1" applyAlignment="1">
      <alignment horizontal="center" vertical="center" wrapText="1"/>
    </xf>
    <xf numFmtId="195" fontId="0" fillId="4" borderId="57" xfId="3" applyNumberFormat="1" applyFont="1" applyFill="1" applyBorder="1" applyAlignment="1">
      <alignment horizontal="center" vertical="center" wrapText="1"/>
    </xf>
    <xf numFmtId="195" fontId="0" fillId="4" borderId="2" xfId="3" applyNumberFormat="1" applyFont="1" applyFill="1" applyBorder="1" applyAlignment="1">
      <alignment horizontal="center" vertical="center" wrapText="1"/>
    </xf>
    <xf numFmtId="0" fontId="25" fillId="0" borderId="0" xfId="0" applyFont="1" applyAlignment="1">
      <alignment horizontal="left" vertical="center" wrapText="1"/>
    </xf>
    <xf numFmtId="178" fontId="25" fillId="3" borderId="59" xfId="0" applyNumberFormat="1" applyFont="1" applyFill="1" applyBorder="1" applyAlignment="1">
      <alignment horizontal="center" vertical="center" wrapText="1"/>
    </xf>
    <xf numFmtId="178" fontId="25" fillId="3" borderId="5" xfId="0" applyNumberFormat="1" applyFont="1" applyFill="1" applyBorder="1" applyAlignment="1">
      <alignment horizontal="center" vertical="center" wrapText="1"/>
    </xf>
    <xf numFmtId="178" fontId="25" fillId="3" borderId="10" xfId="0" applyNumberFormat="1" applyFont="1" applyFill="1" applyBorder="1" applyAlignment="1">
      <alignment horizontal="center" vertical="center" wrapText="1"/>
    </xf>
    <xf numFmtId="178" fontId="25" fillId="3" borderId="100" xfId="0" applyNumberFormat="1" applyFont="1" applyFill="1" applyBorder="1" applyAlignment="1">
      <alignment horizontal="center" vertical="center" wrapText="1"/>
    </xf>
    <xf numFmtId="178" fontId="25" fillId="3" borderId="0" xfId="0" applyNumberFormat="1" applyFont="1" applyFill="1" applyAlignment="1">
      <alignment horizontal="center" vertical="center" wrapText="1"/>
    </xf>
    <xf numFmtId="178" fontId="25" fillId="3" borderId="101" xfId="0" applyNumberFormat="1" applyFont="1" applyFill="1" applyBorder="1" applyAlignment="1">
      <alignment horizontal="center" vertical="center" wrapText="1"/>
    </xf>
    <xf numFmtId="178" fontId="25" fillId="3" borderId="57" xfId="0" applyNumberFormat="1" applyFont="1" applyFill="1" applyBorder="1" applyAlignment="1">
      <alignment horizontal="center" vertical="center" wrapText="1"/>
    </xf>
    <xf numFmtId="178" fontId="25" fillId="3" borderId="1" xfId="0" applyNumberFormat="1" applyFont="1" applyFill="1" applyBorder="1" applyAlignment="1">
      <alignment horizontal="center" vertical="center" wrapText="1"/>
    </xf>
    <xf numFmtId="178" fontId="25" fillId="3" borderId="2" xfId="0" applyNumberFormat="1" applyFont="1" applyFill="1" applyBorder="1" applyAlignment="1">
      <alignment horizontal="center" vertical="center" wrapText="1"/>
    </xf>
    <xf numFmtId="189" fontId="25" fillId="3" borderId="59" xfId="0" applyNumberFormat="1" applyFont="1" applyFill="1" applyBorder="1" applyAlignment="1">
      <alignment horizontal="center" vertical="center" wrapText="1"/>
    </xf>
    <xf numFmtId="189" fontId="25" fillId="3" borderId="5" xfId="0" applyNumberFormat="1" applyFont="1" applyFill="1" applyBorder="1" applyAlignment="1">
      <alignment horizontal="center" vertical="center" wrapText="1"/>
    </xf>
    <xf numFmtId="189" fontId="25" fillId="3" borderId="100" xfId="0" applyNumberFormat="1" applyFont="1" applyFill="1" applyBorder="1" applyAlignment="1">
      <alignment horizontal="center" vertical="center" wrapText="1"/>
    </xf>
    <xf numFmtId="189" fontId="25" fillId="3" borderId="0" xfId="0" applyNumberFormat="1" applyFont="1" applyFill="1" applyAlignment="1">
      <alignment horizontal="center" vertical="center" wrapText="1"/>
    </xf>
    <xf numFmtId="189" fontId="25" fillId="3" borderId="57" xfId="0" applyNumberFormat="1" applyFont="1" applyFill="1" applyBorder="1" applyAlignment="1">
      <alignment horizontal="center" vertical="center" wrapText="1"/>
    </xf>
    <xf numFmtId="189" fontId="25" fillId="3" borderId="1" xfId="0" applyNumberFormat="1" applyFont="1" applyFill="1" applyBorder="1" applyAlignment="1">
      <alignment horizontal="center" vertical="center" wrapText="1"/>
    </xf>
    <xf numFmtId="0" fontId="0" fillId="0" borderId="58" xfId="0" applyBorder="1" applyAlignment="1">
      <alignment horizontal="center" vertical="top" wrapText="1"/>
    </xf>
    <xf numFmtId="0" fontId="0" fillId="0" borderId="4" xfId="0" applyBorder="1" applyAlignment="1">
      <alignment horizontal="center" vertical="top" wrapText="1"/>
    </xf>
    <xf numFmtId="198" fontId="25" fillId="3" borderId="58" xfId="0" applyNumberFormat="1" applyFont="1" applyFill="1" applyBorder="1" applyAlignment="1">
      <alignment horizontal="center" vertical="center" wrapText="1"/>
    </xf>
    <xf numFmtId="198" fontId="25" fillId="3" borderId="4" xfId="0" applyNumberFormat="1" applyFont="1" applyFill="1" applyBorder="1" applyAlignment="1">
      <alignment horizontal="center" vertical="center" wrapText="1"/>
    </xf>
    <xf numFmtId="184" fontId="22" fillId="2" borderId="58" xfId="2" applyNumberFormat="1" applyFont="1" applyFill="1" applyBorder="1" applyAlignment="1">
      <alignment horizontal="right" vertical="center"/>
    </xf>
    <xf numFmtId="184" fontId="22" fillId="2" borderId="4" xfId="2" applyNumberFormat="1" applyFont="1" applyFill="1" applyBorder="1" applyAlignment="1">
      <alignment horizontal="right" vertical="center"/>
    </xf>
    <xf numFmtId="40" fontId="22" fillId="2" borderId="58" xfId="3" applyNumberFormat="1" applyFont="1" applyFill="1" applyBorder="1" applyAlignment="1">
      <alignment horizontal="right" vertical="center"/>
    </xf>
    <xf numFmtId="40" fontId="22" fillId="2" borderId="4" xfId="3" applyNumberFormat="1" applyFont="1" applyFill="1" applyBorder="1" applyAlignment="1">
      <alignment horizontal="right" vertical="center"/>
    </xf>
    <xf numFmtId="40" fontId="22" fillId="2" borderId="61" xfId="3" applyNumberFormat="1" applyFont="1" applyFill="1" applyBorder="1" applyAlignment="1">
      <alignment horizontal="right" vertical="center"/>
    </xf>
    <xf numFmtId="40" fontId="22" fillId="2" borderId="123" xfId="3" applyNumberFormat="1" applyFont="1" applyFill="1" applyBorder="1" applyAlignment="1">
      <alignment horizontal="right" vertical="center"/>
    </xf>
    <xf numFmtId="184" fontId="22" fillId="2" borderId="61" xfId="2" applyNumberFormat="1" applyFont="1" applyFill="1" applyBorder="1" applyAlignment="1">
      <alignment horizontal="right" vertical="center"/>
    </xf>
    <xf numFmtId="184" fontId="22" fillId="2" borderId="123" xfId="2" applyNumberFormat="1" applyFont="1" applyFill="1" applyBorder="1" applyAlignment="1">
      <alignment horizontal="right" vertical="center"/>
    </xf>
    <xf numFmtId="0" fontId="20" fillId="0" borderId="62" xfId="0" applyFont="1" applyBorder="1" applyAlignment="1">
      <alignment horizontal="center" vertical="center"/>
    </xf>
    <xf numFmtId="0" fontId="20" fillId="0" borderId="130" xfId="0" applyFont="1" applyBorder="1" applyAlignment="1">
      <alignment horizontal="center" vertical="center"/>
    </xf>
    <xf numFmtId="178" fontId="22" fillId="0" borderId="62" xfId="2" applyNumberFormat="1" applyFont="1" applyBorder="1" applyAlignment="1">
      <alignment horizontal="center" vertical="center"/>
    </xf>
    <xf numFmtId="178" fontId="22" fillId="0" borderId="130" xfId="2" applyNumberFormat="1" applyFont="1" applyBorder="1" applyAlignment="1">
      <alignment horizontal="center" vertical="center"/>
    </xf>
    <xf numFmtId="0" fontId="22" fillId="0" borderId="62" xfId="2" applyFont="1" applyBorder="1" applyAlignment="1">
      <alignment horizontal="center" vertical="center"/>
    </xf>
    <xf numFmtId="0" fontId="22" fillId="0" borderId="130" xfId="2" applyFont="1" applyBorder="1" applyAlignment="1">
      <alignment horizontal="center" vertical="center"/>
    </xf>
    <xf numFmtId="0" fontId="22" fillId="0" borderId="61" xfId="0" applyFont="1" applyBorder="1" applyAlignment="1">
      <alignment horizontal="center" vertical="center" wrapText="1"/>
    </xf>
    <xf numFmtId="0" fontId="22" fillId="0" borderId="123" xfId="0" applyFont="1" applyBorder="1" applyAlignment="1">
      <alignment horizontal="center" vertical="center" wrapText="1"/>
    </xf>
    <xf numFmtId="178" fontId="22" fillId="0" borderId="62" xfId="0" applyNumberFormat="1" applyFont="1" applyBorder="1" applyAlignment="1">
      <alignment horizontal="center" vertical="center"/>
    </xf>
    <xf numFmtId="178" fontId="22" fillId="0" borderId="130" xfId="0" applyNumberFormat="1" applyFont="1" applyBorder="1" applyAlignment="1">
      <alignment horizontal="center" vertical="center"/>
    </xf>
    <xf numFmtId="0" fontId="22" fillId="0" borderId="46" xfId="0" applyFont="1" applyBorder="1" applyAlignment="1">
      <alignment horizontal="left" vertical="center" wrapText="1"/>
    </xf>
    <xf numFmtId="0" fontId="22" fillId="0" borderId="0" xfId="0" applyFont="1" applyAlignment="1">
      <alignment horizontal="left" vertical="center" wrapText="1"/>
    </xf>
    <xf numFmtId="178" fontId="22" fillId="0" borderId="25" xfId="2" applyNumberFormat="1" applyFont="1" applyBorder="1" applyAlignment="1">
      <alignment horizontal="center" vertical="center" wrapText="1"/>
    </xf>
    <xf numFmtId="178" fontId="22" fillId="0" borderId="132" xfId="2" applyNumberFormat="1" applyFont="1" applyBorder="1" applyAlignment="1">
      <alignment horizontal="center" vertical="center" wrapText="1"/>
    </xf>
    <xf numFmtId="176" fontId="22" fillId="0" borderId="25" xfId="2" applyNumberFormat="1" applyFont="1" applyBorder="1" applyAlignment="1">
      <alignment horizontal="center" vertical="center" wrapText="1"/>
    </xf>
    <xf numFmtId="176" fontId="22" fillId="0" borderId="132" xfId="2" applyNumberFormat="1" applyFont="1" applyBorder="1" applyAlignment="1">
      <alignment horizontal="center" vertical="center" wrapText="1"/>
    </xf>
    <xf numFmtId="40" fontId="22" fillId="2" borderId="60" xfId="3" applyNumberFormat="1" applyFont="1" applyFill="1" applyBorder="1" applyAlignment="1">
      <alignment horizontal="right" vertical="center"/>
    </xf>
    <xf numFmtId="40" fontId="22" fillId="2" borderId="131" xfId="3" applyNumberFormat="1" applyFont="1" applyFill="1" applyBorder="1" applyAlignment="1">
      <alignment horizontal="right" vertical="center"/>
    </xf>
    <xf numFmtId="184" fontId="22" fillId="2" borderId="60" xfId="2" applyNumberFormat="1" applyFont="1" applyFill="1" applyBorder="1" applyAlignment="1">
      <alignment horizontal="right" vertical="center"/>
    </xf>
    <xf numFmtId="184" fontId="22" fillId="2" borderId="131" xfId="2" applyNumberFormat="1" applyFont="1" applyFill="1" applyBorder="1" applyAlignment="1">
      <alignment horizontal="right" vertical="center"/>
    </xf>
    <xf numFmtId="0" fontId="22" fillId="0" borderId="43" xfId="0" applyFont="1" applyBorder="1" applyAlignment="1">
      <alignment horizontal="center" vertical="center"/>
    </xf>
    <xf numFmtId="0" fontId="22" fillId="0" borderId="109" xfId="0" applyFont="1" applyBorder="1" applyAlignment="1">
      <alignment horizontal="center" vertical="center"/>
    </xf>
    <xf numFmtId="0" fontId="22" fillId="0" borderId="127" xfId="0" applyFont="1" applyBorder="1" applyAlignment="1">
      <alignment horizontal="center" vertical="center" wrapText="1"/>
    </xf>
    <xf numFmtId="0" fontId="22" fillId="0" borderId="128" xfId="0" applyFont="1" applyBorder="1" applyAlignment="1">
      <alignment horizontal="center" vertical="center" wrapText="1"/>
    </xf>
    <xf numFmtId="0" fontId="22" fillId="0" borderId="129"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7" fillId="0" borderId="124" xfId="0" applyFont="1" applyBorder="1" applyAlignment="1">
      <alignment horizontal="center" vertical="center"/>
    </xf>
    <xf numFmtId="0" fontId="27" fillId="0" borderId="125" xfId="0" applyFont="1" applyBorder="1" applyAlignment="1">
      <alignment horizontal="center" vertical="center"/>
    </xf>
    <xf numFmtId="0" fontId="27" fillId="0" borderId="126" xfId="0" applyFont="1" applyBorder="1" applyAlignment="1">
      <alignment horizontal="center" vertical="center"/>
    </xf>
    <xf numFmtId="0" fontId="39" fillId="0" borderId="22" xfId="0" applyFont="1" applyBorder="1" applyAlignment="1">
      <alignment horizontal="left" wrapText="1"/>
    </xf>
    <xf numFmtId="0" fontId="27" fillId="0" borderId="124" xfId="2" applyFont="1" applyBorder="1" applyAlignment="1">
      <alignment horizontal="center" vertical="center"/>
    </xf>
    <xf numFmtId="0" fontId="20" fillId="0" borderId="125" xfId="0" applyFont="1" applyBorder="1" applyAlignment="1">
      <alignment horizontal="center" vertical="center"/>
    </xf>
    <xf numFmtId="0" fontId="20" fillId="0" borderId="126" xfId="0" applyFont="1" applyBorder="1" applyAlignment="1">
      <alignment horizontal="center" vertical="center"/>
    </xf>
    <xf numFmtId="178" fontId="22" fillId="3" borderId="62" xfId="0" applyNumberFormat="1" applyFont="1" applyFill="1" applyBorder="1" applyAlignment="1">
      <alignment horizontal="right" vertical="center"/>
    </xf>
    <xf numFmtId="178" fontId="22" fillId="3" borderId="130" xfId="0" applyNumberFormat="1" applyFont="1" applyFill="1" applyBorder="1" applyAlignment="1">
      <alignment horizontal="right" vertical="center"/>
    </xf>
    <xf numFmtId="178" fontId="22" fillId="2" borderId="58" xfId="0" applyNumberFormat="1" applyFont="1" applyFill="1" applyBorder="1" applyAlignment="1">
      <alignment horizontal="right" vertical="center"/>
    </xf>
    <xf numFmtId="178" fontId="22" fillId="2" borderId="4" xfId="0" applyNumberFormat="1" applyFont="1" applyFill="1" applyBorder="1" applyAlignment="1">
      <alignment horizontal="right" vertical="center"/>
    </xf>
    <xf numFmtId="178" fontId="22" fillId="2" borderId="61" xfId="0" applyNumberFormat="1" applyFont="1" applyFill="1" applyBorder="1" applyAlignment="1">
      <alignment horizontal="right" vertical="center"/>
    </xf>
    <xf numFmtId="178" fontId="22" fillId="2" borderId="123" xfId="0" applyNumberFormat="1" applyFont="1" applyFill="1" applyBorder="1" applyAlignment="1">
      <alignment horizontal="right" vertical="center"/>
    </xf>
    <xf numFmtId="178" fontId="22" fillId="2" borderId="60" xfId="0" applyNumberFormat="1" applyFont="1" applyFill="1" applyBorder="1" applyAlignment="1">
      <alignment horizontal="right" vertical="center"/>
    </xf>
    <xf numFmtId="178" fontId="22" fillId="2" borderId="131" xfId="0" applyNumberFormat="1" applyFont="1" applyFill="1" applyBorder="1" applyAlignment="1">
      <alignment horizontal="right" vertical="center"/>
    </xf>
    <xf numFmtId="0" fontId="22" fillId="0" borderId="25" xfId="0" applyFont="1" applyBorder="1" applyAlignment="1">
      <alignment horizontal="center" vertical="center" wrapText="1"/>
    </xf>
    <xf numFmtId="0" fontId="22" fillId="0" borderId="132" xfId="0" applyFont="1" applyBorder="1" applyAlignment="1">
      <alignment horizontal="center" vertical="center" wrapText="1"/>
    </xf>
    <xf numFmtId="178" fontId="22" fillId="2" borderId="58" xfId="0" applyNumberFormat="1" applyFont="1" applyFill="1" applyBorder="1" applyAlignment="1" applyProtection="1">
      <alignment vertical="center"/>
      <protection locked="0"/>
    </xf>
    <xf numFmtId="178" fontId="22" fillId="2" borderId="4" xfId="0" applyNumberFormat="1" applyFont="1" applyFill="1" applyBorder="1" applyAlignment="1" applyProtection="1">
      <alignment vertical="center"/>
      <protection locked="0"/>
    </xf>
    <xf numFmtId="190" fontId="22" fillId="3" borderId="59" xfId="0" applyNumberFormat="1" applyFont="1" applyFill="1" applyBorder="1" applyAlignment="1">
      <alignment horizontal="right" vertical="center"/>
    </xf>
    <xf numFmtId="190" fontId="22" fillId="3" borderId="134" xfId="0" applyNumberFormat="1" applyFont="1" applyFill="1" applyBorder="1" applyAlignment="1">
      <alignment horizontal="right" vertical="center"/>
    </xf>
    <xf numFmtId="38" fontId="22" fillId="2" borderId="58" xfId="3" applyFont="1" applyFill="1" applyBorder="1" applyAlignment="1" applyProtection="1">
      <alignment horizontal="right" vertical="center"/>
      <protection locked="0"/>
    </xf>
    <xf numFmtId="38" fontId="22" fillId="2" borderId="4" xfId="3" applyFont="1" applyFill="1" applyBorder="1" applyAlignment="1" applyProtection="1">
      <alignment horizontal="right" vertical="center"/>
      <protection locked="0"/>
    </xf>
    <xf numFmtId="186" fontId="22" fillId="3" borderId="58" xfId="0" applyNumberFormat="1" applyFont="1" applyFill="1" applyBorder="1" applyAlignment="1">
      <alignment horizontal="right" vertical="center"/>
    </xf>
    <xf numFmtId="186" fontId="22" fillId="3" borderId="84" xfId="0" applyNumberFormat="1" applyFont="1" applyFill="1" applyBorder="1" applyAlignment="1">
      <alignment horizontal="right" vertical="center"/>
    </xf>
    <xf numFmtId="179" fontId="22" fillId="2" borderId="58" xfId="0" applyNumberFormat="1" applyFont="1" applyFill="1" applyBorder="1" applyAlignment="1" applyProtection="1">
      <alignment horizontal="right" vertical="center"/>
      <protection locked="0"/>
    </xf>
    <xf numFmtId="179" fontId="22" fillId="2" borderId="4" xfId="0" applyNumberFormat="1" applyFont="1" applyFill="1" applyBorder="1" applyAlignment="1" applyProtection="1">
      <alignment horizontal="right" vertical="center"/>
      <protection locked="0"/>
    </xf>
    <xf numFmtId="38" fontId="58" fillId="8" borderId="58" xfId="3" applyFont="1" applyFill="1" applyBorder="1" applyAlignment="1">
      <alignment horizontal="right" vertical="center"/>
    </xf>
    <xf numFmtId="38" fontId="58" fillId="8" borderId="4" xfId="3" applyFont="1" applyFill="1" applyBorder="1" applyAlignment="1">
      <alignment horizontal="right" vertical="center"/>
    </xf>
    <xf numFmtId="0" fontId="22" fillId="0" borderId="43" xfId="0" applyFont="1" applyBorder="1" applyAlignment="1">
      <alignment horizontal="center" vertical="center" wrapText="1"/>
    </xf>
    <xf numFmtId="0" fontId="22" fillId="0" borderId="133" xfId="0" applyFont="1" applyBorder="1" applyAlignment="1">
      <alignment horizontal="center" vertical="center" wrapText="1"/>
    </xf>
    <xf numFmtId="186" fontId="22" fillId="3" borderId="60" xfId="0" applyNumberFormat="1" applyFont="1" applyFill="1" applyBorder="1" applyAlignment="1">
      <alignment horizontal="right" vertical="center"/>
    </xf>
    <xf numFmtId="186" fontId="22" fillId="3" borderId="69" xfId="0" applyNumberFormat="1" applyFont="1" applyFill="1" applyBorder="1" applyAlignment="1">
      <alignment horizontal="right" vertical="center"/>
    </xf>
    <xf numFmtId="178" fontId="22" fillId="0" borderId="62" xfId="0" applyNumberFormat="1" applyFont="1" applyBorder="1" applyAlignment="1">
      <alignment horizontal="right" vertical="center"/>
    </xf>
    <xf numFmtId="178" fontId="22" fillId="0" borderId="130" xfId="0" applyNumberFormat="1" applyFont="1" applyBorder="1" applyAlignment="1">
      <alignment horizontal="right" vertical="center"/>
    </xf>
    <xf numFmtId="186" fontId="22" fillId="3" borderId="62" xfId="0" applyNumberFormat="1" applyFont="1" applyFill="1" applyBorder="1" applyAlignment="1">
      <alignment horizontal="right" vertical="center"/>
    </xf>
    <xf numFmtId="186" fontId="22" fillId="3" borderId="68" xfId="0" applyNumberFormat="1" applyFont="1" applyFill="1" applyBorder="1" applyAlignment="1">
      <alignment horizontal="right" vertical="center"/>
    </xf>
    <xf numFmtId="178" fontId="22" fillId="2" borderId="60" xfId="0" applyNumberFormat="1" applyFont="1" applyFill="1" applyBorder="1" applyAlignment="1">
      <alignment vertical="center"/>
    </xf>
    <xf numFmtId="178" fontId="22" fillId="2" borderId="131" xfId="0" applyNumberFormat="1" applyFont="1" applyFill="1" applyBorder="1" applyAlignment="1">
      <alignment vertical="center"/>
    </xf>
    <xf numFmtId="190" fontId="22" fillId="3" borderId="135" xfId="0" applyNumberFormat="1" applyFont="1" applyFill="1" applyBorder="1" applyAlignment="1">
      <alignment horizontal="right" vertical="center"/>
    </xf>
    <xf numFmtId="190" fontId="22" fillId="3" borderId="136" xfId="0" applyNumberFormat="1" applyFont="1" applyFill="1" applyBorder="1" applyAlignment="1">
      <alignment horizontal="right" vertical="center"/>
    </xf>
    <xf numFmtId="38" fontId="58" fillId="8" borderId="60" xfId="3" applyFont="1" applyFill="1" applyBorder="1" applyAlignment="1">
      <alignment horizontal="right" vertical="center"/>
    </xf>
    <xf numFmtId="38" fontId="58" fillId="8" borderId="131" xfId="3" applyFont="1" applyFill="1" applyBorder="1" applyAlignment="1">
      <alignment horizontal="right" vertical="center"/>
    </xf>
    <xf numFmtId="178" fontId="22" fillId="2" borderId="61" xfId="0" applyNumberFormat="1" applyFont="1" applyFill="1" applyBorder="1" applyAlignment="1">
      <alignment horizontal="center" vertical="center"/>
    </xf>
    <xf numFmtId="178" fontId="22" fillId="2" borderId="123" xfId="0" applyNumberFormat="1" applyFont="1" applyFill="1" applyBorder="1" applyAlignment="1">
      <alignment horizontal="center" vertical="center"/>
    </xf>
    <xf numFmtId="0" fontId="48" fillId="0" borderId="22" xfId="0" applyFont="1" applyBorder="1" applyAlignment="1">
      <alignment horizontal="left" wrapText="1"/>
    </xf>
    <xf numFmtId="190" fontId="22" fillId="3" borderId="62" xfId="0" applyNumberFormat="1" applyFont="1" applyFill="1" applyBorder="1" applyAlignment="1">
      <alignment horizontal="right" vertical="center"/>
    </xf>
    <xf numFmtId="190" fontId="22" fillId="3" borderId="68" xfId="0" applyNumberFormat="1" applyFont="1" applyFill="1" applyBorder="1" applyAlignment="1">
      <alignment horizontal="right" vertical="center"/>
    </xf>
    <xf numFmtId="179" fontId="22" fillId="2" borderId="58" xfId="0" applyNumberFormat="1" applyFont="1" applyFill="1" applyBorder="1" applyAlignment="1">
      <alignment vertical="center"/>
    </xf>
    <xf numFmtId="179" fontId="22" fillId="2" borderId="4" xfId="0" applyNumberFormat="1" applyFont="1" applyFill="1" applyBorder="1" applyAlignment="1">
      <alignment vertical="center"/>
    </xf>
    <xf numFmtId="0" fontId="5" fillId="0" borderId="0" xfId="0" applyFont="1" applyAlignment="1">
      <alignment horizontal="center" vertical="center" shrinkToFit="1"/>
    </xf>
    <xf numFmtId="0" fontId="5" fillId="0" borderId="0" xfId="0" applyFont="1" applyAlignment="1">
      <alignment horizontal="center" shrinkToFit="1"/>
    </xf>
    <xf numFmtId="0" fontId="7" fillId="0" borderId="124" xfId="0" applyFont="1" applyBorder="1" applyAlignment="1">
      <alignment horizontal="center" vertical="center"/>
    </xf>
    <xf numFmtId="0" fontId="7" fillId="0" borderId="125" xfId="0" applyFont="1" applyBorder="1" applyAlignment="1">
      <alignment horizontal="center" vertical="center"/>
    </xf>
    <xf numFmtId="0" fontId="7" fillId="0" borderId="126" xfId="0" applyFont="1" applyBorder="1" applyAlignment="1">
      <alignment horizontal="center" vertical="center"/>
    </xf>
    <xf numFmtId="179" fontId="22" fillId="2" borderId="60" xfId="0" applyNumberFormat="1" applyFont="1" applyFill="1" applyBorder="1" applyAlignment="1">
      <alignment horizontal="right" vertical="center"/>
    </xf>
    <xf numFmtId="179" fontId="22" fillId="2" borderId="131" xfId="0" applyNumberFormat="1" applyFont="1" applyFill="1" applyBorder="1" applyAlignment="1">
      <alignment horizontal="right" vertical="center"/>
    </xf>
    <xf numFmtId="192" fontId="22" fillId="3" borderId="60" xfId="0" applyNumberFormat="1" applyFont="1" applyFill="1" applyBorder="1" applyAlignment="1">
      <alignment horizontal="right" vertical="center"/>
    </xf>
    <xf numFmtId="192" fontId="22" fillId="3" borderId="69" xfId="0" applyNumberFormat="1" applyFont="1" applyFill="1" applyBorder="1" applyAlignment="1">
      <alignment horizontal="right" vertical="center"/>
    </xf>
    <xf numFmtId="179" fontId="22" fillId="2" borderId="58" xfId="0" applyNumberFormat="1" applyFont="1" applyFill="1" applyBorder="1" applyAlignment="1">
      <alignment horizontal="right" vertical="center"/>
    </xf>
    <xf numFmtId="179" fontId="22" fillId="2" borderId="4" xfId="0" applyNumberFormat="1" applyFont="1" applyFill="1" applyBorder="1" applyAlignment="1">
      <alignment horizontal="right" vertical="center"/>
    </xf>
    <xf numFmtId="192" fontId="22" fillId="3" borderId="58" xfId="0" applyNumberFormat="1" applyFont="1" applyFill="1" applyBorder="1" applyAlignment="1">
      <alignment horizontal="right" vertical="center"/>
    </xf>
    <xf numFmtId="192" fontId="22" fillId="3" borderId="84" xfId="0" applyNumberFormat="1" applyFont="1" applyFill="1" applyBorder="1" applyAlignment="1">
      <alignment horizontal="right" vertical="center"/>
    </xf>
    <xf numFmtId="0" fontId="26" fillId="0" borderId="0" xfId="0" applyFont="1" applyAlignment="1">
      <alignment horizontal="center" vertical="center" wrapText="1"/>
    </xf>
    <xf numFmtId="0" fontId="22" fillId="0" borderId="109" xfId="0" applyFont="1" applyBorder="1" applyAlignment="1">
      <alignment horizontal="center" vertical="center" wrapText="1"/>
    </xf>
    <xf numFmtId="190" fontId="22" fillId="3" borderId="137" xfId="0" applyNumberFormat="1" applyFont="1" applyFill="1" applyBorder="1" applyAlignment="1">
      <alignment horizontal="center" vertical="center"/>
    </xf>
    <xf numFmtId="190" fontId="22" fillId="3" borderId="138" xfId="0" applyNumberFormat="1" applyFont="1" applyFill="1" applyBorder="1" applyAlignment="1">
      <alignment horizontal="center" vertical="center"/>
    </xf>
    <xf numFmtId="190" fontId="22" fillId="3" borderId="75" xfId="0" applyNumberFormat="1" applyFont="1" applyFill="1" applyBorder="1" applyAlignment="1">
      <alignment horizontal="center" vertical="center"/>
    </xf>
    <xf numFmtId="192" fontId="22" fillId="3" borderId="62" xfId="0" applyNumberFormat="1" applyFont="1" applyFill="1" applyBorder="1" applyAlignment="1">
      <alignment horizontal="right" vertical="center"/>
    </xf>
    <xf numFmtId="192" fontId="22" fillId="3" borderId="68" xfId="0" applyNumberFormat="1" applyFont="1" applyFill="1" applyBorder="1" applyAlignment="1">
      <alignment horizontal="right" vertical="center"/>
    </xf>
    <xf numFmtId="0" fontId="22" fillId="0" borderId="74" xfId="0" applyFont="1" applyBorder="1" applyAlignment="1">
      <alignment horizontal="center" vertical="center" wrapText="1"/>
    </xf>
    <xf numFmtId="0" fontId="22" fillId="0" borderId="138" xfId="0" applyFont="1" applyBorder="1" applyAlignment="1">
      <alignment horizontal="center" vertical="center"/>
    </xf>
    <xf numFmtId="0" fontId="22" fillId="0" borderId="139" xfId="0" applyFont="1" applyBorder="1" applyAlignment="1">
      <alignment horizontal="center" vertical="center"/>
    </xf>
    <xf numFmtId="179" fontId="22" fillId="2" borderId="61" xfId="0" applyNumberFormat="1" applyFont="1" applyFill="1" applyBorder="1" applyAlignment="1">
      <alignment horizontal="right" vertical="center"/>
    </xf>
    <xf numFmtId="179" fontId="22" fillId="2" borderId="123" xfId="0" applyNumberFormat="1" applyFont="1" applyFill="1" applyBorder="1" applyAlignment="1">
      <alignment horizontal="right" vertical="center"/>
    </xf>
    <xf numFmtId="192" fontId="22" fillId="3" borderId="61" xfId="0" applyNumberFormat="1" applyFont="1" applyFill="1" applyBorder="1" applyAlignment="1">
      <alignment horizontal="right" vertical="center"/>
    </xf>
    <xf numFmtId="192" fontId="22" fillId="3" borderId="140" xfId="0" applyNumberFormat="1" applyFont="1" applyFill="1" applyBorder="1" applyAlignment="1">
      <alignment horizontal="right" vertical="center"/>
    </xf>
    <xf numFmtId="0" fontId="0" fillId="0" borderId="0" xfId="0" applyAlignment="1">
      <alignment horizontal="left" vertical="top" wrapText="1"/>
    </xf>
    <xf numFmtId="0" fontId="25" fillId="0" borderId="0" xfId="0" applyFont="1" applyAlignment="1">
      <alignment horizontal="left" vertical="top" wrapText="1"/>
    </xf>
    <xf numFmtId="0" fontId="22" fillId="0" borderId="107" xfId="0" applyFont="1" applyBorder="1" applyAlignment="1">
      <alignment horizontal="center" vertical="center" wrapText="1" shrinkToFit="1"/>
    </xf>
    <xf numFmtId="0" fontId="22" fillId="0" borderId="22" xfId="0" applyFont="1" applyBorder="1" applyAlignment="1">
      <alignment horizontal="center" vertical="center" shrinkToFit="1"/>
    </xf>
    <xf numFmtId="0" fontId="22" fillId="0" borderId="98" xfId="0" applyFont="1" applyBorder="1" applyAlignment="1">
      <alignment horizontal="center" vertical="center" shrinkToFit="1"/>
    </xf>
    <xf numFmtId="0" fontId="22" fillId="0" borderId="108"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99" xfId="0" applyFont="1" applyBorder="1" applyAlignment="1">
      <alignment horizontal="center" vertical="center" shrinkToFit="1"/>
    </xf>
    <xf numFmtId="179" fontId="22" fillId="0" borderId="0" xfId="0" applyNumberFormat="1" applyFont="1" applyAlignment="1">
      <alignment horizontal="center" vertical="center"/>
    </xf>
    <xf numFmtId="0" fontId="22" fillId="0" borderId="141" xfId="0" applyFont="1" applyBorder="1" applyAlignment="1">
      <alignment horizontal="center" vertical="center" wrapText="1"/>
    </xf>
    <xf numFmtId="0" fontId="22" fillId="0" borderId="6" xfId="0" applyFont="1" applyBorder="1" applyAlignment="1">
      <alignment horizontal="center" vertical="center"/>
    </xf>
    <xf numFmtId="0" fontId="22" fillId="3" borderId="45" xfId="0" applyFont="1" applyFill="1" applyBorder="1" applyAlignment="1">
      <alignment horizontal="right" vertical="center"/>
    </xf>
    <xf numFmtId="0" fontId="22" fillId="3" borderId="130" xfId="0" applyFont="1" applyFill="1" applyBorder="1" applyAlignment="1">
      <alignment horizontal="right" vertical="center"/>
    </xf>
    <xf numFmtId="0" fontId="22" fillId="3" borderId="62" xfId="0" applyFont="1" applyFill="1" applyBorder="1" applyAlignment="1">
      <alignment horizontal="right" vertical="center"/>
    </xf>
    <xf numFmtId="0" fontId="22" fillId="3" borderId="68" xfId="0" applyFont="1" applyFill="1" applyBorder="1" applyAlignment="1">
      <alignment horizontal="right" vertical="center"/>
    </xf>
    <xf numFmtId="0" fontId="49"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xf>
    <xf numFmtId="0" fontId="22" fillId="0" borderId="24" xfId="0" applyFont="1" applyBorder="1" applyAlignment="1">
      <alignment horizontal="center" vertical="center" wrapText="1"/>
    </xf>
    <xf numFmtId="0" fontId="22" fillId="0" borderId="142" xfId="0" applyFont="1" applyBorder="1" applyAlignment="1">
      <alignment horizontal="center" vertical="center" wrapText="1"/>
    </xf>
    <xf numFmtId="179" fontId="22" fillId="0" borderId="60" xfId="0" applyNumberFormat="1" applyFont="1" applyBorder="1" applyAlignment="1">
      <alignment horizontal="center" vertical="center"/>
    </xf>
    <xf numFmtId="179" fontId="22" fillId="0" borderId="12" xfId="0" applyNumberFormat="1" applyFont="1" applyBorder="1" applyAlignment="1">
      <alignment horizontal="center" vertical="center"/>
    </xf>
    <xf numFmtId="179" fontId="22" fillId="0" borderId="69" xfId="0" applyNumberFormat="1" applyFont="1" applyBorder="1" applyAlignment="1">
      <alignment horizontal="center" vertical="center"/>
    </xf>
    <xf numFmtId="179" fontId="22" fillId="0" borderId="58" xfId="0" applyNumberFormat="1" applyFont="1" applyBorder="1" applyAlignment="1">
      <alignment horizontal="center" vertical="center"/>
    </xf>
    <xf numFmtId="179" fontId="22" fillId="0" borderId="3" xfId="0" applyNumberFormat="1" applyFont="1" applyBorder="1" applyAlignment="1">
      <alignment horizontal="center" vertical="center"/>
    </xf>
    <xf numFmtId="179" fontId="22" fillId="0" borderId="84" xfId="0" applyNumberFormat="1" applyFont="1" applyBorder="1" applyAlignment="1">
      <alignment horizontal="center" vertical="center"/>
    </xf>
    <xf numFmtId="179" fontId="22" fillId="0" borderId="157" xfId="0" applyNumberFormat="1" applyFont="1" applyBorder="1" applyAlignment="1">
      <alignment horizontal="center" vertical="center"/>
    </xf>
    <xf numFmtId="179" fontId="22" fillId="0" borderId="158" xfId="0" applyNumberFormat="1" applyFont="1" applyBorder="1" applyAlignment="1">
      <alignment horizontal="center" vertical="center"/>
    </xf>
    <xf numFmtId="179" fontId="22" fillId="0" borderId="159" xfId="0" applyNumberFormat="1" applyFont="1" applyBorder="1" applyAlignment="1">
      <alignment horizontal="center" vertical="center"/>
    </xf>
    <xf numFmtId="0" fontId="22" fillId="0" borderId="53" xfId="0" applyFont="1" applyBorder="1" applyAlignment="1">
      <alignment horizontal="center" vertical="center" wrapText="1"/>
    </xf>
    <xf numFmtId="0" fontId="22" fillId="0" borderId="66" xfId="0" applyFont="1" applyBorder="1" applyAlignment="1">
      <alignment horizontal="center" vertical="center" wrapText="1"/>
    </xf>
    <xf numFmtId="0" fontId="22" fillId="0" borderId="46"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128" xfId="0" applyFont="1" applyBorder="1" applyAlignment="1">
      <alignment horizontal="center" vertical="center"/>
    </xf>
    <xf numFmtId="0" fontId="23" fillId="0" borderId="46" xfId="0" applyFont="1" applyBorder="1" applyAlignment="1">
      <alignment horizontal="center" vertical="center" wrapText="1"/>
    </xf>
    <xf numFmtId="0" fontId="23" fillId="0" borderId="30" xfId="0" applyFont="1" applyBorder="1" applyAlignment="1">
      <alignment horizontal="center" vertical="center"/>
    </xf>
    <xf numFmtId="0" fontId="22" fillId="0" borderId="46" xfId="0" applyFont="1" applyBorder="1" applyAlignment="1">
      <alignment horizontal="center" vertical="center"/>
    </xf>
    <xf numFmtId="0" fontId="22" fillId="0" borderId="30" xfId="0" applyFont="1" applyBorder="1" applyAlignment="1">
      <alignment horizontal="center" vertical="center"/>
    </xf>
    <xf numFmtId="0" fontId="22" fillId="0" borderId="133" xfId="0" applyFont="1" applyBorder="1" applyAlignment="1">
      <alignment horizontal="center" vertical="center"/>
    </xf>
    <xf numFmtId="0" fontId="22" fillId="0" borderId="155" xfId="0" applyFont="1" applyBorder="1" applyAlignment="1">
      <alignment horizontal="center" vertical="center"/>
    </xf>
    <xf numFmtId="0" fontId="22" fillId="0" borderId="150" xfId="0" applyFont="1" applyBorder="1" applyAlignment="1">
      <alignment horizontal="center" vertical="center"/>
    </xf>
    <xf numFmtId="178" fontId="22" fillId="3" borderId="156" xfId="0" applyNumberFormat="1" applyFont="1" applyFill="1" applyBorder="1" applyAlignment="1">
      <alignment vertical="center"/>
    </xf>
    <xf numFmtId="178" fontId="22" fillId="3" borderId="154" xfId="0" applyNumberFormat="1" applyFont="1" applyFill="1" applyBorder="1" applyAlignment="1">
      <alignment vertical="center"/>
    </xf>
    <xf numFmtId="178" fontId="60" fillId="4" borderId="137" xfId="0" applyNumberFormat="1" applyFont="1" applyFill="1" applyBorder="1" applyAlignment="1">
      <alignment horizontal="center" vertical="center"/>
    </xf>
    <xf numFmtId="178" fontId="60" fillId="4" borderId="138" xfId="0" applyNumberFormat="1" applyFont="1" applyFill="1" applyBorder="1" applyAlignment="1">
      <alignment horizontal="center" vertical="center"/>
    </xf>
    <xf numFmtId="178" fontId="60" fillId="4" borderId="139" xfId="0" applyNumberFormat="1" applyFont="1" applyFill="1" applyBorder="1" applyAlignment="1">
      <alignment horizontal="center" vertical="center"/>
    </xf>
    <xf numFmtId="193" fontId="61" fillId="4" borderId="137" xfId="0" applyNumberFormat="1" applyFont="1" applyFill="1" applyBorder="1" applyAlignment="1">
      <alignment horizontal="center" vertical="center"/>
    </xf>
    <xf numFmtId="193" fontId="61" fillId="4" borderId="138" xfId="0" applyNumberFormat="1" applyFont="1" applyFill="1" applyBorder="1" applyAlignment="1">
      <alignment horizontal="center" vertical="center"/>
    </xf>
    <xf numFmtId="193" fontId="61" fillId="4" borderId="139" xfId="0" applyNumberFormat="1" applyFont="1" applyFill="1" applyBorder="1" applyAlignment="1">
      <alignment horizontal="center" vertical="center"/>
    </xf>
    <xf numFmtId="184" fontId="22" fillId="3" borderId="138" xfId="0" applyNumberFormat="1" applyFont="1" applyFill="1" applyBorder="1" applyAlignment="1">
      <alignment horizontal="center" vertical="center"/>
    </xf>
    <xf numFmtId="184" fontId="22" fillId="3" borderId="75" xfId="0" applyNumberFormat="1" applyFont="1" applyFill="1" applyBorder="1" applyAlignment="1">
      <alignment horizontal="center" vertical="center"/>
    </xf>
    <xf numFmtId="0" fontId="22" fillId="0" borderId="144"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107"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98" xfId="0" applyFont="1" applyBorder="1" applyAlignment="1">
      <alignment horizontal="center" vertical="center" wrapText="1"/>
    </xf>
    <xf numFmtId="0" fontId="22" fillId="0" borderId="10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99" xfId="0" applyFont="1" applyBorder="1" applyAlignment="1">
      <alignment horizontal="center" vertical="center" wrapText="1"/>
    </xf>
    <xf numFmtId="0" fontId="22" fillId="0" borderId="23" xfId="0" applyFont="1" applyBorder="1" applyAlignment="1">
      <alignment horizontal="center" vertical="center" wrapText="1"/>
    </xf>
    <xf numFmtId="178" fontId="25" fillId="3" borderId="45" xfId="0" applyNumberFormat="1" applyFont="1" applyFill="1" applyBorder="1" applyAlignment="1">
      <alignment horizontal="center" vertical="center" wrapText="1"/>
    </xf>
    <xf numFmtId="178" fontId="25" fillId="3" borderId="95" xfId="0" applyNumberFormat="1" applyFont="1" applyFill="1" applyBorder="1" applyAlignment="1">
      <alignment horizontal="center" vertical="center" wrapText="1"/>
    </xf>
    <xf numFmtId="181" fontId="59" fillId="4" borderId="62" xfId="0" applyNumberFormat="1" applyFont="1" applyFill="1" applyBorder="1" applyAlignment="1">
      <alignment horizontal="center" vertical="center"/>
    </xf>
    <xf numFmtId="181" fontId="59" fillId="4" borderId="95" xfId="0" applyNumberFormat="1" applyFont="1" applyFill="1" applyBorder="1" applyAlignment="1">
      <alignment horizontal="center" vertical="center"/>
    </xf>
    <xf numFmtId="181" fontId="59" fillId="4" borderId="130" xfId="0" applyNumberFormat="1" applyFont="1" applyFill="1" applyBorder="1" applyAlignment="1">
      <alignment horizontal="center" vertical="center"/>
    </xf>
    <xf numFmtId="187" fontId="25" fillId="3" borderId="19" xfId="0" applyNumberFormat="1" applyFont="1" applyFill="1" applyBorder="1" applyAlignment="1">
      <alignment horizontal="center" vertical="center"/>
    </xf>
    <xf numFmtId="187" fontId="25" fillId="3" borderId="64" xfId="0" applyNumberFormat="1" applyFont="1" applyFill="1" applyBorder="1" applyAlignment="1">
      <alignment horizontal="center" vertical="center"/>
    </xf>
    <xf numFmtId="0" fontId="58" fillId="8" borderId="51" xfId="0" applyFont="1" applyFill="1" applyBorder="1" applyAlignment="1">
      <alignment horizontal="center" vertical="center"/>
    </xf>
    <xf numFmtId="0" fontId="58" fillId="8" borderId="3" xfId="0" applyFont="1" applyFill="1" applyBorder="1" applyAlignment="1">
      <alignment horizontal="center" vertical="center"/>
    </xf>
    <xf numFmtId="0" fontId="58" fillId="8" borderId="4" xfId="0" applyFont="1" applyFill="1" applyBorder="1" applyAlignment="1">
      <alignment horizontal="center" vertical="center"/>
    </xf>
    <xf numFmtId="0" fontId="22" fillId="0" borderId="45" xfId="0" applyFont="1" applyBorder="1" applyAlignment="1">
      <alignment horizontal="center" vertical="center"/>
    </xf>
    <xf numFmtId="0" fontId="22" fillId="0" borderId="95" xfId="0" applyFont="1" applyBorder="1" applyAlignment="1">
      <alignment horizontal="center" vertical="center"/>
    </xf>
    <xf numFmtId="0" fontId="22" fillId="0" borderId="130" xfId="0" applyFont="1" applyBorder="1" applyAlignment="1">
      <alignment horizontal="center" vertical="center"/>
    </xf>
    <xf numFmtId="0" fontId="22" fillId="2" borderId="67" xfId="0" applyFont="1" applyFill="1" applyBorder="1" applyAlignment="1">
      <alignment horizontal="center" vertical="center" shrinkToFit="1"/>
    </xf>
    <xf numFmtId="0" fontId="22" fillId="2" borderId="13" xfId="0" applyFont="1" applyFill="1" applyBorder="1" applyAlignment="1">
      <alignment horizontal="center" vertical="center" shrinkToFit="1"/>
    </xf>
    <xf numFmtId="0" fontId="22" fillId="2" borderId="123" xfId="0" applyFont="1" applyFill="1" applyBorder="1" applyAlignment="1">
      <alignment horizontal="center" vertical="center" shrinkToFit="1"/>
    </xf>
    <xf numFmtId="0" fontId="26" fillId="0" borderId="0" xfId="0" applyFont="1" applyAlignment="1">
      <alignment horizontal="left" vertical="center" shrinkToFit="1"/>
    </xf>
    <xf numFmtId="179" fontId="22" fillId="2" borderId="12" xfId="0" applyNumberFormat="1" applyFont="1" applyFill="1" applyBorder="1" applyAlignment="1">
      <alignment horizontal="right" vertical="center"/>
    </xf>
    <xf numFmtId="179" fontId="22" fillId="2" borderId="69" xfId="0" applyNumberFormat="1" applyFont="1" applyFill="1" applyBorder="1" applyAlignment="1">
      <alignment horizontal="right" vertical="center"/>
    </xf>
    <xf numFmtId="0" fontId="58" fillId="8" borderId="58" xfId="0" applyFont="1" applyFill="1" applyBorder="1" applyAlignment="1">
      <alignment horizontal="right" vertical="center"/>
    </xf>
    <xf numFmtId="0" fontId="58" fillId="8" borderId="3" xfId="0" applyFont="1" applyFill="1" applyBorder="1" applyAlignment="1">
      <alignment horizontal="right" vertical="center"/>
    </xf>
    <xf numFmtId="0" fontId="58" fillId="8" borderId="84" xfId="0" applyFont="1" applyFill="1" applyBorder="1" applyAlignment="1">
      <alignment horizontal="right" vertical="center"/>
    </xf>
    <xf numFmtId="3" fontId="58" fillId="8" borderId="58" xfId="0" applyNumberFormat="1" applyFont="1" applyFill="1" applyBorder="1" applyAlignment="1">
      <alignment horizontal="right" vertical="center"/>
    </xf>
    <xf numFmtId="3" fontId="58" fillId="8" borderId="3" xfId="0" applyNumberFormat="1" applyFont="1" applyFill="1" applyBorder="1" applyAlignment="1">
      <alignment horizontal="right" vertical="center"/>
    </xf>
    <xf numFmtId="3" fontId="58" fillId="8" borderId="84" xfId="0" applyNumberFormat="1" applyFont="1" applyFill="1" applyBorder="1" applyAlignment="1">
      <alignment horizontal="right" vertical="center"/>
    </xf>
    <xf numFmtId="0" fontId="45" fillId="0" borderId="124" xfId="0" applyFont="1" applyBorder="1" applyAlignment="1">
      <alignment horizontal="center" vertical="center" wrapText="1"/>
    </xf>
    <xf numFmtId="0" fontId="45" fillId="0" borderId="125" xfId="0" applyFont="1" applyBorder="1" applyAlignment="1">
      <alignment horizontal="center" vertical="center" wrapText="1"/>
    </xf>
    <xf numFmtId="0" fontId="45" fillId="0" borderId="125" xfId="0" applyFont="1" applyBorder="1" applyAlignment="1">
      <alignment horizontal="center" vertical="center"/>
    </xf>
    <xf numFmtId="0" fontId="45" fillId="0" borderId="126" xfId="0" applyFont="1" applyBorder="1" applyAlignment="1">
      <alignment horizontal="center" vertical="center"/>
    </xf>
    <xf numFmtId="179" fontId="22" fillId="2" borderId="62" xfId="0" applyNumberFormat="1" applyFont="1" applyFill="1" applyBorder="1" applyAlignment="1">
      <alignment horizontal="right" vertical="center"/>
    </xf>
    <xf numFmtId="179" fontId="22" fillId="2" borderId="95" xfId="0" applyNumberFormat="1" applyFont="1" applyFill="1" applyBorder="1" applyAlignment="1">
      <alignment horizontal="right" vertical="center"/>
    </xf>
    <xf numFmtId="179" fontId="22" fillId="2" borderId="68" xfId="0" applyNumberFormat="1" applyFont="1" applyFill="1" applyBorder="1" applyAlignment="1">
      <alignment horizontal="right" vertical="center"/>
    </xf>
    <xf numFmtId="0" fontId="22" fillId="2" borderId="47" xfId="0" applyFont="1" applyFill="1" applyBorder="1" applyAlignment="1">
      <alignment horizontal="center" vertical="center" shrinkToFit="1"/>
    </xf>
    <xf numFmtId="0" fontId="22" fillId="2" borderId="12" xfId="0" applyFont="1" applyFill="1" applyBorder="1" applyAlignment="1">
      <alignment horizontal="center" vertical="center" shrinkToFit="1"/>
    </xf>
    <xf numFmtId="0" fontId="22" fillId="2" borderId="131" xfId="0" applyFont="1" applyFill="1" applyBorder="1" applyAlignment="1">
      <alignment horizontal="center" vertical="center" shrinkToFit="1"/>
    </xf>
    <xf numFmtId="179" fontId="22" fillId="3" borderId="62" xfId="0" applyNumberFormat="1" applyFont="1" applyFill="1" applyBorder="1" applyAlignment="1">
      <alignment horizontal="right" vertical="center"/>
    </xf>
    <xf numFmtId="179" fontId="22" fillId="3" borderId="95" xfId="0" applyNumberFormat="1" applyFont="1" applyFill="1" applyBorder="1" applyAlignment="1">
      <alignment horizontal="right" vertical="center"/>
    </xf>
    <xf numFmtId="179" fontId="22" fillId="3" borderId="68" xfId="0" applyNumberFormat="1" applyFont="1" applyFill="1" applyBorder="1" applyAlignment="1">
      <alignment horizontal="right" vertical="center"/>
    </xf>
    <xf numFmtId="179" fontId="22" fillId="2" borderId="3" xfId="0" applyNumberFormat="1" applyFont="1" applyFill="1" applyBorder="1" applyAlignment="1">
      <alignment horizontal="right" vertical="center"/>
    </xf>
    <xf numFmtId="179" fontId="22" fillId="2" borderId="84" xfId="0" applyNumberFormat="1" applyFont="1" applyFill="1" applyBorder="1" applyAlignment="1">
      <alignment horizontal="right" vertical="center"/>
    </xf>
    <xf numFmtId="179" fontId="22" fillId="2" borderId="13" xfId="0" applyNumberFormat="1" applyFont="1" applyFill="1" applyBorder="1" applyAlignment="1">
      <alignment horizontal="right" vertical="center"/>
    </xf>
    <xf numFmtId="179" fontId="22" fillId="2" borderId="140" xfId="0" applyNumberFormat="1" applyFont="1" applyFill="1" applyBorder="1" applyAlignment="1">
      <alignment horizontal="right" vertical="center"/>
    </xf>
    <xf numFmtId="0" fontId="22" fillId="2" borderId="51" xfId="0" applyFont="1" applyFill="1" applyBorder="1" applyAlignment="1">
      <alignment horizontal="center" vertical="center" shrinkToFit="1"/>
    </xf>
    <xf numFmtId="0" fontId="22" fillId="2" borderId="3" xfId="0" applyFont="1" applyFill="1" applyBorder="1" applyAlignment="1">
      <alignment horizontal="center" vertical="center" shrinkToFit="1"/>
    </xf>
    <xf numFmtId="0" fontId="22" fillId="2" borderId="4" xfId="0" applyFont="1" applyFill="1" applyBorder="1" applyAlignment="1">
      <alignment horizontal="center" vertical="center" shrinkToFit="1"/>
    </xf>
    <xf numFmtId="0" fontId="22" fillId="0" borderId="7" xfId="0" applyFont="1" applyBorder="1" applyAlignment="1">
      <alignment horizontal="center" vertical="center" wrapText="1"/>
    </xf>
    <xf numFmtId="10" fontId="60" fillId="0" borderId="62" xfId="5" applyNumberFormat="1" applyFont="1" applyBorder="1" applyAlignment="1">
      <alignment horizontal="center" vertical="center"/>
    </xf>
    <xf numFmtId="10" fontId="60" fillId="0" borderId="95" xfId="5" applyNumberFormat="1" applyFont="1" applyBorder="1" applyAlignment="1">
      <alignment horizontal="center" vertical="center"/>
    </xf>
    <xf numFmtId="10" fontId="60" fillId="0" borderId="130" xfId="5" applyNumberFormat="1" applyFont="1" applyBorder="1" applyAlignment="1">
      <alignment horizontal="center" vertical="center"/>
    </xf>
    <xf numFmtId="179" fontId="22" fillId="3" borderId="29" xfId="0" applyNumberFormat="1" applyFont="1" applyFill="1" applyBorder="1" applyAlignment="1">
      <alignment horizontal="right" vertical="center"/>
    </xf>
    <xf numFmtId="179" fontId="22" fillId="3" borderId="18" xfId="0" applyNumberFormat="1" applyFont="1" applyFill="1" applyBorder="1" applyAlignment="1">
      <alignment horizontal="right" vertical="center"/>
    </xf>
    <xf numFmtId="3" fontId="58" fillId="8" borderId="45" xfId="0" applyNumberFormat="1" applyFont="1" applyFill="1" applyBorder="1" applyAlignment="1">
      <alignment horizontal="left" vertical="center"/>
    </xf>
    <xf numFmtId="3" fontId="58" fillId="8" borderId="130" xfId="0" applyNumberFormat="1" applyFont="1" applyFill="1" applyBorder="1" applyAlignment="1">
      <alignment horizontal="left" vertical="center"/>
    </xf>
    <xf numFmtId="0" fontId="22" fillId="0" borderId="30" xfId="0" applyFont="1" applyBorder="1" applyAlignment="1">
      <alignment horizontal="left" vertical="center" wrapText="1"/>
    </xf>
    <xf numFmtId="0" fontId="22" fillId="0" borderId="58" xfId="0" applyFont="1" applyBorder="1" applyAlignment="1">
      <alignment horizontal="center"/>
    </xf>
    <xf numFmtId="0" fontId="22" fillId="0" borderId="4" xfId="0" applyFont="1" applyBorder="1" applyAlignment="1">
      <alignment horizontal="center"/>
    </xf>
    <xf numFmtId="0" fontId="22" fillId="0" borderId="11" xfId="0" applyFont="1" applyBorder="1" applyAlignment="1">
      <alignment horizontal="center" vertical="center" wrapText="1"/>
    </xf>
    <xf numFmtId="0" fontId="22" fillId="0" borderId="44" xfId="0" applyFont="1" applyBorder="1" applyAlignment="1">
      <alignment horizontal="center" vertical="center" wrapText="1"/>
    </xf>
    <xf numFmtId="0" fontId="32" fillId="0" borderId="98" xfId="0" applyFont="1" applyBorder="1" applyAlignment="1">
      <alignment horizontal="center" vertical="center" wrapText="1"/>
    </xf>
    <xf numFmtId="0" fontId="32" fillId="0" borderId="99" xfId="0" applyFont="1" applyBorder="1" applyAlignment="1">
      <alignment horizontal="center" vertical="center" wrapText="1"/>
    </xf>
    <xf numFmtId="14" fontId="40" fillId="0" borderId="0" xfId="0" applyNumberFormat="1" applyFont="1" applyAlignment="1">
      <alignment horizontal="right" vertical="center"/>
    </xf>
    <xf numFmtId="0" fontId="40" fillId="0" borderId="0" xfId="0" applyFont="1" applyAlignment="1">
      <alignment horizontal="right" vertical="center"/>
    </xf>
    <xf numFmtId="0" fontId="40" fillId="3" borderId="0" xfId="0" applyFont="1" applyFill="1" applyAlignment="1">
      <alignment horizontal="right" vertical="center"/>
    </xf>
    <xf numFmtId="0" fontId="25" fillId="0" borderId="58" xfId="0" applyFont="1" applyBorder="1" applyAlignment="1">
      <alignment horizontal="center" vertical="center" wrapText="1"/>
    </xf>
    <xf numFmtId="0" fontId="25" fillId="0" borderId="4" xfId="0" applyFont="1" applyBorder="1" applyAlignment="1">
      <alignment horizontal="center" vertical="center"/>
    </xf>
    <xf numFmtId="185" fontId="25" fillId="3" borderId="70" xfId="0" applyNumberFormat="1" applyFont="1" applyFill="1" applyBorder="1" applyAlignment="1">
      <alignment horizontal="center" vertical="top" wrapText="1"/>
    </xf>
    <xf numFmtId="184" fontId="25" fillId="3" borderId="59" xfId="0" applyNumberFormat="1" applyFont="1" applyFill="1" applyBorder="1" applyAlignment="1">
      <alignment horizontal="center" vertical="center" wrapText="1"/>
    </xf>
    <xf numFmtId="184" fontId="25" fillId="3" borderId="10" xfId="0" applyNumberFormat="1" applyFont="1" applyFill="1" applyBorder="1" applyAlignment="1">
      <alignment horizontal="center" vertical="center" wrapText="1"/>
    </xf>
    <xf numFmtId="184" fontId="25" fillId="3" borderId="100" xfId="0" applyNumberFormat="1" applyFont="1" applyFill="1" applyBorder="1" applyAlignment="1">
      <alignment horizontal="center" vertical="center" wrapText="1"/>
    </xf>
    <xf numFmtId="184" fontId="25" fillId="3" borderId="101" xfId="0" applyNumberFormat="1" applyFont="1" applyFill="1" applyBorder="1" applyAlignment="1">
      <alignment horizontal="center" vertical="center" wrapText="1"/>
    </xf>
    <xf numFmtId="184" fontId="25" fillId="3" borderId="57" xfId="0" applyNumberFormat="1" applyFont="1" applyFill="1" applyBorder="1" applyAlignment="1">
      <alignment horizontal="center" vertical="center" wrapText="1"/>
    </xf>
    <xf numFmtId="184" fontId="25" fillId="3" borderId="2" xfId="0" applyNumberFormat="1" applyFont="1" applyFill="1" applyBorder="1" applyAlignment="1">
      <alignment horizontal="center" vertical="center" wrapText="1"/>
    </xf>
    <xf numFmtId="185" fontId="25" fillId="3" borderId="1" xfId="0" applyNumberFormat="1" applyFont="1" applyFill="1" applyBorder="1" applyAlignment="1">
      <alignment horizontal="center" vertical="top" wrapText="1"/>
    </xf>
    <xf numFmtId="185" fontId="25" fillId="3" borderId="2" xfId="0" applyNumberFormat="1" applyFont="1" applyFill="1" applyBorder="1" applyAlignment="1">
      <alignment horizontal="center" vertical="top" wrapText="1"/>
    </xf>
    <xf numFmtId="189" fontId="25" fillId="3" borderId="10" xfId="0" applyNumberFormat="1" applyFont="1" applyFill="1" applyBorder="1" applyAlignment="1">
      <alignment horizontal="center" vertical="center" wrapText="1"/>
    </xf>
    <xf numFmtId="189" fontId="25" fillId="3" borderId="101" xfId="0" applyNumberFormat="1" applyFont="1" applyFill="1" applyBorder="1" applyAlignment="1">
      <alignment horizontal="center" vertical="center" wrapText="1"/>
    </xf>
    <xf numFmtId="189" fontId="25" fillId="3" borderId="2" xfId="0" applyNumberFormat="1" applyFont="1" applyFill="1" applyBorder="1" applyAlignment="1">
      <alignment horizontal="center" vertical="center" wrapText="1"/>
    </xf>
    <xf numFmtId="0" fontId="0" fillId="0" borderId="11" xfId="0" applyBorder="1" applyAlignment="1">
      <alignment horizontal="center" vertical="top" wrapText="1"/>
    </xf>
    <xf numFmtId="0" fontId="0" fillId="0" borderId="11" xfId="0" applyBorder="1" applyAlignment="1">
      <alignment horizontal="center" vertical="top"/>
    </xf>
    <xf numFmtId="0" fontId="22" fillId="0" borderId="20" xfId="0" applyFont="1" applyBorder="1" applyAlignment="1">
      <alignment horizontal="center" vertical="center"/>
    </xf>
    <xf numFmtId="0" fontId="22" fillId="0" borderId="14" xfId="0" applyFont="1" applyBorder="1" applyAlignment="1">
      <alignment horizontal="center" vertical="center"/>
    </xf>
    <xf numFmtId="0" fontId="22" fillId="0" borderId="14" xfId="0" applyFont="1" applyBorder="1" applyAlignment="1">
      <alignment horizontal="center" vertical="center" wrapText="1"/>
    </xf>
    <xf numFmtId="178" fontId="22" fillId="0" borderId="43" xfId="2" applyNumberFormat="1" applyFont="1" applyBorder="1" applyAlignment="1">
      <alignment horizontal="center" vertical="center" wrapText="1"/>
    </xf>
    <xf numFmtId="178" fontId="22" fillId="0" borderId="46" xfId="2" applyNumberFormat="1" applyFont="1" applyBorder="1" applyAlignment="1">
      <alignment horizontal="center" vertical="center" wrapText="1"/>
    </xf>
    <xf numFmtId="178" fontId="22" fillId="0" borderId="133" xfId="2" applyNumberFormat="1" applyFont="1" applyBorder="1" applyAlignment="1">
      <alignment horizontal="center" vertical="center" wrapText="1"/>
    </xf>
    <xf numFmtId="179" fontId="2" fillId="0" borderId="0" xfId="2" applyNumberFormat="1" applyFont="1" applyAlignment="1">
      <alignment horizontal="center" vertical="center" wrapText="1"/>
    </xf>
    <xf numFmtId="0" fontId="27" fillId="0" borderId="125" xfId="2" applyFont="1" applyBorder="1" applyAlignment="1">
      <alignment horizontal="center" vertical="center"/>
    </xf>
    <xf numFmtId="0" fontId="27" fillId="0" borderId="126" xfId="2" applyFont="1" applyBorder="1" applyAlignment="1">
      <alignment horizontal="center" vertical="center"/>
    </xf>
    <xf numFmtId="179" fontId="2" fillId="0" borderId="53" xfId="2" applyNumberFormat="1" applyFont="1" applyBorder="1" applyAlignment="1">
      <alignment horizontal="center" vertical="center" wrapText="1"/>
    </xf>
    <xf numFmtId="179" fontId="2" fillId="0" borderId="128" xfId="2" applyNumberFormat="1" applyFont="1" applyBorder="1" applyAlignment="1">
      <alignment horizontal="center" vertical="center" wrapText="1"/>
    </xf>
    <xf numFmtId="179" fontId="2" fillId="0" borderId="146" xfId="2" applyNumberFormat="1" applyFont="1" applyBorder="1" applyAlignment="1">
      <alignment horizontal="center" vertical="center" wrapText="1"/>
    </xf>
    <xf numFmtId="179" fontId="2" fillId="0" borderId="46" xfId="2" applyNumberFormat="1" applyFont="1" applyBorder="1" applyAlignment="1">
      <alignment horizontal="center" vertical="center" wrapText="1"/>
    </xf>
    <xf numFmtId="0" fontId="22" fillId="0" borderId="144" xfId="0" applyFont="1" applyBorder="1" applyAlignment="1">
      <alignment horizontal="center" vertical="center"/>
    </xf>
    <xf numFmtId="0" fontId="22" fillId="0" borderId="145" xfId="0" applyFont="1" applyBorder="1" applyAlignment="1">
      <alignment horizontal="center" vertical="center"/>
    </xf>
    <xf numFmtId="0" fontId="22" fillId="0" borderId="146" xfId="0" applyFont="1" applyBorder="1" applyAlignment="1">
      <alignment horizontal="center" vertical="center" wrapText="1"/>
    </xf>
    <xf numFmtId="0" fontId="22" fillId="0" borderId="129" xfId="0" applyFont="1" applyBorder="1" applyAlignment="1">
      <alignment horizontal="center" vertical="center" wrapText="1"/>
    </xf>
    <xf numFmtId="0" fontId="3" fillId="0" borderId="22" xfId="0" applyFont="1" applyBorder="1" applyAlignment="1">
      <alignment horizontal="left" wrapText="1"/>
    </xf>
    <xf numFmtId="0" fontId="2" fillId="0" borderId="43"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133" xfId="0" applyFont="1" applyBorder="1" applyAlignment="1">
      <alignment horizontal="center" vertical="center" wrapText="1"/>
    </xf>
    <xf numFmtId="0" fontId="2" fillId="0" borderId="109" xfId="0" applyFont="1" applyBorder="1" applyAlignment="1">
      <alignment horizontal="center" vertical="center" wrapText="1"/>
    </xf>
    <xf numFmtId="0" fontId="2" fillId="0" borderId="144" xfId="0" applyFont="1" applyBorder="1" applyAlignment="1">
      <alignment horizontal="center" vertical="center"/>
    </xf>
    <xf numFmtId="0" fontId="2" fillId="0" borderId="145" xfId="0" applyFont="1" applyBorder="1" applyAlignment="1">
      <alignment horizontal="center" vertical="center"/>
    </xf>
    <xf numFmtId="0" fontId="2" fillId="0" borderId="20" xfId="0" applyFont="1" applyBorder="1" applyAlignment="1">
      <alignment horizontal="center" vertical="center" wrapText="1"/>
    </xf>
    <xf numFmtId="0" fontId="2" fillId="0" borderId="144" xfId="0" applyFont="1" applyBorder="1" applyAlignment="1">
      <alignment horizontal="center" vertical="center" wrapText="1"/>
    </xf>
    <xf numFmtId="0" fontId="2" fillId="0" borderId="145" xfId="0" applyFont="1" applyBorder="1" applyAlignment="1">
      <alignment horizontal="center" vertical="center" wrapText="1"/>
    </xf>
    <xf numFmtId="0" fontId="2" fillId="0" borderId="21" xfId="0" applyFont="1" applyBorder="1" applyAlignment="1">
      <alignment horizontal="center" vertical="center" wrapText="1"/>
    </xf>
    <xf numFmtId="0" fontId="28" fillId="0" borderId="22" xfId="0" applyFont="1" applyBorder="1" applyAlignment="1">
      <alignment horizontal="left" wrapText="1"/>
    </xf>
    <xf numFmtId="0" fontId="2" fillId="0" borderId="147" xfId="0" applyFont="1" applyBorder="1" applyAlignment="1">
      <alignment horizontal="center" vertical="center"/>
    </xf>
    <xf numFmtId="0" fontId="2" fillId="0" borderId="148" xfId="0" applyFont="1" applyBorder="1" applyAlignment="1">
      <alignment horizontal="center" vertical="center"/>
    </xf>
    <xf numFmtId="0" fontId="12" fillId="0" borderId="0" xfId="0" applyFont="1" applyAlignment="1">
      <alignment horizontal="center" vertical="center" wrapText="1"/>
    </xf>
    <xf numFmtId="0" fontId="12" fillId="0" borderId="162" xfId="0" applyFont="1" applyBorder="1" applyAlignment="1">
      <alignment horizontal="center" vertical="center"/>
    </xf>
    <xf numFmtId="0" fontId="2" fillId="0" borderId="14" xfId="0" applyFont="1" applyBorder="1" applyAlignment="1">
      <alignment horizontal="center" vertical="center" wrapText="1"/>
    </xf>
    <xf numFmtId="188" fontId="2" fillId="3" borderId="8" xfId="0" applyNumberFormat="1" applyFont="1" applyFill="1" applyBorder="1" applyAlignment="1">
      <alignment horizontal="center" vertical="center"/>
    </xf>
    <xf numFmtId="188" fontId="2" fillId="3" borderId="16" xfId="0" applyNumberFormat="1" applyFont="1" applyFill="1" applyBorder="1" applyAlignment="1">
      <alignment horizontal="center" vertical="center"/>
    </xf>
    <xf numFmtId="38" fontId="2" fillId="2" borderId="58" xfId="3" applyFont="1" applyFill="1" applyBorder="1" applyAlignment="1">
      <alignment horizontal="center" vertical="center"/>
    </xf>
    <xf numFmtId="38" fontId="2" fillId="2" borderId="4" xfId="3" applyFont="1" applyFill="1" applyBorder="1" applyAlignment="1">
      <alignment horizontal="center" vertical="center"/>
    </xf>
    <xf numFmtId="178" fontId="2" fillId="2" borderId="58" xfId="0" applyNumberFormat="1" applyFont="1" applyFill="1" applyBorder="1" applyAlignment="1">
      <alignment horizontal="center" vertical="center"/>
    </xf>
    <xf numFmtId="178" fontId="2" fillId="2" borderId="4" xfId="0" applyNumberFormat="1" applyFont="1" applyFill="1" applyBorder="1" applyAlignment="1">
      <alignment horizontal="center" vertical="center"/>
    </xf>
    <xf numFmtId="188" fontId="2" fillId="3" borderId="58" xfId="0" applyNumberFormat="1" applyFont="1" applyFill="1" applyBorder="1" applyAlignment="1">
      <alignment horizontal="center" vertical="center"/>
    </xf>
    <xf numFmtId="188" fontId="2" fillId="3" borderId="4" xfId="0" applyNumberFormat="1" applyFont="1" applyFill="1" applyBorder="1" applyAlignment="1">
      <alignment horizontal="center" vertical="center"/>
    </xf>
    <xf numFmtId="178" fontId="2" fillId="3" borderId="44" xfId="0" applyNumberFormat="1" applyFont="1" applyFill="1" applyBorder="1" applyAlignment="1">
      <alignment horizontal="center" vertical="center"/>
    </xf>
    <xf numFmtId="199" fontId="0" fillId="3" borderId="58" xfId="0" applyNumberFormat="1" applyFill="1" applyBorder="1" applyAlignment="1">
      <alignment horizontal="center" vertical="center"/>
    </xf>
    <xf numFmtId="199" fontId="0" fillId="3" borderId="4" xfId="0" applyNumberFormat="1" applyFill="1" applyBorder="1" applyAlignment="1">
      <alignment horizontal="center" vertical="center"/>
    </xf>
    <xf numFmtId="178" fontId="2" fillId="3" borderId="58" xfId="0" applyNumberFormat="1" applyFont="1" applyFill="1" applyBorder="1" applyAlignment="1">
      <alignment horizontal="center" vertical="center"/>
    </xf>
    <xf numFmtId="178" fontId="2" fillId="3" borderId="3" xfId="0" applyNumberFormat="1" applyFont="1" applyFill="1" applyBorder="1" applyAlignment="1">
      <alignment horizontal="center" vertical="center"/>
    </xf>
    <xf numFmtId="178" fontId="2" fillId="3" borderId="4" xfId="0" applyNumberFormat="1" applyFont="1" applyFill="1" applyBorder="1" applyAlignment="1">
      <alignment horizontal="center" vertical="center"/>
    </xf>
    <xf numFmtId="188" fontId="2" fillId="3" borderId="3" xfId="0" applyNumberFormat="1" applyFont="1" applyFill="1" applyBorder="1" applyAlignment="1">
      <alignment horizontal="center" vertical="center"/>
    </xf>
    <xf numFmtId="188" fontId="2" fillId="3" borderId="93" xfId="0" applyNumberFormat="1" applyFont="1" applyFill="1" applyBorder="1" applyAlignment="1">
      <alignment horizontal="center" vertical="center"/>
    </xf>
    <xf numFmtId="188" fontId="2" fillId="3" borderId="153" xfId="0" applyNumberFormat="1" applyFont="1" applyFill="1" applyBorder="1" applyAlignment="1">
      <alignment horizontal="center" vertical="center"/>
    </xf>
    <xf numFmtId="188" fontId="2" fillId="3" borderId="84" xfId="0" applyNumberFormat="1" applyFont="1" applyFill="1" applyBorder="1" applyAlignment="1">
      <alignment horizontal="center" vertical="center"/>
    </xf>
    <xf numFmtId="188" fontId="2" fillId="0" borderId="0" xfId="0" applyNumberFormat="1" applyFont="1" applyAlignment="1">
      <alignment horizontal="center" vertical="center"/>
    </xf>
    <xf numFmtId="188" fontId="2" fillId="3" borderId="149" xfId="0" applyNumberFormat="1" applyFont="1" applyFill="1" applyBorder="1" applyAlignment="1">
      <alignment horizontal="center" vertical="center"/>
    </xf>
    <xf numFmtId="188" fontId="2" fillId="3" borderId="151" xfId="0" applyNumberFormat="1" applyFont="1" applyFill="1" applyBorder="1" applyAlignment="1">
      <alignment horizontal="center" vertical="center"/>
    </xf>
    <xf numFmtId="38" fontId="2" fillId="2" borderId="127" xfId="3" applyFont="1" applyFill="1" applyBorder="1" applyAlignment="1">
      <alignment horizontal="center" vertical="center"/>
    </xf>
    <xf numFmtId="38" fontId="2" fillId="2" borderId="129" xfId="3" applyFont="1" applyFill="1" applyBorder="1" applyAlignment="1">
      <alignment horizontal="center" vertical="center"/>
    </xf>
    <xf numFmtId="178" fontId="2" fillId="3" borderId="149" xfId="0" applyNumberFormat="1" applyFont="1" applyFill="1" applyBorder="1" applyAlignment="1">
      <alignment horizontal="center" vertical="center"/>
    </xf>
    <xf numFmtId="178" fontId="2" fillId="3" borderId="151" xfId="0" applyNumberFormat="1" applyFont="1" applyFill="1" applyBorder="1" applyAlignment="1">
      <alignment horizontal="center" vertical="center"/>
    </xf>
    <xf numFmtId="188" fontId="2" fillId="3" borderId="60" xfId="0" applyNumberFormat="1" applyFont="1" applyFill="1" applyBorder="1" applyAlignment="1">
      <alignment horizontal="center" vertical="center"/>
    </xf>
    <xf numFmtId="188" fontId="2" fillId="3" borderId="131" xfId="0" applyNumberFormat="1" applyFont="1" applyFill="1" applyBorder="1" applyAlignment="1">
      <alignment horizontal="center" vertical="center"/>
    </xf>
    <xf numFmtId="188" fontId="2" fillId="3" borderId="152" xfId="0" applyNumberFormat="1" applyFont="1" applyFill="1" applyBorder="1" applyAlignment="1">
      <alignment horizontal="center" vertical="center"/>
    </xf>
    <xf numFmtId="178" fontId="2" fillId="3" borderId="93" xfId="0" applyNumberFormat="1" applyFont="1" applyFill="1" applyBorder="1" applyAlignment="1">
      <alignment horizontal="center" vertical="center"/>
    </xf>
    <xf numFmtId="0" fontId="2" fillId="0" borderId="2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98" xfId="0" applyFont="1" applyBorder="1" applyAlignment="1">
      <alignment horizontal="center" vertical="center" wrapText="1"/>
    </xf>
    <xf numFmtId="0" fontId="2" fillId="0" borderId="99" xfId="0" applyFont="1" applyBorder="1" applyAlignment="1">
      <alignment horizontal="center" vertical="center" wrapText="1"/>
    </xf>
    <xf numFmtId="178" fontId="2" fillId="3" borderId="32" xfId="0" applyNumberFormat="1" applyFont="1" applyFill="1" applyBorder="1" applyAlignment="1">
      <alignment horizontal="center" vertical="center"/>
    </xf>
    <xf numFmtId="188" fontId="2" fillId="3" borderId="32" xfId="0" applyNumberFormat="1" applyFont="1" applyFill="1" applyBorder="1" applyAlignment="1">
      <alignment horizontal="center" vertical="center"/>
    </xf>
    <xf numFmtId="0" fontId="2" fillId="0" borderId="137" xfId="0" applyFont="1" applyBorder="1" applyAlignment="1">
      <alignment horizontal="center" vertical="center" wrapText="1"/>
    </xf>
    <xf numFmtId="0" fontId="2" fillId="0" borderId="139" xfId="0" applyFont="1" applyBorder="1" applyAlignment="1">
      <alignment horizontal="center" vertical="center"/>
    </xf>
    <xf numFmtId="178" fontId="2" fillId="3" borderId="182" xfId="0" applyNumberFormat="1" applyFont="1" applyFill="1" applyBorder="1" applyAlignment="1">
      <alignment horizontal="center" vertical="center"/>
    </xf>
    <xf numFmtId="188" fontId="2" fillId="3" borderId="127" xfId="0" applyNumberFormat="1" applyFont="1" applyFill="1" applyBorder="1" applyAlignment="1">
      <alignment horizontal="center" vertical="center"/>
    </xf>
    <xf numFmtId="188" fontId="2" fillId="3" borderId="128" xfId="0" applyNumberFormat="1" applyFont="1" applyFill="1" applyBorder="1" applyAlignment="1">
      <alignment horizontal="center" vertical="center"/>
    </xf>
    <xf numFmtId="188" fontId="2" fillId="3" borderId="129" xfId="0" applyNumberFormat="1" applyFont="1" applyFill="1" applyBorder="1" applyAlignment="1">
      <alignment horizontal="center" vertical="center"/>
    </xf>
    <xf numFmtId="178" fontId="2" fillId="3" borderId="8" xfId="0" applyNumberFormat="1" applyFont="1" applyFill="1" applyBorder="1" applyAlignment="1">
      <alignment horizontal="center" vertical="center"/>
    </xf>
    <xf numFmtId="199" fontId="0" fillId="3" borderId="182" xfId="0" applyNumberFormat="1" applyFill="1" applyBorder="1" applyAlignment="1">
      <alignment horizontal="center" vertical="center"/>
    </xf>
    <xf numFmtId="0" fontId="2" fillId="0" borderId="0" xfId="0" applyFont="1" applyAlignment="1">
      <alignment horizontal="center" vertical="center" wrapText="1"/>
    </xf>
    <xf numFmtId="0" fontId="2" fillId="0" borderId="139" xfId="0" applyFont="1" applyBorder="1" applyAlignment="1">
      <alignment horizontal="center" vertical="center" wrapText="1"/>
    </xf>
    <xf numFmtId="0" fontId="2" fillId="0" borderId="0" xfId="0" applyFont="1" applyAlignment="1">
      <alignment horizontal="center" vertical="center"/>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75" xfId="0" applyFont="1" applyBorder="1" applyAlignment="1">
      <alignment horizontal="center" vertical="center" wrapText="1"/>
    </xf>
    <xf numFmtId="188" fontId="2" fillId="3" borderId="146" xfId="0" applyNumberFormat="1" applyFont="1" applyFill="1" applyBorder="1" applyAlignment="1">
      <alignment horizontal="center" vertical="center"/>
    </xf>
    <xf numFmtId="0" fontId="2" fillId="0" borderId="9" xfId="0" applyFont="1" applyBorder="1" applyAlignment="1">
      <alignment horizontal="center" vertical="center"/>
    </xf>
    <xf numFmtId="0" fontId="2" fillId="0" borderId="22" xfId="0" applyFont="1" applyBorder="1" applyAlignment="1">
      <alignment horizontal="center" vertical="center"/>
    </xf>
    <xf numFmtId="178" fontId="2" fillId="3" borderId="160" xfId="0" applyNumberFormat="1" applyFont="1" applyFill="1" applyBorder="1" applyAlignment="1">
      <alignment horizontal="center" vertical="center"/>
    </xf>
    <xf numFmtId="178" fontId="2" fillId="3" borderId="150" xfId="0" applyNumberFormat="1" applyFont="1" applyFill="1" applyBorder="1" applyAlignment="1">
      <alignment horizontal="center" vertical="center"/>
    </xf>
    <xf numFmtId="184" fontId="2" fillId="3" borderId="161" xfId="0" applyNumberFormat="1" applyFont="1" applyFill="1" applyBorder="1" applyAlignment="1">
      <alignment horizontal="center" vertical="center"/>
    </xf>
    <xf numFmtId="184" fontId="2" fillId="3" borderId="30" xfId="0" applyNumberFormat="1" applyFont="1" applyFill="1" applyBorder="1" applyAlignment="1">
      <alignment horizontal="center" vertical="center"/>
    </xf>
    <xf numFmtId="184" fontId="2" fillId="3" borderId="155" xfId="0" applyNumberFormat="1" applyFont="1" applyFill="1" applyBorder="1" applyAlignment="1">
      <alignment horizontal="center" vertical="center"/>
    </xf>
    <xf numFmtId="0" fontId="2" fillId="0" borderId="13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4" xfId="0" applyFont="1" applyBorder="1" applyAlignment="1">
      <alignment horizontal="center" vertical="center" wrapText="1"/>
    </xf>
    <xf numFmtId="194" fontId="2" fillId="3" borderId="60" xfId="0" applyNumberFormat="1" applyFont="1" applyFill="1" applyBorder="1" applyAlignment="1">
      <alignment horizontal="center" vertical="center"/>
    </xf>
    <xf numFmtId="194" fontId="2" fillId="3" borderId="12" xfId="0" applyNumberFormat="1" applyFont="1" applyFill="1" applyBorder="1" applyAlignment="1">
      <alignment horizontal="center" vertical="center"/>
    </xf>
    <xf numFmtId="194" fontId="2" fillId="3" borderId="131" xfId="0" applyNumberFormat="1" applyFont="1" applyFill="1" applyBorder="1" applyAlignment="1">
      <alignment horizontal="center" vertical="center"/>
    </xf>
    <xf numFmtId="0" fontId="2" fillId="0" borderId="23" xfId="0" applyFont="1" applyBorder="1" applyAlignment="1">
      <alignment horizontal="center" vertical="center" wrapText="1"/>
    </xf>
    <xf numFmtId="178" fontId="2" fillId="3" borderId="48" xfId="0" applyNumberFormat="1" applyFont="1" applyFill="1" applyBorder="1" applyAlignment="1">
      <alignment horizontal="center" vertical="center"/>
    </xf>
    <xf numFmtId="178" fontId="2" fillId="3" borderId="1" xfId="0" applyNumberFormat="1" applyFont="1" applyFill="1" applyBorder="1" applyAlignment="1">
      <alignment horizontal="center" vertical="center"/>
    </xf>
    <xf numFmtId="178" fontId="2" fillId="3" borderId="2" xfId="0" applyNumberFormat="1" applyFont="1" applyFill="1" applyBorder="1" applyAlignment="1">
      <alignment horizontal="center" vertical="center"/>
    </xf>
    <xf numFmtId="0" fontId="2" fillId="0" borderId="142" xfId="0" applyFont="1" applyBorder="1" applyAlignment="1">
      <alignment horizontal="center" vertical="center" wrapText="1"/>
    </xf>
    <xf numFmtId="184" fontId="2" fillId="3" borderId="60" xfId="0" applyNumberFormat="1" applyFont="1" applyFill="1" applyBorder="1" applyAlignment="1">
      <alignment horizontal="center" vertical="center"/>
    </xf>
    <xf numFmtId="184" fontId="2" fillId="3" borderId="12" xfId="0" applyNumberFormat="1" applyFont="1" applyFill="1" applyBorder="1" applyAlignment="1">
      <alignment horizontal="center" vertical="center"/>
    </xf>
    <xf numFmtId="184" fontId="2" fillId="3" borderId="69" xfId="0" applyNumberFormat="1" applyFont="1" applyFill="1" applyBorder="1" applyAlignment="1">
      <alignment horizontal="center" vertical="center"/>
    </xf>
    <xf numFmtId="188" fontId="2" fillId="6" borderId="149" xfId="0" applyNumberFormat="1" applyFont="1" applyFill="1" applyBorder="1" applyAlignment="1">
      <alignment horizontal="center" vertical="center"/>
    </xf>
    <xf numFmtId="188" fontId="2" fillId="6" borderId="150" xfId="0" applyNumberFormat="1" applyFont="1" applyFill="1" applyBorder="1" applyAlignment="1">
      <alignment horizontal="center" vertical="center"/>
    </xf>
    <xf numFmtId="188" fontId="2" fillId="6" borderId="151" xfId="0" applyNumberFormat="1" applyFont="1" applyFill="1" applyBorder="1" applyAlignment="1">
      <alignment horizontal="center" vertical="center"/>
    </xf>
    <xf numFmtId="199" fontId="0" fillId="3" borderId="93" xfId="0" applyNumberFormat="1" applyFill="1" applyBorder="1" applyAlignment="1">
      <alignment horizontal="center" vertical="center"/>
    </xf>
  </cellXfs>
  <cellStyles count="6">
    <cellStyle name="パーセント" xfId="5" builtinId="5"/>
    <cellStyle name="ハイパーリンク" xfId="4" builtinId="8"/>
    <cellStyle name="桁区切り" xfId="3" builtinId="6"/>
    <cellStyle name="桁区切り 2" xfId="1" xr:uid="{00000000-0005-0000-0000-000000000000}"/>
    <cellStyle name="標準" xfId="0" builtinId="0"/>
    <cellStyle name="標準 2" xfId="2" xr:uid="{00000000-0005-0000-0000-000002000000}"/>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CCFFFF"/>
      <color rgb="FFFFFFCC"/>
      <color rgb="FFFF0000"/>
      <color rgb="FF66FFFF"/>
      <color rgb="FFFF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2198</xdr:colOff>
      <xdr:row>45</xdr:row>
      <xdr:rowOff>152400</xdr:rowOff>
    </xdr:from>
    <xdr:to>
      <xdr:col>8</xdr:col>
      <xdr:colOff>104775</xdr:colOff>
      <xdr:row>45</xdr:row>
      <xdr:rowOff>561975</xdr:rowOff>
    </xdr:to>
    <xdr:pic>
      <xdr:nvPicPr>
        <xdr:cNvPr id="18693" name="Picture 11">
          <a:extLst>
            <a:ext uri="{FF2B5EF4-FFF2-40B4-BE49-F238E27FC236}">
              <a16:creationId xmlns:a16="http://schemas.microsoft.com/office/drawing/2014/main" id="{00000000-0008-0000-0700-0000054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4102" y="6123842"/>
          <a:ext cx="5788269" cy="40957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BABB7-F443-4FF2-B7C7-A293BF8BEADD}">
  <dimension ref="A1:U31"/>
  <sheetViews>
    <sheetView zoomScale="115" zoomScaleNormal="115" workbookViewId="0">
      <selection activeCell="F1" sqref="F1"/>
    </sheetView>
  </sheetViews>
  <sheetFormatPr defaultRowHeight="13.5" x14ac:dyDescent="0.15"/>
  <cols>
    <col min="1" max="1" width="30" customWidth="1"/>
    <col min="2" max="2" width="17.25" customWidth="1"/>
    <col min="3" max="7" width="15.375" customWidth="1"/>
    <col min="8" max="8" width="11.375" customWidth="1"/>
    <col min="9" max="9" width="10.375" customWidth="1"/>
    <col min="19" max="19" width="12" customWidth="1"/>
    <col min="20" max="20" width="11.875" customWidth="1"/>
    <col min="21" max="21" width="31.25" customWidth="1"/>
  </cols>
  <sheetData>
    <row r="1" spans="1:21" ht="90.75" customHeight="1" x14ac:dyDescent="0.2">
      <c r="A1" s="23" t="s">
        <v>0</v>
      </c>
      <c r="I1" s="536" t="s">
        <v>1</v>
      </c>
      <c r="S1" s="536" t="s">
        <v>2</v>
      </c>
      <c r="T1" s="536" t="s">
        <v>3</v>
      </c>
      <c r="U1" s="356" t="s">
        <v>4</v>
      </c>
    </row>
    <row r="2" spans="1:21" ht="18.75" customHeight="1" x14ac:dyDescent="0.15">
      <c r="A2" s="442" t="s">
        <v>5</v>
      </c>
      <c r="B2" s="465" t="s">
        <v>6</v>
      </c>
      <c r="C2" s="550" t="s">
        <v>7</v>
      </c>
      <c r="D2" s="551"/>
      <c r="E2" s="551"/>
      <c r="F2" s="551"/>
      <c r="G2" s="551"/>
      <c r="H2" s="552"/>
      <c r="I2" s="457" t="str">
        <f>HYPERLINK("#'表紙'!k7","表紙の入力に進んでください")</f>
        <v>表紙の入力に進んでください</v>
      </c>
      <c r="J2" s="445"/>
      <c r="K2" s="445"/>
      <c r="L2" s="445"/>
      <c r="M2" s="445"/>
      <c r="N2" s="445"/>
      <c r="O2" s="445"/>
      <c r="P2" s="445"/>
      <c r="Q2" s="445"/>
      <c r="R2" s="446"/>
      <c r="S2" s="462" t="b">
        <v>0</v>
      </c>
      <c r="T2" s="537" t="b">
        <v>0</v>
      </c>
      <c r="U2" s="538" t="str">
        <f>IF(入力確認用sheet!I2="はい",IF(表1!K53&lt;&gt;0,"OK","NG"),"")</f>
        <v/>
      </c>
    </row>
    <row r="3" spans="1:21" ht="18.75" customHeight="1" x14ac:dyDescent="0.15">
      <c r="A3" s="549" t="s">
        <v>8</v>
      </c>
      <c r="B3" s="541" t="s">
        <v>9</v>
      </c>
      <c r="C3" s="553" t="s">
        <v>10</v>
      </c>
      <c r="D3" s="554"/>
      <c r="E3" s="554"/>
      <c r="F3" s="554"/>
      <c r="G3" s="554"/>
      <c r="H3" s="555"/>
      <c r="I3" s="559"/>
      <c r="J3" s="447" t="str">
        <f>IF(I3="はい",HYPERLINK("#'表1'!C25","はいの場合は表1の入力に進んでください"),"")</f>
        <v/>
      </c>
      <c r="K3" s="448"/>
      <c r="L3" s="448"/>
      <c r="M3" s="448"/>
      <c r="N3" s="448"/>
      <c r="O3" s="448"/>
      <c r="P3" s="448"/>
      <c r="Q3" s="448"/>
      <c r="R3" s="449"/>
      <c r="S3" s="462" t="b">
        <v>0</v>
      </c>
      <c r="T3" s="537" t="b">
        <v>0</v>
      </c>
      <c r="U3" s="557" t="str">
        <f>IF(入力確認用sheet!I3="はい",IF(表1!I53&lt;&gt;0,"OK","シートの入力状況を確認してください"),"")</f>
        <v/>
      </c>
    </row>
    <row r="4" spans="1:21" ht="18.75" customHeight="1" x14ac:dyDescent="0.15">
      <c r="A4" s="549"/>
      <c r="B4" s="542"/>
      <c r="C4" s="545" t="s">
        <v>11</v>
      </c>
      <c r="D4" s="546"/>
      <c r="E4" s="546"/>
      <c r="F4" s="546"/>
      <c r="G4" s="546"/>
      <c r="H4" s="547"/>
      <c r="I4" s="560"/>
      <c r="J4" s="450" t="str">
        <f>IF(I3="いいえ",HYPERLINK("#H5","いいえの場合は下の質問の確認に進んでください"),"")</f>
        <v/>
      </c>
      <c r="K4" s="451"/>
      <c r="L4" s="451"/>
      <c r="M4" s="451"/>
      <c r="N4" s="451"/>
      <c r="O4" s="451"/>
      <c r="P4" s="451"/>
      <c r="Q4" s="451"/>
      <c r="R4" s="452"/>
      <c r="S4" s="462" t="b">
        <v>0</v>
      </c>
      <c r="T4" s="537" t="b">
        <v>0</v>
      </c>
      <c r="U4" s="557"/>
    </row>
    <row r="5" spans="1:21" ht="18.75" customHeight="1" x14ac:dyDescent="0.15">
      <c r="A5" s="442" t="s">
        <v>12</v>
      </c>
      <c r="B5" s="542"/>
      <c r="C5" s="545" t="s">
        <v>13</v>
      </c>
      <c r="D5" s="546"/>
      <c r="E5" s="546"/>
      <c r="F5" s="546"/>
      <c r="G5" s="546"/>
      <c r="H5" s="547"/>
      <c r="I5" s="456"/>
      <c r="J5" s="450" t="str">
        <f>IF(I5="はい",HYPERLINK("#'表2'!C14","はいの場合は表2の入力に進んでください"),"")</f>
        <v/>
      </c>
      <c r="K5" s="443"/>
      <c r="L5" s="443"/>
      <c r="M5" s="443"/>
      <c r="N5" s="443"/>
      <c r="O5" s="443"/>
      <c r="P5" s="443"/>
      <c r="Q5" s="443"/>
      <c r="R5" s="444"/>
      <c r="S5" s="462" t="b">
        <v>0</v>
      </c>
      <c r="T5" s="537" t="b">
        <v>0</v>
      </c>
      <c r="U5" s="461" t="str">
        <f>IF(入力確認用sheet!I5="はい",IF(表2!C43&lt;&gt;0,"OK","シートの入力状況を確認してください"),"")</f>
        <v/>
      </c>
    </row>
    <row r="6" spans="1:21" ht="18.75" customHeight="1" x14ac:dyDescent="0.15">
      <c r="A6" s="442" t="s">
        <v>14</v>
      </c>
      <c r="B6" s="542"/>
      <c r="C6" s="545" t="s">
        <v>15</v>
      </c>
      <c r="D6" s="546"/>
      <c r="E6" s="546"/>
      <c r="F6" s="546"/>
      <c r="G6" s="546"/>
      <c r="H6" s="547"/>
      <c r="I6" s="456"/>
      <c r="J6" s="450" t="str">
        <f>IF(I6="はい",HYPERLINK("#'表3'!C14","はいの場合は表3の入力に進んでください"),"")</f>
        <v/>
      </c>
      <c r="K6" s="445"/>
      <c r="L6" s="445"/>
      <c r="M6" s="445"/>
      <c r="N6" s="445"/>
      <c r="O6" s="445"/>
      <c r="P6" s="445"/>
      <c r="Q6" s="445"/>
      <c r="R6" s="446"/>
      <c r="S6" s="462" t="b">
        <v>0</v>
      </c>
      <c r="T6" s="537" t="b">
        <v>0</v>
      </c>
      <c r="U6" s="461" t="str">
        <f>IF(入力確認用sheet!I6="はい",IF(表3!G43&lt;&gt;0,"OK","シートの入力状況を確認してください"),"")</f>
        <v/>
      </c>
    </row>
    <row r="7" spans="1:21" ht="18.75" customHeight="1" x14ac:dyDescent="0.15">
      <c r="A7" s="442" t="s">
        <v>16</v>
      </c>
      <c r="B7" s="542"/>
      <c r="C7" s="545" t="s">
        <v>17</v>
      </c>
      <c r="D7" s="546"/>
      <c r="E7" s="546"/>
      <c r="F7" s="546"/>
      <c r="G7" s="546"/>
      <c r="H7" s="547"/>
      <c r="I7" s="455"/>
      <c r="J7" s="450" t="str">
        <f>IF(I7="はい",HYPERLINK("#'表4'!C15","はいの場合は表4の入力に進んでください"),"")</f>
        <v/>
      </c>
      <c r="K7" s="445"/>
      <c r="L7" s="445"/>
      <c r="M7" s="445"/>
      <c r="N7" s="445"/>
      <c r="O7" s="445"/>
      <c r="P7" s="445"/>
      <c r="Q7" s="445"/>
      <c r="R7" s="446"/>
      <c r="S7" s="462" t="b">
        <v>0</v>
      </c>
      <c r="T7" s="537" t="b">
        <v>0</v>
      </c>
      <c r="U7" s="461" t="str">
        <f>IF(入力確認用sheet!I7="はい",IF(表4!C18&lt;&gt;0,"OK","シートの入力状況を確認してください"),"")</f>
        <v/>
      </c>
    </row>
    <row r="8" spans="1:21" ht="18.75" customHeight="1" x14ac:dyDescent="0.15">
      <c r="A8" s="442" t="s">
        <v>18</v>
      </c>
      <c r="B8" s="542"/>
      <c r="C8" s="545" t="s">
        <v>19</v>
      </c>
      <c r="D8" s="546"/>
      <c r="E8" s="546"/>
      <c r="F8" s="546"/>
      <c r="G8" s="546"/>
      <c r="H8" s="547"/>
      <c r="I8" s="456"/>
      <c r="J8" s="450" t="str">
        <f>IF(I8="はい",HYPERLINK("#'表5'!C14","はいの場合は表4の入力に進んでください"),"")</f>
        <v/>
      </c>
      <c r="K8" s="445"/>
      <c r="L8" s="445"/>
      <c r="M8" s="445"/>
      <c r="N8" s="445"/>
      <c r="O8" s="445"/>
      <c r="P8" s="445"/>
      <c r="Q8" s="445"/>
      <c r="R8" s="446"/>
      <c r="S8" s="462" t="b">
        <v>0</v>
      </c>
      <c r="T8" s="537" t="b">
        <v>0</v>
      </c>
      <c r="U8" s="461" t="str">
        <f>IF(入力確認用sheet!I8="はい",IF(表5!G17&lt;&gt;0,"OK","シートの入力状況を確認してください"),"")</f>
        <v/>
      </c>
    </row>
    <row r="9" spans="1:21" ht="18.75" customHeight="1" x14ac:dyDescent="0.15">
      <c r="A9" s="442" t="s">
        <v>20</v>
      </c>
      <c r="B9" s="542"/>
      <c r="C9" s="545" t="s">
        <v>21</v>
      </c>
      <c r="D9" s="546"/>
      <c r="E9" s="546"/>
      <c r="F9" s="546"/>
      <c r="G9" s="546"/>
      <c r="H9" s="547"/>
      <c r="I9" s="456"/>
      <c r="J9" s="450" t="str">
        <f>IF(I9="はい",HYPERLINK("#'表6'!C13","はいの場合は表6の入力に進んでください"),"")</f>
        <v/>
      </c>
      <c r="K9" s="445"/>
      <c r="L9" s="445"/>
      <c r="M9" s="445"/>
      <c r="N9" s="445"/>
      <c r="O9" s="445"/>
      <c r="P9" s="445"/>
      <c r="Q9" s="445"/>
      <c r="R9" s="446"/>
      <c r="S9" s="462" t="b">
        <v>0</v>
      </c>
      <c r="T9" s="537" t="b">
        <v>0</v>
      </c>
      <c r="U9" s="461" t="str">
        <f>IF(入力確認用sheet!I9="はい",IF(表6!D113&lt;&gt;0,"OK","シートの入力状況を確認してください"),"")</f>
        <v/>
      </c>
    </row>
    <row r="10" spans="1:21" ht="18.75" customHeight="1" x14ac:dyDescent="0.15">
      <c r="A10" s="442" t="s">
        <v>22</v>
      </c>
      <c r="B10" s="543"/>
      <c r="C10" s="544" t="s">
        <v>23</v>
      </c>
      <c r="D10" s="544"/>
      <c r="E10" s="544"/>
      <c r="F10" s="544"/>
      <c r="G10" s="544"/>
      <c r="H10" s="544"/>
      <c r="I10" s="456"/>
      <c r="J10" s="450" t="str">
        <f>IF(I10="はい",HYPERLINK("#'表6の2'!C14","はいの場合は表6の2の入力に進んでください"),"")</f>
        <v/>
      </c>
      <c r="K10" s="445"/>
      <c r="L10" s="445"/>
      <c r="M10" s="445"/>
      <c r="N10" s="445"/>
      <c r="O10" s="445"/>
      <c r="P10" s="445"/>
      <c r="Q10" s="445"/>
      <c r="R10" s="446"/>
      <c r="S10" s="462" t="b">
        <v>0</v>
      </c>
      <c r="T10" s="537" t="b">
        <v>0</v>
      </c>
      <c r="U10" s="461" t="str">
        <f>IF(入力確認用sheet!I10="はい",IF(表6の2!D42&lt;&gt;0,"OK","シートの入力状況を確認してください"),"")</f>
        <v/>
      </c>
    </row>
    <row r="11" spans="1:21" ht="18.75" customHeight="1" x14ac:dyDescent="0.15">
      <c r="A11" s="454" t="s">
        <v>24</v>
      </c>
      <c r="B11" s="541" t="s">
        <v>25</v>
      </c>
      <c r="C11" s="544" t="s">
        <v>26</v>
      </c>
      <c r="D11" s="544"/>
      <c r="E11" s="544"/>
      <c r="F11" s="544"/>
      <c r="G11" s="544"/>
      <c r="H11" s="544"/>
      <c r="I11" s="456"/>
      <c r="J11" s="450" t="str">
        <f>IF(I11="はい",HYPERLINK("#'表7'!C9","はいの場合は表7の入力に進んでください"),"")</f>
        <v/>
      </c>
      <c r="K11" s="445"/>
      <c r="L11" s="445"/>
      <c r="M11" s="445"/>
      <c r="N11" s="445"/>
      <c r="O11" s="445"/>
      <c r="P11" s="445"/>
      <c r="Q11" s="445"/>
      <c r="R11" s="446"/>
      <c r="S11" s="462" t="b">
        <v>0</v>
      </c>
      <c r="T11" s="537" t="b">
        <v>0</v>
      </c>
      <c r="U11" s="461" t="str">
        <f>IF(入力確認用sheet!I11="はい",IF(表7!D17&lt;&gt;0,"OK","シートの入力状況を確認してください"),"")</f>
        <v/>
      </c>
    </row>
    <row r="12" spans="1:21" ht="18.75" customHeight="1" x14ac:dyDescent="0.15">
      <c r="A12" s="454" t="s">
        <v>27</v>
      </c>
      <c r="B12" s="542"/>
      <c r="C12" s="544" t="s">
        <v>28</v>
      </c>
      <c r="D12" s="544"/>
      <c r="E12" s="544"/>
      <c r="F12" s="544"/>
      <c r="G12" s="544"/>
      <c r="H12" s="544"/>
      <c r="I12" s="456"/>
      <c r="J12" s="450" t="str">
        <f>IF(I12="はい",HYPERLINK("#'表8'!C9","はいの場合は表8の入力に進んでください"),"")</f>
        <v/>
      </c>
      <c r="K12" s="445"/>
      <c r="L12" s="445"/>
      <c r="M12" s="445"/>
      <c r="N12" s="445"/>
      <c r="O12" s="445"/>
      <c r="P12" s="445"/>
      <c r="Q12" s="445"/>
      <c r="R12" s="446"/>
      <c r="S12" s="462" t="b">
        <v>0</v>
      </c>
      <c r="T12" s="537" t="b">
        <v>0</v>
      </c>
      <c r="U12" s="461" t="str">
        <f>IF(入力確認用sheet!I12="はい",IF(表8!E17&lt;&gt;0,"OK","シートの入力状況を確認してください"),"")</f>
        <v/>
      </c>
    </row>
    <row r="13" spans="1:21" ht="18.75" customHeight="1" x14ac:dyDescent="0.15">
      <c r="A13" s="454" t="s">
        <v>29</v>
      </c>
      <c r="B13" s="542"/>
      <c r="C13" s="544" t="s">
        <v>30</v>
      </c>
      <c r="D13" s="544"/>
      <c r="E13" s="544"/>
      <c r="F13" s="544"/>
      <c r="G13" s="544"/>
      <c r="H13" s="544"/>
      <c r="I13" s="456"/>
      <c r="J13" s="450" t="str">
        <f>IF(I13="はい",HYPERLINK("#'表9'!C9","はいの場合は表9の入力に進んでください"),"")</f>
        <v/>
      </c>
      <c r="K13" s="445"/>
      <c r="L13" s="445"/>
      <c r="M13" s="445"/>
      <c r="N13" s="445"/>
      <c r="O13" s="445"/>
      <c r="P13" s="445"/>
      <c r="Q13" s="445"/>
      <c r="R13" s="446"/>
      <c r="S13" s="462" t="b">
        <v>0</v>
      </c>
      <c r="T13" s="537" t="b">
        <v>0</v>
      </c>
      <c r="U13" s="461" t="str">
        <f>IF(入力確認用sheet!I13="はい",IF(表9!D17&lt;&gt;0,"OK","シートの入力状況を確認してください"),"")</f>
        <v/>
      </c>
    </row>
    <row r="14" spans="1:21" ht="18.75" customHeight="1" x14ac:dyDescent="0.15">
      <c r="A14" s="454" t="s">
        <v>31</v>
      </c>
      <c r="B14" s="542"/>
      <c r="C14" s="544" t="s">
        <v>32</v>
      </c>
      <c r="D14" s="544"/>
      <c r="E14" s="544"/>
      <c r="F14" s="544"/>
      <c r="G14" s="544"/>
      <c r="H14" s="544"/>
      <c r="I14" s="456"/>
      <c r="J14" s="450" t="str">
        <f>IF(I14="はい",HYPERLINK("#'表10'!C4","はいの場合は表10の入力に進んでください"),"")</f>
        <v/>
      </c>
      <c r="K14" s="445"/>
      <c r="L14" s="445"/>
      <c r="M14" s="445"/>
      <c r="N14" s="445"/>
      <c r="O14" s="445"/>
      <c r="P14" s="445"/>
      <c r="Q14" s="445"/>
      <c r="R14" s="446"/>
      <c r="S14" s="462" t="b">
        <v>0</v>
      </c>
      <c r="T14" s="537" t="b">
        <v>0</v>
      </c>
      <c r="U14" s="461" t="str">
        <f>IF(入力確認用sheet!I14="はい",IF(表10!E17&lt;&gt;0,"OK","シートの入力状況を確認してください"),"")</f>
        <v/>
      </c>
    </row>
    <row r="15" spans="1:21" ht="18.75" customHeight="1" x14ac:dyDescent="0.15">
      <c r="A15" s="454" t="s">
        <v>33</v>
      </c>
      <c r="B15" s="542"/>
      <c r="C15" s="544" t="s">
        <v>34</v>
      </c>
      <c r="D15" s="544"/>
      <c r="E15" s="544"/>
      <c r="F15" s="544"/>
      <c r="G15" s="544"/>
      <c r="H15" s="544"/>
      <c r="I15" s="456"/>
      <c r="J15" s="450" t="str">
        <f>IF(I15="はい",HYPERLINK("#'表11'!C12","はいの場合は表11の入力に進んでください"),"")</f>
        <v/>
      </c>
      <c r="K15" s="445"/>
      <c r="L15" s="445"/>
      <c r="M15" s="445"/>
      <c r="N15" s="445"/>
      <c r="O15" s="445"/>
      <c r="P15" s="445"/>
      <c r="Q15" s="445"/>
      <c r="R15" s="446"/>
      <c r="S15" s="462" t="b">
        <v>0</v>
      </c>
      <c r="T15" s="537" t="b">
        <v>0</v>
      </c>
      <c r="U15" s="461" t="str">
        <f>IF(入力確認用sheet!I15="はい",IF(表11!C12&lt;&gt;0,"OK","シートの入力状況を確認してください"),"")</f>
        <v/>
      </c>
    </row>
    <row r="16" spans="1:21" ht="18.75" customHeight="1" x14ac:dyDescent="0.15">
      <c r="A16" s="454" t="s">
        <v>35</v>
      </c>
      <c r="B16" s="543"/>
      <c r="C16" s="544" t="s">
        <v>36</v>
      </c>
      <c r="D16" s="544"/>
      <c r="E16" s="544"/>
      <c r="F16" s="544"/>
      <c r="G16" s="544"/>
      <c r="H16" s="544"/>
      <c r="I16" s="456"/>
      <c r="J16" s="450" t="str">
        <f>IF(I16="はい",HYPERLINK("#'表11の2'!C12","はいの場合は表11の2の入力に進んでください"),"")</f>
        <v/>
      </c>
      <c r="K16" s="445"/>
      <c r="L16" s="445"/>
      <c r="M16" s="445"/>
      <c r="N16" s="445"/>
      <c r="O16" s="445"/>
      <c r="P16" s="445"/>
      <c r="Q16" s="445"/>
      <c r="R16" s="446"/>
      <c r="S16" s="462" t="b">
        <v>0</v>
      </c>
      <c r="T16" s="537" t="b">
        <v>0</v>
      </c>
      <c r="U16" s="461" t="str">
        <f>IF(入力確認用sheet!I16="はい",IF(表11の2!C14&lt;&gt;0,"OK","シートの入力状況を確認してください"),"")</f>
        <v/>
      </c>
    </row>
    <row r="17" spans="1:21" ht="18.75" customHeight="1" x14ac:dyDescent="0.15">
      <c r="A17" s="454" t="s">
        <v>37</v>
      </c>
      <c r="B17" s="465" t="s">
        <v>589</v>
      </c>
      <c r="C17" s="548" t="s">
        <v>7</v>
      </c>
      <c r="D17" s="548"/>
      <c r="E17" s="548"/>
      <c r="F17" s="548"/>
      <c r="G17" s="548"/>
      <c r="H17" s="548"/>
      <c r="I17" s="457" t="str">
        <f>HYPERLINK("#'表12'!c15","表12の入力に進んでください")</f>
        <v>表12の入力に進んでください</v>
      </c>
      <c r="J17" s="445"/>
      <c r="K17" s="445"/>
      <c r="L17" s="445"/>
      <c r="M17" s="445"/>
      <c r="N17" s="445"/>
      <c r="O17" s="445"/>
      <c r="P17" s="445"/>
      <c r="Q17" s="445"/>
      <c r="R17" s="446"/>
      <c r="S17" s="462" t="b">
        <v>0</v>
      </c>
      <c r="T17" s="537" t="b">
        <v>0</v>
      </c>
      <c r="U17" s="538" t="str">
        <f>IF(入力確認用sheet!I17="はい",IF(表12!D26&lt;&gt;0,"OK","シートの入力状況を確認してください"),"")</f>
        <v/>
      </c>
    </row>
    <row r="18" spans="1:21" ht="18.75" customHeight="1" x14ac:dyDescent="0.15">
      <c r="A18" s="454" t="s">
        <v>38</v>
      </c>
      <c r="B18" s="539" t="s">
        <v>39</v>
      </c>
      <c r="C18" s="544" t="s">
        <v>40</v>
      </c>
      <c r="D18" s="544"/>
      <c r="E18" s="544"/>
      <c r="F18" s="544"/>
      <c r="G18" s="544"/>
      <c r="H18" s="544"/>
      <c r="I18" s="456"/>
      <c r="J18" s="450" t="str">
        <f>IF(I18="はい",HYPERLINK("#'表12の2'!f11","はいの場合は表12の2の入力に進んでください"),"")</f>
        <v/>
      </c>
      <c r="K18" s="445"/>
      <c r="L18" s="445"/>
      <c r="M18" s="445"/>
      <c r="N18" s="445"/>
      <c r="O18" s="445"/>
      <c r="P18" s="445"/>
      <c r="Q18" s="445"/>
      <c r="R18" s="446"/>
      <c r="S18" s="462" t="b">
        <v>0</v>
      </c>
      <c r="T18" s="537" t="b">
        <v>0</v>
      </c>
      <c r="U18" s="461" t="str">
        <f>IF(入力確認用sheet!I18="はい",IF(表12の2!F82&lt;&gt;0,"OK","シートの入力状況を確認してください"),"")</f>
        <v/>
      </c>
    </row>
    <row r="19" spans="1:21" ht="18.75" customHeight="1" x14ac:dyDescent="0.15">
      <c r="A19" s="454" t="s">
        <v>41</v>
      </c>
      <c r="B19" s="540"/>
      <c r="C19" s="544" t="s">
        <v>42</v>
      </c>
      <c r="D19" s="544"/>
      <c r="E19" s="544"/>
      <c r="F19" s="544"/>
      <c r="G19" s="544"/>
      <c r="H19" s="544"/>
      <c r="I19" s="456"/>
      <c r="J19" s="450" t="str">
        <f>IF(I19="はい",HYPERLINK("#'表12の3'!f12","はいの場合は表12の3の入力に進んでください"),"")</f>
        <v/>
      </c>
      <c r="K19" s="445"/>
      <c r="L19" s="445"/>
      <c r="M19" s="445"/>
      <c r="N19" s="445"/>
      <c r="O19" s="445"/>
      <c r="P19" s="445"/>
      <c r="Q19" s="445"/>
      <c r="R19" s="446"/>
      <c r="S19" s="462" t="b">
        <v>0</v>
      </c>
      <c r="T19" s="537" t="b">
        <v>0</v>
      </c>
      <c r="U19" s="461" t="str">
        <f>IF(入力確認用sheet!I19="はい",IF(表12の3!F74&lt;&gt;0,"OK","シートの入力状況を確認してください"),"")</f>
        <v/>
      </c>
    </row>
    <row r="21" spans="1:21" ht="27" x14ac:dyDescent="0.15">
      <c r="A21" s="466" t="s">
        <v>43</v>
      </c>
      <c r="B21" s="463"/>
      <c r="S21" s="453" t="s">
        <v>2</v>
      </c>
    </row>
    <row r="22" spans="1:21" ht="18" customHeight="1" x14ac:dyDescent="0.15">
      <c r="A22" s="461" t="s">
        <v>44</v>
      </c>
      <c r="B22" s="464"/>
      <c r="C22" s="558" t="s">
        <v>45</v>
      </c>
      <c r="D22" s="558"/>
      <c r="E22" s="558"/>
      <c r="F22" s="558"/>
      <c r="G22" s="558"/>
      <c r="H22" s="558"/>
      <c r="I22" s="464"/>
      <c r="J22" s="464"/>
      <c r="K22" s="464"/>
      <c r="L22" s="464"/>
      <c r="M22" s="464"/>
      <c r="N22" s="464"/>
      <c r="O22" s="464"/>
      <c r="P22" s="464"/>
      <c r="Q22" s="464"/>
      <c r="R22" s="464"/>
      <c r="S22" s="464"/>
      <c r="T22" s="538"/>
      <c r="U22" s="461"/>
    </row>
    <row r="23" spans="1:21" ht="18" customHeight="1" x14ac:dyDescent="0.15">
      <c r="A23" s="461" t="s">
        <v>46</v>
      </c>
      <c r="B23" s="465" t="s">
        <v>589</v>
      </c>
      <c r="C23" s="467" t="s">
        <v>47</v>
      </c>
      <c r="D23" s="445"/>
      <c r="E23" s="445"/>
      <c r="F23" s="445"/>
      <c r="G23" s="445"/>
      <c r="H23" s="446"/>
      <c r="I23" s="456"/>
      <c r="J23" s="556" t="str">
        <f>IF(I23="はい",HYPERLINK("#'表1（メニュー別）'!d25","はいの場合は表1（メニュー別）の入力に進んでください"),"")</f>
        <v/>
      </c>
      <c r="K23" s="556"/>
      <c r="L23" s="556"/>
      <c r="M23" s="556"/>
      <c r="N23" s="556"/>
      <c r="O23" s="556"/>
      <c r="P23" s="556"/>
      <c r="Q23" s="556"/>
      <c r="R23" s="556"/>
      <c r="S23" s="537" t="b">
        <v>0</v>
      </c>
      <c r="T23" s="538"/>
      <c r="U23" s="461" t="str">
        <f>IF(入力確認用sheet!I23="はい",IF('表1（メニュー別）'!D53&lt;&gt;0,"OK","シートの入力状況を確認してください"),"")</f>
        <v/>
      </c>
    </row>
    <row r="24" spans="1:21" ht="18" customHeight="1" x14ac:dyDescent="0.15">
      <c r="A24" s="461" t="s">
        <v>48</v>
      </c>
      <c r="B24" s="465" t="s">
        <v>589</v>
      </c>
      <c r="C24" s="467" t="s">
        <v>49</v>
      </c>
      <c r="D24" s="445"/>
      <c r="E24" s="445"/>
      <c r="F24" s="445"/>
      <c r="G24" s="445"/>
      <c r="H24" s="446"/>
      <c r="I24" s="456"/>
      <c r="J24" s="556" t="str">
        <f>IF(I24="はい",HYPERLINK("#'表2（メニュー別）'!d14","はいの場合は表2（メニュー別）の入力に進んでください"),"")</f>
        <v/>
      </c>
      <c r="K24" s="556"/>
      <c r="L24" s="556"/>
      <c r="M24" s="556"/>
      <c r="N24" s="556"/>
      <c r="O24" s="556"/>
      <c r="P24" s="556"/>
      <c r="Q24" s="556"/>
      <c r="R24" s="556"/>
      <c r="S24" s="537" t="b">
        <v>0</v>
      </c>
      <c r="T24" s="538"/>
      <c r="U24" s="461" t="str">
        <f>IF(入力確認用sheet!I24="はい",IF('表2（メニュー別）'!D43&lt;&gt;0,"OK","シートの入力状況を確認してください"),"")</f>
        <v/>
      </c>
    </row>
    <row r="25" spans="1:21" ht="18" customHeight="1" x14ac:dyDescent="0.15">
      <c r="A25" s="461" t="s">
        <v>50</v>
      </c>
      <c r="B25" s="465" t="s">
        <v>589</v>
      </c>
      <c r="C25" s="467" t="s">
        <v>51</v>
      </c>
      <c r="D25" s="445"/>
      <c r="E25" s="445"/>
      <c r="F25" s="445"/>
      <c r="G25" s="445"/>
      <c r="H25" s="446"/>
      <c r="I25" s="456"/>
      <c r="J25" s="556" t="str">
        <f>IF(I25="はい",HYPERLINK("#'表3（メニュー別）'!d14","はいの場合は表3（メニュー別）の入力に進んでください"),"")</f>
        <v/>
      </c>
      <c r="K25" s="556"/>
      <c r="L25" s="556"/>
      <c r="M25" s="556"/>
      <c r="N25" s="556"/>
      <c r="O25" s="556"/>
      <c r="P25" s="556"/>
      <c r="Q25" s="556"/>
      <c r="R25" s="556"/>
      <c r="S25" s="537" t="b">
        <v>0</v>
      </c>
      <c r="T25" s="538"/>
      <c r="U25" s="461" t="str">
        <f>IF(入力確認用sheet!I25="はい",IF('表3（メニュー別）'!D43&lt;&gt;0,"OK","シートの入力状況を確認してください"),"")</f>
        <v/>
      </c>
    </row>
    <row r="26" spans="1:21" ht="18" customHeight="1" x14ac:dyDescent="0.15">
      <c r="A26" s="461" t="s">
        <v>52</v>
      </c>
      <c r="B26" s="465" t="s">
        <v>589</v>
      </c>
      <c r="C26" s="467" t="s">
        <v>53</v>
      </c>
      <c r="D26" s="445"/>
      <c r="E26" s="445"/>
      <c r="F26" s="445"/>
      <c r="G26" s="445"/>
      <c r="H26" s="446"/>
      <c r="I26" s="456"/>
      <c r="J26" s="556" t="str">
        <f>IF(I26="はい",HYPERLINK("#'表4（メニュー別）'!d14","はいの場合は表4（メニュー別）の入力に進んでください"),"")</f>
        <v/>
      </c>
      <c r="K26" s="556"/>
      <c r="L26" s="556"/>
      <c r="M26" s="556"/>
      <c r="N26" s="556"/>
      <c r="O26" s="556"/>
      <c r="P26" s="556"/>
      <c r="Q26" s="556"/>
      <c r="R26" s="556"/>
      <c r="S26" s="537" t="b">
        <v>0</v>
      </c>
      <c r="T26" s="538"/>
      <c r="U26" s="461" t="str">
        <f>IF(入力確認用sheet!I26="はい",IF('表4（メニュー別）'!D18&lt;&gt;0,"OK","シートの入力状況を確認してください"),"")</f>
        <v/>
      </c>
    </row>
    <row r="27" spans="1:21" ht="18" customHeight="1" x14ac:dyDescent="0.15">
      <c r="A27" s="461" t="s">
        <v>54</v>
      </c>
      <c r="B27" s="465" t="s">
        <v>589</v>
      </c>
      <c r="C27" s="467" t="s">
        <v>55</v>
      </c>
      <c r="D27" s="445"/>
      <c r="E27" s="445"/>
      <c r="F27" s="445"/>
      <c r="G27" s="445"/>
      <c r="H27" s="446"/>
      <c r="I27" s="456"/>
      <c r="J27" s="556" t="str">
        <f>IF(I27="はい",HYPERLINK("#'表5（メニュー別）'!d14","はいの場合は表5（メニュー別）の入力に進んでください"),"")</f>
        <v/>
      </c>
      <c r="K27" s="556"/>
      <c r="L27" s="556"/>
      <c r="M27" s="556"/>
      <c r="N27" s="556"/>
      <c r="O27" s="556"/>
      <c r="P27" s="556"/>
      <c r="Q27" s="556"/>
      <c r="R27" s="556"/>
      <c r="S27" s="537" t="b">
        <v>0</v>
      </c>
      <c r="T27" s="538"/>
      <c r="U27" s="461" t="str">
        <f>IF(入力確認用sheet!I27="はい",IF('表5（メニュー別）'!D17&lt;&gt;0,"OK","シートの入力状況を確認してください"),"")</f>
        <v/>
      </c>
    </row>
    <row r="28" spans="1:21" ht="18" customHeight="1" x14ac:dyDescent="0.15">
      <c r="A28" s="461" t="s">
        <v>56</v>
      </c>
      <c r="B28" s="465" t="s">
        <v>589</v>
      </c>
      <c r="C28" s="467" t="s">
        <v>57</v>
      </c>
      <c r="D28" s="445"/>
      <c r="E28" s="445"/>
      <c r="F28" s="445"/>
      <c r="G28" s="445"/>
      <c r="H28" s="446"/>
      <c r="I28" s="456"/>
      <c r="J28" s="556" t="str">
        <f>IF(I28="はい",HYPERLINK("#'表6（メニュー別）（参考値）'!e13","はいの場合は表6（メニュー別）（参考値）の入力に進んでください"),"")</f>
        <v/>
      </c>
      <c r="K28" s="556"/>
      <c r="L28" s="556"/>
      <c r="M28" s="556"/>
      <c r="N28" s="556"/>
      <c r="O28" s="556"/>
      <c r="P28" s="556"/>
      <c r="Q28" s="556"/>
      <c r="R28" s="556"/>
      <c r="S28" s="537" t="b">
        <v>0</v>
      </c>
      <c r="T28" s="538"/>
      <c r="U28" s="461" t="str">
        <f>IF(入力確認用sheet!I28="はい",IF('表6（メニュー別）（参考値）'!E113&lt;&gt;0,"OK","シートの入力状況を確認してください"),"")</f>
        <v/>
      </c>
    </row>
    <row r="29" spans="1:21" ht="18" customHeight="1" x14ac:dyDescent="0.15">
      <c r="A29" s="461" t="s">
        <v>58</v>
      </c>
      <c r="B29" s="465" t="s">
        <v>589</v>
      </c>
      <c r="C29" s="467" t="s">
        <v>59</v>
      </c>
      <c r="D29" s="445"/>
      <c r="E29" s="445"/>
      <c r="F29" s="445"/>
      <c r="G29" s="445"/>
      <c r="H29" s="446"/>
      <c r="I29" s="561" t="str">
        <f>HYPERLINK("#'表1～6の総括（メニュー別）（参考値）'!d25","表1～6の総括（メニュー別）（参考値）の入力に進んでください")</f>
        <v>表1～6の総括（メニュー別）（参考値）の入力に進んでください</v>
      </c>
      <c r="J29" s="561"/>
      <c r="K29" s="561"/>
      <c r="L29" s="561"/>
      <c r="M29" s="561"/>
      <c r="N29" s="561"/>
      <c r="O29" s="561"/>
      <c r="P29" s="561"/>
      <c r="Q29" s="561"/>
      <c r="R29" s="561"/>
      <c r="S29" s="537" t="b">
        <v>0</v>
      </c>
      <c r="T29" s="538"/>
      <c r="U29" s="461" t="str">
        <f>IF(入力確認用sheet!I29="はい",IF('表1（メニュー別）'!D78&lt;&gt;0,"OK","シートの入力状況を確認してください"),"")</f>
        <v/>
      </c>
    </row>
    <row r="30" spans="1:21" ht="18" customHeight="1" x14ac:dyDescent="0.15">
      <c r="A30" s="461" t="s">
        <v>60</v>
      </c>
      <c r="B30" s="465" t="s">
        <v>589</v>
      </c>
      <c r="C30" s="467" t="s">
        <v>61</v>
      </c>
      <c r="D30" s="445"/>
      <c r="E30" s="445"/>
      <c r="F30" s="445"/>
      <c r="G30" s="445"/>
      <c r="H30" s="446"/>
      <c r="I30" s="456"/>
      <c r="J30" s="556" t="str">
        <f>IF(I30="はい",HYPERLINK("#'表7～11（メニュー別）'!d10","はいの場合は表7～11（メニュー別）の入力に進んでください"),"")</f>
        <v/>
      </c>
      <c r="K30" s="556"/>
      <c r="L30" s="556"/>
      <c r="M30" s="556"/>
      <c r="N30" s="556"/>
      <c r="O30" s="556"/>
      <c r="P30" s="556"/>
      <c r="Q30" s="556"/>
      <c r="R30" s="556"/>
      <c r="S30" s="537" t="b">
        <v>0</v>
      </c>
      <c r="T30" s="538"/>
      <c r="U30" s="461" t="str">
        <f>IF(入力確認用sheet!I30="はい",IF('表7～11（メニュー別）'!D49&lt;&gt;0,"OK","シートの入力状況を確認してください"),"")</f>
        <v/>
      </c>
    </row>
    <row r="31" spans="1:21" ht="18" customHeight="1" x14ac:dyDescent="0.15">
      <c r="A31" s="461" t="s">
        <v>62</v>
      </c>
      <c r="B31" s="465" t="s">
        <v>589</v>
      </c>
      <c r="C31" s="467" t="s">
        <v>63</v>
      </c>
      <c r="D31" s="445"/>
      <c r="E31" s="445"/>
      <c r="F31" s="445"/>
      <c r="G31" s="445"/>
      <c r="H31" s="446"/>
      <c r="I31" s="456"/>
      <c r="J31" s="556" t="str">
        <f>IF(I31="はい",HYPERLINK("#'表12（メニュー別）'!k27","はいの場合は表12（メニュー別）の入力に進んでください"),"")</f>
        <v/>
      </c>
      <c r="K31" s="556"/>
      <c r="L31" s="556"/>
      <c r="M31" s="556"/>
      <c r="N31" s="556"/>
      <c r="O31" s="556"/>
      <c r="P31" s="556"/>
      <c r="Q31" s="556"/>
      <c r="R31" s="556"/>
      <c r="S31" s="537" t="b">
        <v>0</v>
      </c>
      <c r="T31" s="538"/>
      <c r="U31" s="461" t="str">
        <f>IF(入力確認用sheet!I31="はい",IF('表12（メニュー別）'!M27&lt;&gt;0,"OK","シートの入力状況を確認してください"),"")</f>
        <v/>
      </c>
    </row>
  </sheetData>
  <mergeCells count="34">
    <mergeCell ref="J30:R30"/>
    <mergeCell ref="J31:R31"/>
    <mergeCell ref="U3:U4"/>
    <mergeCell ref="C22:H22"/>
    <mergeCell ref="I3:I4"/>
    <mergeCell ref="C19:H19"/>
    <mergeCell ref="I29:R29"/>
    <mergeCell ref="J23:R23"/>
    <mergeCell ref="J24:R24"/>
    <mergeCell ref="J25:R25"/>
    <mergeCell ref="J26:R26"/>
    <mergeCell ref="J27:R27"/>
    <mergeCell ref="J28:R28"/>
    <mergeCell ref="C6:H6"/>
    <mergeCell ref="A3:A4"/>
    <mergeCell ref="C2:H2"/>
    <mergeCell ref="C3:H3"/>
    <mergeCell ref="C4:H4"/>
    <mergeCell ref="C16:H16"/>
    <mergeCell ref="C9:H9"/>
    <mergeCell ref="B18:B19"/>
    <mergeCell ref="B11:B16"/>
    <mergeCell ref="B3:B10"/>
    <mergeCell ref="C18:H18"/>
    <mergeCell ref="C7:H7"/>
    <mergeCell ref="C17:H17"/>
    <mergeCell ref="C10:H10"/>
    <mergeCell ref="C11:H11"/>
    <mergeCell ref="C12:H12"/>
    <mergeCell ref="C13:H13"/>
    <mergeCell ref="C14:H14"/>
    <mergeCell ref="C15:H15"/>
    <mergeCell ref="C5:H5"/>
    <mergeCell ref="C8:H8"/>
  </mergeCells>
  <phoneticPr fontId="1"/>
  <conditionalFormatting sqref="I18:J19">
    <cfRule type="expression" dxfId="12" priority="7">
      <formula>$I18="いいえ"</formula>
    </cfRule>
  </conditionalFormatting>
  <conditionalFormatting sqref="I23:J28">
    <cfRule type="expression" dxfId="11" priority="1">
      <formula>$I23="いいえ"</formula>
    </cfRule>
  </conditionalFormatting>
  <conditionalFormatting sqref="I30:J31">
    <cfRule type="expression" dxfId="10" priority="4">
      <formula>$I30="いいえ"</formula>
    </cfRule>
  </conditionalFormatting>
  <conditionalFormatting sqref="I3:T16">
    <cfRule type="expression" dxfId="9" priority="10">
      <formula>$I3="いいえ"</formula>
    </cfRule>
  </conditionalFormatting>
  <conditionalFormatting sqref="J4:T4">
    <cfRule type="expression" dxfId="8" priority="9">
      <formula>$I3="いいえ"</formula>
    </cfRule>
  </conditionalFormatting>
  <conditionalFormatting sqref="S23:S31">
    <cfRule type="expression" dxfId="7" priority="3">
      <formula>S23=TRUE</formula>
    </cfRule>
  </conditionalFormatting>
  <conditionalFormatting sqref="S2:T19">
    <cfRule type="expression" dxfId="6" priority="6">
      <formula>S2=TRUE</formula>
    </cfRule>
  </conditionalFormatting>
  <dataValidations count="1">
    <dataValidation type="list" allowBlank="1" showInputMessage="1" showErrorMessage="1" sqref="I23:I28 I18:I19 I30:I31 I3:I16" xr:uid="{9B4B5ADB-89DC-4D7E-95A8-01E3A06741DE}">
      <formula1>"はい,いいえ"</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C0EA6-F275-4754-AC68-6DF79A9AE57E}">
  <sheetPr>
    <pageSetUpPr fitToPage="1"/>
  </sheetPr>
  <dimension ref="A1:G34"/>
  <sheetViews>
    <sheetView view="pageBreakPreview" zoomScale="85" zoomScaleNormal="100" zoomScaleSheetLayoutView="85" workbookViewId="0">
      <selection activeCell="G12" sqref="G12"/>
    </sheetView>
  </sheetViews>
  <sheetFormatPr defaultColWidth="9" defaultRowHeight="13.5" x14ac:dyDescent="0.15"/>
  <cols>
    <col min="1" max="1" width="5.125" style="100" customWidth="1"/>
    <col min="2" max="2" width="5.875" style="100" customWidth="1"/>
    <col min="3" max="3" width="17.125" style="100" bestFit="1" customWidth="1"/>
    <col min="4" max="4" width="13.125" style="100" customWidth="1"/>
    <col min="5" max="5" width="13.25" style="100" bestFit="1" customWidth="1"/>
    <col min="6" max="6" width="39.25" style="100" customWidth="1"/>
    <col min="7" max="7" width="25.25" style="100" customWidth="1"/>
    <col min="8" max="8" width="6.125" style="100" customWidth="1"/>
    <col min="9" max="16384" width="9" style="100"/>
  </cols>
  <sheetData>
    <row r="1" spans="2:7" ht="26.25" customHeight="1" x14ac:dyDescent="0.15">
      <c r="G1" s="81" t="s">
        <v>296</v>
      </c>
    </row>
    <row r="2" spans="2:7" ht="18.75" customHeight="1" x14ac:dyDescent="0.15"/>
    <row r="3" spans="2:7" ht="18.75" customHeight="1" x14ac:dyDescent="0.15">
      <c r="B3" s="727" t="s">
        <v>297</v>
      </c>
      <c r="C3" s="727"/>
      <c r="D3" s="727"/>
      <c r="E3" s="727"/>
      <c r="F3" s="727"/>
      <c r="G3" s="727"/>
    </row>
    <row r="4" spans="2:7" x14ac:dyDescent="0.15">
      <c r="B4" s="727"/>
      <c r="C4" s="727"/>
      <c r="D4" s="727"/>
      <c r="E4" s="727"/>
      <c r="F4" s="727"/>
      <c r="G4" s="727"/>
    </row>
    <row r="5" spans="2:7" ht="21" customHeight="1" x14ac:dyDescent="0.15">
      <c r="G5" s="113" t="str">
        <f>IF(表紙!$G$8="","会社名",表紙!$G$8)</f>
        <v>会社名</v>
      </c>
    </row>
    <row r="6" spans="2:7" ht="24.75" customHeight="1" x14ac:dyDescent="0.15"/>
    <row r="7" spans="2:7" ht="18" thickBot="1" x14ac:dyDescent="0.2">
      <c r="D7" s="99"/>
      <c r="E7" s="380"/>
      <c r="F7" s="99"/>
      <c r="G7" s="249"/>
    </row>
    <row r="8" spans="2:7" ht="47.25" thickBot="1" x14ac:dyDescent="0.2">
      <c r="B8" s="261"/>
      <c r="C8" s="108" t="s">
        <v>298</v>
      </c>
      <c r="D8" s="373" t="s">
        <v>299</v>
      </c>
      <c r="E8" s="385" t="s">
        <v>300</v>
      </c>
      <c r="F8" s="111" t="s">
        <v>301</v>
      </c>
      <c r="G8" s="375" t="s">
        <v>302</v>
      </c>
    </row>
    <row r="9" spans="2:7" ht="18" customHeight="1" thickTop="1" x14ac:dyDescent="0.15">
      <c r="B9" s="262">
        <v>1</v>
      </c>
      <c r="C9" s="263"/>
      <c r="D9" s="264"/>
      <c r="E9" s="384"/>
      <c r="F9" s="363"/>
      <c r="G9" s="434"/>
    </row>
    <row r="10" spans="2:7" ht="18" customHeight="1" x14ac:dyDescent="0.15">
      <c r="B10" s="266">
        <v>2</v>
      </c>
      <c r="C10" s="267"/>
      <c r="D10" s="268"/>
      <c r="E10" s="381"/>
      <c r="F10" s="364"/>
      <c r="G10" s="270"/>
    </row>
    <row r="11" spans="2:7" ht="18" customHeight="1" x14ac:dyDescent="0.15">
      <c r="B11" s="271" t="s">
        <v>303</v>
      </c>
      <c r="C11" s="267"/>
      <c r="D11" s="268"/>
      <c r="E11" s="382"/>
      <c r="F11" s="364"/>
      <c r="G11" s="270"/>
    </row>
    <row r="12" spans="2:7" ht="18" customHeight="1" x14ac:dyDescent="0.15">
      <c r="B12" s="272" t="s">
        <v>303</v>
      </c>
      <c r="C12" s="267"/>
      <c r="D12" s="268"/>
      <c r="E12" s="383"/>
      <c r="F12" s="364"/>
      <c r="G12" s="270"/>
    </row>
    <row r="13" spans="2:7" ht="18" customHeight="1" x14ac:dyDescent="0.15">
      <c r="B13" s="266" t="s">
        <v>303</v>
      </c>
      <c r="C13" s="267"/>
      <c r="D13" s="268"/>
      <c r="E13" s="381"/>
      <c r="F13" s="364"/>
      <c r="G13" s="270"/>
    </row>
    <row r="14" spans="2:7" ht="18" customHeight="1" x14ac:dyDescent="0.15">
      <c r="B14" s="266" t="s">
        <v>304</v>
      </c>
      <c r="C14" s="267"/>
      <c r="D14" s="268"/>
      <c r="E14" s="382"/>
      <c r="F14" s="364"/>
      <c r="G14" s="270"/>
    </row>
    <row r="15" spans="2:7" ht="18" customHeight="1" x14ac:dyDescent="0.15">
      <c r="B15" s="271" t="s">
        <v>303</v>
      </c>
      <c r="C15" s="267"/>
      <c r="D15" s="268"/>
      <c r="E15" s="383"/>
      <c r="F15" s="364"/>
      <c r="G15" s="270"/>
    </row>
    <row r="16" spans="2:7" ht="18" customHeight="1" thickBot="1" x14ac:dyDescent="0.2">
      <c r="B16" s="273" t="s">
        <v>303</v>
      </c>
      <c r="C16" s="274"/>
      <c r="D16" s="275"/>
      <c r="E16" s="275"/>
      <c r="F16" s="365"/>
      <c r="G16" s="277"/>
    </row>
    <row r="17" spans="1:7" ht="18" customHeight="1" thickTop="1" thickBot="1" x14ac:dyDescent="0.2">
      <c r="B17" s="278" t="s">
        <v>305</v>
      </c>
      <c r="C17" s="279"/>
      <c r="D17" s="366">
        <f>SUM(D9:D16)</f>
        <v>0</v>
      </c>
      <c r="E17" s="280">
        <f>SUM(E9:E16)</f>
        <v>0</v>
      </c>
      <c r="F17" s="379"/>
      <c r="G17" s="282"/>
    </row>
    <row r="18" spans="1:7" ht="18" customHeight="1" x14ac:dyDescent="0.15">
      <c r="D18" s="163"/>
      <c r="E18" s="163"/>
      <c r="F18" s="163"/>
      <c r="G18" s="239"/>
    </row>
    <row r="19" spans="1:7" ht="33.75" customHeight="1" x14ac:dyDescent="0.15">
      <c r="A19" s="377" t="s">
        <v>306</v>
      </c>
      <c r="B19" s="806" t="s">
        <v>307</v>
      </c>
      <c r="C19" s="806"/>
      <c r="D19" s="806"/>
      <c r="E19" s="806"/>
      <c r="F19" s="806"/>
      <c r="G19" s="806"/>
    </row>
    <row r="20" spans="1:7" s="167" customFormat="1" ht="39" customHeight="1" x14ac:dyDescent="0.15">
      <c r="A20" s="377" t="s">
        <v>308</v>
      </c>
      <c r="B20" s="806" t="s">
        <v>309</v>
      </c>
      <c r="C20" s="806"/>
      <c r="D20" s="806"/>
      <c r="E20" s="806"/>
      <c r="F20" s="806"/>
      <c r="G20" s="806"/>
    </row>
    <row r="21" spans="1:7" s="167" customFormat="1" ht="33.75" customHeight="1" x14ac:dyDescent="0.15">
      <c r="A21" s="377" t="s">
        <v>310</v>
      </c>
      <c r="B21" s="806" t="s">
        <v>311</v>
      </c>
      <c r="C21" s="806"/>
      <c r="D21" s="806"/>
      <c r="E21" s="806"/>
      <c r="F21" s="806"/>
      <c r="G21" s="806"/>
    </row>
    <row r="22" spans="1:7" s="167" customFormat="1" x14ac:dyDescent="0.15"/>
    <row r="23" spans="1:7" s="167" customFormat="1" x14ac:dyDescent="0.15"/>
    <row r="24" spans="1:7" s="167" customFormat="1" x14ac:dyDescent="0.15"/>
    <row r="25" spans="1:7" s="167" customFormat="1" x14ac:dyDescent="0.15"/>
    <row r="26" spans="1:7" s="167" customFormat="1" x14ac:dyDescent="0.15"/>
    <row r="27" spans="1:7" s="167" customFormat="1" x14ac:dyDescent="0.15"/>
    <row r="28" spans="1:7" s="167" customFormat="1" x14ac:dyDescent="0.15"/>
    <row r="29" spans="1:7" s="167" customFormat="1" x14ac:dyDescent="0.15"/>
    <row r="30" spans="1:7" s="167" customFormat="1" x14ac:dyDescent="0.15"/>
    <row r="31" spans="1:7" s="167" customFormat="1" x14ac:dyDescent="0.15"/>
    <row r="32" spans="1:7" s="167" customFormat="1" x14ac:dyDescent="0.15"/>
    <row r="33" s="167" customFormat="1" x14ac:dyDescent="0.15"/>
    <row r="34" s="167" customFormat="1" x14ac:dyDescent="0.15"/>
  </sheetData>
  <sheetProtection algorithmName="SHA-512" hashValue="VnZopUJu8tNB3bGjA+pcnP+9wP14zpClIpw+S9rWELM+XjIlG/Yw2t3l6/O6FhZky33vDoMztRn+vvLHHmno9g==" saltValue="XA6Ucuzgut//gy8XqBwa9g==" spinCount="100000" sheet="1" objects="1" scenarios="1"/>
  <protectedRanges>
    <protectedRange sqref="B9:G16" name="範囲1"/>
  </protectedRanges>
  <mergeCells count="4">
    <mergeCell ref="B3:G4"/>
    <mergeCell ref="B19:G19"/>
    <mergeCell ref="B20:G20"/>
    <mergeCell ref="B21:G21"/>
  </mergeCells>
  <phoneticPr fontId="1"/>
  <pageMargins left="0.78740157480314965" right="0.78740157480314965" top="0.39370078740157483" bottom="0.39370078740157483" header="0.51181102362204722" footer="0.51181102362204722"/>
  <pageSetup paperSize="9" scale="73" fitToHeight="0" orientation="portrait" cellComments="asDisplayed" r:id="rId1"/>
  <headerFooter alignWithMargins="0"/>
  <colBreaks count="1" manualBreakCount="1">
    <brk id="7" max="2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36"/>
  <sheetViews>
    <sheetView view="pageBreakPreview" zoomScaleNormal="100" zoomScaleSheetLayoutView="100" workbookViewId="0">
      <selection activeCell="I13" sqref="I13"/>
    </sheetView>
  </sheetViews>
  <sheetFormatPr defaultColWidth="9" defaultRowHeight="13.5" x14ac:dyDescent="0.15"/>
  <cols>
    <col min="1" max="1" width="5.125" style="100" customWidth="1"/>
    <col min="2" max="2" width="5.875" style="100" customWidth="1"/>
    <col min="3" max="3" width="14.25" style="100" customWidth="1"/>
    <col min="4" max="4" width="17.125" style="100" bestFit="1" customWidth="1"/>
    <col min="5" max="5" width="13.125" style="100" customWidth="1"/>
    <col min="6" max="6" width="13.25" style="100" customWidth="1"/>
    <col min="7" max="7" width="25.25" style="100" customWidth="1"/>
    <col min="8" max="8" width="16.25" style="100" customWidth="1"/>
    <col min="9" max="9" width="21.25" style="100" customWidth="1"/>
    <col min="10" max="10" width="6.125" style="100" customWidth="1"/>
    <col min="11" max="16384" width="9" style="100"/>
  </cols>
  <sheetData>
    <row r="1" spans="1:9" ht="26.25" customHeight="1" x14ac:dyDescent="0.15">
      <c r="H1" s="81"/>
      <c r="I1" s="81" t="s">
        <v>312</v>
      </c>
    </row>
    <row r="2" spans="1:9" ht="18.75" customHeight="1" x14ac:dyDescent="0.15"/>
    <row r="3" spans="1:9" ht="18.75" customHeight="1" x14ac:dyDescent="0.15">
      <c r="A3" s="727" t="s">
        <v>313</v>
      </c>
      <c r="B3" s="727"/>
      <c r="C3" s="727"/>
      <c r="D3" s="727"/>
      <c r="E3" s="727"/>
      <c r="F3" s="727"/>
      <c r="G3" s="727"/>
      <c r="H3" s="727"/>
      <c r="I3" s="727"/>
    </row>
    <row r="4" spans="1:9" x14ac:dyDescent="0.15">
      <c r="A4" s="727"/>
      <c r="B4" s="727"/>
      <c r="C4" s="727"/>
      <c r="D4" s="727"/>
      <c r="E4" s="727"/>
      <c r="F4" s="727"/>
      <c r="G4" s="727"/>
      <c r="H4" s="727"/>
      <c r="I4" s="727"/>
    </row>
    <row r="5" spans="1:9" ht="21" customHeight="1" x14ac:dyDescent="0.15">
      <c r="H5" s="113" t="str">
        <f>IF(表紙!$G$8="","会社名",表紙!$G$8)</f>
        <v>会社名</v>
      </c>
    </row>
    <row r="6" spans="1:9" ht="24.75" customHeight="1" x14ac:dyDescent="0.15"/>
    <row r="7" spans="1:9" ht="18" thickBot="1" x14ac:dyDescent="0.2">
      <c r="E7" s="99"/>
      <c r="F7" s="99"/>
      <c r="G7" s="99"/>
      <c r="H7" s="249"/>
    </row>
    <row r="8" spans="1:9" ht="47.25" customHeight="1" thickBot="1" x14ac:dyDescent="0.2">
      <c r="B8" s="261"/>
      <c r="C8" s="78" t="s">
        <v>314</v>
      </c>
      <c r="D8" s="108" t="s">
        <v>315</v>
      </c>
      <c r="E8" s="374" t="s">
        <v>299</v>
      </c>
      <c r="F8" s="385" t="s">
        <v>300</v>
      </c>
      <c r="G8" s="110" t="s">
        <v>301</v>
      </c>
      <c r="H8" s="375" t="s">
        <v>302</v>
      </c>
    </row>
    <row r="9" spans="1:9" ht="18" customHeight="1" thickTop="1" x14ac:dyDescent="0.15">
      <c r="B9" s="262">
        <v>1</v>
      </c>
      <c r="C9" s="284"/>
      <c r="D9" s="263"/>
      <c r="E9" s="386"/>
      <c r="F9" s="391"/>
      <c r="G9" s="265"/>
      <c r="H9" s="493"/>
    </row>
    <row r="10" spans="1:9" ht="18" customHeight="1" x14ac:dyDescent="0.15">
      <c r="B10" s="266">
        <v>2</v>
      </c>
      <c r="C10" s="285"/>
      <c r="D10" s="267"/>
      <c r="E10" s="387"/>
      <c r="F10" s="387"/>
      <c r="G10" s="269"/>
      <c r="H10" s="494"/>
    </row>
    <row r="11" spans="1:9" ht="18" customHeight="1" x14ac:dyDescent="0.15">
      <c r="B11" s="271" t="s">
        <v>303</v>
      </c>
      <c r="C11" s="286"/>
      <c r="D11" s="267"/>
      <c r="E11" s="387"/>
      <c r="F11" s="391"/>
      <c r="G11" s="269"/>
      <c r="H11" s="494"/>
    </row>
    <row r="12" spans="1:9" ht="18" customHeight="1" x14ac:dyDescent="0.15">
      <c r="B12" s="272" t="s">
        <v>303</v>
      </c>
      <c r="C12" s="287"/>
      <c r="D12" s="267"/>
      <c r="E12" s="387"/>
      <c r="F12" s="387"/>
      <c r="G12" s="269"/>
      <c r="H12" s="494"/>
    </row>
    <row r="13" spans="1:9" ht="18" customHeight="1" x14ac:dyDescent="0.15">
      <c r="B13" s="266" t="s">
        <v>303</v>
      </c>
      <c r="C13" s="285"/>
      <c r="D13" s="267"/>
      <c r="E13" s="387"/>
      <c r="F13" s="391"/>
      <c r="G13" s="269"/>
      <c r="H13" s="494"/>
    </row>
    <row r="14" spans="1:9" ht="18" customHeight="1" x14ac:dyDescent="0.15">
      <c r="B14" s="266" t="s">
        <v>304</v>
      </c>
      <c r="C14" s="285"/>
      <c r="D14" s="267"/>
      <c r="E14" s="387"/>
      <c r="F14" s="387"/>
      <c r="G14" s="269"/>
      <c r="H14" s="494"/>
    </row>
    <row r="15" spans="1:9" ht="18" customHeight="1" x14ac:dyDescent="0.15">
      <c r="B15" s="271" t="s">
        <v>303</v>
      </c>
      <c r="C15" s="286"/>
      <c r="D15" s="267"/>
      <c r="E15" s="387"/>
      <c r="F15" s="391"/>
      <c r="G15" s="269"/>
      <c r="H15" s="494"/>
    </row>
    <row r="16" spans="1:9" ht="18" customHeight="1" thickBot="1" x14ac:dyDescent="0.2">
      <c r="B16" s="273" t="s">
        <v>303</v>
      </c>
      <c r="C16" s="288"/>
      <c r="D16" s="274"/>
      <c r="E16" s="388"/>
      <c r="F16" s="388"/>
      <c r="G16" s="276"/>
      <c r="H16" s="495"/>
    </row>
    <row r="17" spans="1:9" ht="18" customHeight="1" thickTop="1" thickBot="1" x14ac:dyDescent="0.2">
      <c r="B17" s="278" t="s">
        <v>305</v>
      </c>
      <c r="C17" s="289"/>
      <c r="D17" s="279"/>
      <c r="E17" s="389">
        <f>SUM(E9:E16)</f>
        <v>0</v>
      </c>
      <c r="F17" s="390">
        <f>SUM(F9:F16)</f>
        <v>0</v>
      </c>
      <c r="G17" s="281"/>
      <c r="H17" s="282"/>
    </row>
    <row r="18" spans="1:9" ht="18" customHeight="1" x14ac:dyDescent="0.15">
      <c r="B18" s="79"/>
      <c r="C18" s="79"/>
      <c r="D18" s="79"/>
      <c r="E18" s="79"/>
      <c r="F18" s="163"/>
      <c r="G18" s="163"/>
      <c r="H18" s="80" t="s">
        <v>316</v>
      </c>
    </row>
    <row r="19" spans="1:9" s="167" customFormat="1" ht="18" customHeight="1" x14ac:dyDescent="0.15"/>
    <row r="20" spans="1:9" ht="33.75" customHeight="1" x14ac:dyDescent="0.15">
      <c r="A20" s="377" t="s">
        <v>306</v>
      </c>
      <c r="B20" s="806" t="s">
        <v>317</v>
      </c>
      <c r="C20" s="806"/>
      <c r="D20" s="806"/>
      <c r="E20" s="806"/>
      <c r="F20" s="806"/>
      <c r="G20" s="806"/>
      <c r="H20" s="806"/>
      <c r="I20" s="112"/>
    </row>
    <row r="21" spans="1:9" s="167" customFormat="1" ht="37.5" customHeight="1" x14ac:dyDescent="0.15">
      <c r="A21" s="377" t="s">
        <v>308</v>
      </c>
      <c r="B21" s="806" t="s">
        <v>309</v>
      </c>
      <c r="C21" s="806"/>
      <c r="D21" s="806"/>
      <c r="E21" s="806"/>
      <c r="F21" s="806"/>
      <c r="G21" s="806"/>
      <c r="H21" s="806"/>
    </row>
    <row r="22" spans="1:9" s="167" customFormat="1" ht="40.5" customHeight="1" x14ac:dyDescent="0.15">
      <c r="A22" s="377" t="s">
        <v>310</v>
      </c>
      <c r="B22" s="806" t="s">
        <v>318</v>
      </c>
      <c r="C22" s="806"/>
      <c r="D22" s="806"/>
      <c r="E22" s="806"/>
      <c r="F22" s="806"/>
      <c r="G22" s="806"/>
      <c r="H22" s="806"/>
    </row>
    <row r="23" spans="1:9" s="167" customFormat="1" x14ac:dyDescent="0.15"/>
    <row r="24" spans="1:9" s="167" customFormat="1" x14ac:dyDescent="0.15"/>
    <row r="25" spans="1:9" s="167" customFormat="1" x14ac:dyDescent="0.15"/>
    <row r="26" spans="1:9" s="167" customFormat="1" x14ac:dyDescent="0.15"/>
    <row r="27" spans="1:9" s="167" customFormat="1" x14ac:dyDescent="0.15"/>
    <row r="28" spans="1:9" s="167" customFormat="1" x14ac:dyDescent="0.15"/>
    <row r="29" spans="1:9" s="167" customFormat="1" x14ac:dyDescent="0.15"/>
    <row r="30" spans="1:9" s="167" customFormat="1" x14ac:dyDescent="0.15"/>
    <row r="31" spans="1:9" s="167" customFormat="1" x14ac:dyDescent="0.15"/>
    <row r="32" spans="1:9" s="167" customFormat="1" x14ac:dyDescent="0.15"/>
    <row r="33" spans="6:6" s="167" customFormat="1" x14ac:dyDescent="0.15"/>
    <row r="34" spans="6:6" s="167" customFormat="1" x14ac:dyDescent="0.15"/>
    <row r="35" spans="6:6" s="167" customFormat="1" x14ac:dyDescent="0.15"/>
    <row r="36" spans="6:6" s="167" customFormat="1" x14ac:dyDescent="0.15">
      <c r="F36" s="100"/>
    </row>
  </sheetData>
  <sheetProtection algorithmName="SHA-512" hashValue="y7AsarFCf1wUwHjcrtWmaVm+B/EEgdm20HjNhFBAEYtwaW1f4f7cwvX+zEZvUF+as/ATwSb9Pid+HmojSzG42g==" saltValue="Y4WwC2t5rXhhumx9R/qcUg==" spinCount="100000" sheet="1" objects="1" scenarios="1"/>
  <protectedRanges>
    <protectedRange sqref="B9:H16" name="範囲1"/>
  </protectedRanges>
  <mergeCells count="4">
    <mergeCell ref="B20:H20"/>
    <mergeCell ref="B21:H21"/>
    <mergeCell ref="A3:I4"/>
    <mergeCell ref="B22:H22"/>
  </mergeCells>
  <phoneticPr fontId="1"/>
  <pageMargins left="0.78740157480314965" right="0.78740157480314965" top="0.39370078740157483" bottom="0.39370078740157483" header="0.51181102362204722" footer="0.51181102362204722"/>
  <pageSetup paperSize="9" scale="66" fitToHeight="0" orientation="portrait" cellComments="asDisplayed" r:id="rId1"/>
  <headerFooter alignWithMargins="0"/>
  <colBreaks count="1" manualBreakCount="1">
    <brk id="9" max="2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34"/>
  <sheetViews>
    <sheetView view="pageBreakPreview" zoomScaleNormal="100" zoomScaleSheetLayoutView="100" workbookViewId="0">
      <selection activeCell="C10" sqref="C10:F10"/>
    </sheetView>
  </sheetViews>
  <sheetFormatPr defaultColWidth="9" defaultRowHeight="13.5" x14ac:dyDescent="0.15"/>
  <cols>
    <col min="1" max="1" width="5.125" style="100" customWidth="1"/>
    <col min="2" max="2" width="5.875" style="100" customWidth="1"/>
    <col min="3" max="3" width="17.125" style="100" bestFit="1" customWidth="1"/>
    <col min="4" max="4" width="13.125" style="100" customWidth="1"/>
    <col min="5" max="5" width="39.25" style="100" customWidth="1"/>
    <col min="6" max="6" width="11.875" style="100" customWidth="1"/>
    <col min="7" max="7" width="6.125" style="100" customWidth="1"/>
    <col min="8" max="16384" width="9" style="100"/>
  </cols>
  <sheetData>
    <row r="1" spans="2:6" ht="26.25" customHeight="1" x14ac:dyDescent="0.15">
      <c r="F1" s="81" t="s">
        <v>319</v>
      </c>
    </row>
    <row r="2" spans="2:6" ht="18.75" customHeight="1" x14ac:dyDescent="0.15"/>
    <row r="3" spans="2:6" ht="18.75" customHeight="1" x14ac:dyDescent="0.15">
      <c r="B3" s="727" t="s">
        <v>320</v>
      </c>
      <c r="C3" s="727"/>
      <c r="D3" s="727"/>
      <c r="E3" s="727"/>
      <c r="F3" s="727"/>
    </row>
    <row r="4" spans="2:6" ht="18.75" customHeight="1" x14ac:dyDescent="0.15">
      <c r="B4" s="727"/>
      <c r="C4" s="727"/>
      <c r="D4" s="727"/>
      <c r="E4" s="727"/>
      <c r="F4" s="727"/>
    </row>
    <row r="5" spans="2:6" ht="21" customHeight="1" x14ac:dyDescent="0.15">
      <c r="F5" s="113" t="str">
        <f>IF(表紙!$G$8="","会社名",表紙!$G$8)</f>
        <v>会社名</v>
      </c>
    </row>
    <row r="6" spans="2:6" ht="24.75" customHeight="1" x14ac:dyDescent="0.15"/>
    <row r="7" spans="2:6" ht="18" thickBot="1" x14ac:dyDescent="0.2">
      <c r="D7" s="99"/>
      <c r="E7" s="99"/>
      <c r="F7" s="249"/>
    </row>
    <row r="8" spans="2:6" ht="45" customHeight="1" thickBot="1" x14ac:dyDescent="0.2">
      <c r="B8" s="261"/>
      <c r="C8" s="108" t="s">
        <v>298</v>
      </c>
      <c r="D8" s="374" t="s">
        <v>299</v>
      </c>
      <c r="E8" s="110" t="s">
        <v>321</v>
      </c>
      <c r="F8" s="375" t="s">
        <v>302</v>
      </c>
    </row>
    <row r="9" spans="2:6" ht="18" customHeight="1" thickTop="1" x14ac:dyDescent="0.15">
      <c r="B9" s="262">
        <v>1</v>
      </c>
      <c r="C9" s="263"/>
      <c r="D9" s="264"/>
      <c r="E9" s="265"/>
      <c r="F9" s="493"/>
    </row>
    <row r="10" spans="2:6" ht="18" customHeight="1" x14ac:dyDescent="0.15">
      <c r="B10" s="266">
        <v>2</v>
      </c>
      <c r="C10" s="267"/>
      <c r="D10" s="268"/>
      <c r="E10" s="269"/>
      <c r="F10" s="494"/>
    </row>
    <row r="11" spans="2:6" ht="18" customHeight="1" x14ac:dyDescent="0.15">
      <c r="B11" s="271" t="s">
        <v>303</v>
      </c>
      <c r="C11" s="267"/>
      <c r="D11" s="268"/>
      <c r="E11" s="269"/>
      <c r="F11" s="494"/>
    </row>
    <row r="12" spans="2:6" ht="18" customHeight="1" x14ac:dyDescent="0.15">
      <c r="B12" s="272" t="s">
        <v>303</v>
      </c>
      <c r="C12" s="267"/>
      <c r="D12" s="268"/>
      <c r="E12" s="269"/>
      <c r="F12" s="494"/>
    </row>
    <row r="13" spans="2:6" ht="18" customHeight="1" x14ac:dyDescent="0.15">
      <c r="B13" s="266" t="s">
        <v>304</v>
      </c>
      <c r="C13" s="267"/>
      <c r="D13" s="268"/>
      <c r="E13" s="269"/>
      <c r="F13" s="494"/>
    </row>
    <row r="14" spans="2:6" ht="18" customHeight="1" x14ac:dyDescent="0.15">
      <c r="B14" s="266" t="s">
        <v>303</v>
      </c>
      <c r="C14" s="267"/>
      <c r="D14" s="268"/>
      <c r="E14" s="269"/>
      <c r="F14" s="494"/>
    </row>
    <row r="15" spans="2:6" ht="18" customHeight="1" x14ac:dyDescent="0.15">
      <c r="B15" s="271" t="s">
        <v>303</v>
      </c>
      <c r="C15" s="267"/>
      <c r="D15" s="268"/>
      <c r="E15" s="269"/>
      <c r="F15" s="494"/>
    </row>
    <row r="16" spans="2:6" ht="18" customHeight="1" thickBot="1" x14ac:dyDescent="0.2">
      <c r="B16" s="273" t="s">
        <v>303</v>
      </c>
      <c r="C16" s="274"/>
      <c r="D16" s="275"/>
      <c r="E16" s="276"/>
      <c r="F16" s="495"/>
    </row>
    <row r="17" spans="1:6" ht="18" customHeight="1" thickTop="1" thickBot="1" x14ac:dyDescent="0.2">
      <c r="B17" s="278" t="s">
        <v>305</v>
      </c>
      <c r="C17" s="279"/>
      <c r="D17" s="280">
        <f>SUM(D9:D16)</f>
        <v>0</v>
      </c>
      <c r="E17" s="281"/>
      <c r="F17" s="282"/>
    </row>
    <row r="18" spans="1:6" ht="18" customHeight="1" x14ac:dyDescent="0.15">
      <c r="D18" s="163"/>
      <c r="E18" s="163"/>
      <c r="F18" s="239"/>
    </row>
    <row r="19" spans="1:6" ht="33.75" customHeight="1" x14ac:dyDescent="0.15">
      <c r="A19" s="283" t="s">
        <v>322</v>
      </c>
      <c r="B19" s="806" t="s">
        <v>323</v>
      </c>
      <c r="C19" s="806"/>
      <c r="D19" s="806"/>
      <c r="E19" s="806"/>
      <c r="F19" s="806"/>
    </row>
    <row r="20" spans="1:6" s="167" customFormat="1" ht="57.75" customHeight="1" x14ac:dyDescent="0.15">
      <c r="A20" s="283" t="s">
        <v>322</v>
      </c>
      <c r="B20" s="807" t="s">
        <v>324</v>
      </c>
      <c r="C20" s="807"/>
      <c r="D20" s="807"/>
      <c r="E20" s="807"/>
      <c r="F20" s="807"/>
    </row>
    <row r="21" spans="1:6" s="167" customFormat="1" x14ac:dyDescent="0.15"/>
    <row r="22" spans="1:6" s="167" customFormat="1" x14ac:dyDescent="0.15"/>
    <row r="23" spans="1:6" s="167" customFormat="1" x14ac:dyDescent="0.15"/>
    <row r="24" spans="1:6" s="167" customFormat="1" x14ac:dyDescent="0.15"/>
    <row r="25" spans="1:6" s="167" customFormat="1" x14ac:dyDescent="0.15"/>
    <row r="26" spans="1:6" s="167" customFormat="1" x14ac:dyDescent="0.15"/>
    <row r="27" spans="1:6" s="167" customFormat="1" x14ac:dyDescent="0.15"/>
    <row r="28" spans="1:6" s="167" customFormat="1" x14ac:dyDescent="0.15"/>
    <row r="29" spans="1:6" s="167" customFormat="1" x14ac:dyDescent="0.15"/>
    <row r="30" spans="1:6" s="167" customFormat="1" x14ac:dyDescent="0.15"/>
    <row r="31" spans="1:6" s="167" customFormat="1" x14ac:dyDescent="0.15"/>
    <row r="32" spans="1:6" s="167" customFormat="1" x14ac:dyDescent="0.15"/>
    <row r="33" s="167" customFormat="1" x14ac:dyDescent="0.15"/>
    <row r="34" s="167" customFormat="1" x14ac:dyDescent="0.15"/>
  </sheetData>
  <sheetProtection algorithmName="SHA-512" hashValue="aJD6lVtOqIDmP8wvhkvbc+B6fwOFnacFb1XekD8YPrTqJ/NJwxe8bEbI4nPBCcW5vWGBTTC4JC1YXO9eyTb7uA==" saltValue="SmJBdf5zuG6IfnVL0qRiYg==" spinCount="100000" sheet="1" objects="1" scenarios="1"/>
  <protectedRanges>
    <protectedRange sqref="B9:F16" name="範囲1"/>
  </protectedRanges>
  <mergeCells count="3">
    <mergeCell ref="B19:F19"/>
    <mergeCell ref="B20:F20"/>
    <mergeCell ref="B3:F4"/>
  </mergeCells>
  <phoneticPr fontId="1"/>
  <pageMargins left="0.78740157480314965" right="0.78740157480314965" top="0.39370078740157483" bottom="0.39370078740157483" header="0.51181102362204722" footer="0.51181102362204722"/>
  <pageSetup paperSize="9" scale="94" fitToHeight="0" orientation="portrait" cellComments="asDisplayed" r:id="rId1"/>
  <headerFooter alignWithMargins="0"/>
  <colBreaks count="1" manualBreakCount="1">
    <brk id="6" max="2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35"/>
  <sheetViews>
    <sheetView view="pageBreakPreview" zoomScaleNormal="100" zoomScaleSheetLayoutView="100" workbookViewId="0">
      <selection activeCell="E9" sqref="E9:E16"/>
    </sheetView>
  </sheetViews>
  <sheetFormatPr defaultColWidth="9" defaultRowHeight="13.5" x14ac:dyDescent="0.15"/>
  <cols>
    <col min="1" max="1" width="5.125" style="100" customWidth="1"/>
    <col min="2" max="2" width="5.875" style="100" customWidth="1"/>
    <col min="3" max="3" width="14.25" style="100" customWidth="1"/>
    <col min="4" max="4" width="17.125" style="100" bestFit="1" customWidth="1"/>
    <col min="5" max="5" width="13.125" style="100" customWidth="1"/>
    <col min="6" max="6" width="25.25" style="100" customWidth="1"/>
    <col min="7" max="7" width="11.875" style="100" customWidth="1"/>
    <col min="8" max="8" width="2.875" style="100" customWidth="1"/>
    <col min="9" max="9" width="6.125" style="100" customWidth="1"/>
    <col min="10" max="16384" width="9" style="100"/>
  </cols>
  <sheetData>
    <row r="1" spans="1:8" ht="26.25" customHeight="1" x14ac:dyDescent="0.15">
      <c r="F1" s="290"/>
      <c r="G1" s="81" t="s">
        <v>325</v>
      </c>
    </row>
    <row r="2" spans="1:8" ht="18.75" customHeight="1" x14ac:dyDescent="0.15"/>
    <row r="3" spans="1:8" ht="18.75" customHeight="1" x14ac:dyDescent="0.15">
      <c r="A3" s="727" t="s">
        <v>326</v>
      </c>
      <c r="B3" s="727"/>
      <c r="C3" s="727"/>
      <c r="D3" s="727"/>
      <c r="E3" s="727"/>
      <c r="F3" s="727"/>
      <c r="G3" s="727"/>
      <c r="H3" s="727"/>
    </row>
    <row r="4" spans="1:8" ht="18.75" customHeight="1" x14ac:dyDescent="0.15">
      <c r="A4" s="727"/>
      <c r="B4" s="727"/>
      <c r="C4" s="727"/>
      <c r="D4" s="727"/>
      <c r="E4" s="727"/>
      <c r="F4" s="727"/>
      <c r="G4" s="727"/>
      <c r="H4" s="727"/>
    </row>
    <row r="5" spans="1:8" ht="21" customHeight="1" x14ac:dyDescent="0.15">
      <c r="G5" s="113" t="str">
        <f>IF(表紙!$G$8="","会社名",表紙!$G$8)</f>
        <v>会社名</v>
      </c>
    </row>
    <row r="6" spans="1:8" ht="24.75" customHeight="1" x14ac:dyDescent="0.15"/>
    <row r="7" spans="1:8" ht="18" thickBot="1" x14ac:dyDescent="0.2">
      <c r="E7" s="99"/>
      <c r="F7" s="99"/>
      <c r="G7" s="249"/>
    </row>
    <row r="8" spans="1:8" ht="45" customHeight="1" thickBot="1" x14ac:dyDescent="0.2">
      <c r="B8" s="261"/>
      <c r="C8" s="78" t="s">
        <v>314</v>
      </c>
      <c r="D8" s="108" t="s">
        <v>315</v>
      </c>
      <c r="E8" s="374" t="s">
        <v>299</v>
      </c>
      <c r="F8" s="374" t="s">
        <v>321</v>
      </c>
      <c r="G8" s="375" t="s">
        <v>302</v>
      </c>
    </row>
    <row r="9" spans="1:8" ht="18" customHeight="1" thickTop="1" x14ac:dyDescent="0.15">
      <c r="B9" s="262">
        <v>1</v>
      </c>
      <c r="C9" s="284"/>
      <c r="D9" s="263"/>
      <c r="E9" s="264"/>
      <c r="F9" s="265"/>
      <c r="G9" s="493"/>
    </row>
    <row r="10" spans="1:8" ht="18" customHeight="1" x14ac:dyDescent="0.15">
      <c r="B10" s="266">
        <v>2</v>
      </c>
      <c r="C10" s="285"/>
      <c r="D10" s="267"/>
      <c r="E10" s="268"/>
      <c r="F10" s="269"/>
      <c r="G10" s="494"/>
    </row>
    <row r="11" spans="1:8" ht="18" customHeight="1" x14ac:dyDescent="0.15">
      <c r="B11" s="271" t="s">
        <v>303</v>
      </c>
      <c r="C11" s="286"/>
      <c r="D11" s="267"/>
      <c r="E11" s="268"/>
      <c r="F11" s="269"/>
      <c r="G11" s="494"/>
    </row>
    <row r="12" spans="1:8" ht="18" customHeight="1" x14ac:dyDescent="0.15">
      <c r="B12" s="272" t="s">
        <v>303</v>
      </c>
      <c r="C12" s="287"/>
      <c r="D12" s="267"/>
      <c r="E12" s="268"/>
      <c r="F12" s="269"/>
      <c r="G12" s="494"/>
    </row>
    <row r="13" spans="1:8" ht="18" customHeight="1" x14ac:dyDescent="0.15">
      <c r="B13" s="266" t="s">
        <v>303</v>
      </c>
      <c r="C13" s="285"/>
      <c r="D13" s="267"/>
      <c r="E13" s="268"/>
      <c r="F13" s="269"/>
      <c r="G13" s="494"/>
    </row>
    <row r="14" spans="1:8" ht="18" customHeight="1" x14ac:dyDescent="0.15">
      <c r="B14" s="266" t="s">
        <v>303</v>
      </c>
      <c r="C14" s="285"/>
      <c r="D14" s="267"/>
      <c r="E14" s="268"/>
      <c r="F14" s="269"/>
      <c r="G14" s="494"/>
    </row>
    <row r="15" spans="1:8" ht="18" customHeight="1" x14ac:dyDescent="0.15">
      <c r="B15" s="271" t="s">
        <v>303</v>
      </c>
      <c r="C15" s="286"/>
      <c r="D15" s="267"/>
      <c r="E15" s="268"/>
      <c r="F15" s="269"/>
      <c r="G15" s="494"/>
    </row>
    <row r="16" spans="1:8" ht="18" customHeight="1" thickBot="1" x14ac:dyDescent="0.2">
      <c r="B16" s="273" t="s">
        <v>303</v>
      </c>
      <c r="C16" s="288"/>
      <c r="D16" s="274"/>
      <c r="E16" s="275"/>
      <c r="F16" s="276"/>
      <c r="G16" s="495"/>
    </row>
    <row r="17" spans="1:8" ht="18" customHeight="1" thickTop="1" thickBot="1" x14ac:dyDescent="0.2">
      <c r="B17" s="278" t="s">
        <v>305</v>
      </c>
      <c r="C17" s="289"/>
      <c r="D17" s="279"/>
      <c r="E17" s="280">
        <f>SUM(E9:E16)</f>
        <v>0</v>
      </c>
      <c r="F17" s="281"/>
      <c r="G17" s="282"/>
    </row>
    <row r="18" spans="1:8" ht="18" customHeight="1" x14ac:dyDescent="0.15">
      <c r="B18" s="79"/>
      <c r="C18" s="79"/>
      <c r="D18" s="79"/>
      <c r="E18" s="79"/>
      <c r="F18" s="163"/>
      <c r="G18" s="80" t="s">
        <v>316</v>
      </c>
    </row>
    <row r="19" spans="1:8" s="167" customFormat="1" ht="18" customHeight="1" x14ac:dyDescent="0.15"/>
    <row r="20" spans="1:8" ht="33.75" customHeight="1" x14ac:dyDescent="0.15">
      <c r="A20" s="283" t="s">
        <v>322</v>
      </c>
      <c r="B20" s="806" t="s">
        <v>327</v>
      </c>
      <c r="C20" s="806"/>
      <c r="D20" s="806"/>
      <c r="E20" s="806"/>
      <c r="F20" s="806"/>
      <c r="G20" s="806"/>
      <c r="H20" s="112"/>
    </row>
    <row r="21" spans="1:8" s="167" customFormat="1" ht="57.75" customHeight="1" x14ac:dyDescent="0.15">
      <c r="A21" s="283" t="s">
        <v>322</v>
      </c>
      <c r="B21" s="807" t="s">
        <v>324</v>
      </c>
      <c r="C21" s="807"/>
      <c r="D21" s="807"/>
      <c r="E21" s="807"/>
      <c r="F21" s="807"/>
      <c r="G21" s="807"/>
    </row>
    <row r="22" spans="1:8" s="167" customFormat="1" x14ac:dyDescent="0.15"/>
    <row r="23" spans="1:8" s="167" customFormat="1" x14ac:dyDescent="0.15"/>
    <row r="24" spans="1:8" s="167" customFormat="1" x14ac:dyDescent="0.15"/>
    <row r="25" spans="1:8" s="167" customFormat="1" x14ac:dyDescent="0.15"/>
    <row r="26" spans="1:8" s="167" customFormat="1" x14ac:dyDescent="0.15"/>
    <row r="27" spans="1:8" s="167" customFormat="1" x14ac:dyDescent="0.15"/>
    <row r="28" spans="1:8" s="167" customFormat="1" x14ac:dyDescent="0.15"/>
    <row r="29" spans="1:8" s="167" customFormat="1" x14ac:dyDescent="0.15"/>
    <row r="30" spans="1:8" s="167" customFormat="1" x14ac:dyDescent="0.15"/>
    <row r="31" spans="1:8" s="167" customFormat="1" x14ac:dyDescent="0.15"/>
    <row r="32" spans="1:8" s="167" customFormat="1" x14ac:dyDescent="0.15"/>
    <row r="33" s="167" customFormat="1" x14ac:dyDescent="0.15"/>
    <row r="34" s="167" customFormat="1" x14ac:dyDescent="0.15"/>
    <row r="35" s="167" customFormat="1" x14ac:dyDescent="0.15"/>
  </sheetData>
  <sheetProtection algorithmName="SHA-512" hashValue="0fTWTjjW7uJ3shyOKJr3g0slTx9eJlEs2S4L4YXNq7Bp9kctkjMMqljzLY+ixsO+Z2teA3V0ajt0u5p96i88Lw==" saltValue="Y/K2RS41GePbGY42hcMYgQ==" spinCount="100000" sheet="1" objects="1" scenarios="1"/>
  <protectedRanges>
    <protectedRange sqref="B9:G9 B11:G16 B10:C10 G10" name="範囲1"/>
    <protectedRange sqref="D10:F10" name="範囲1_1"/>
  </protectedRanges>
  <mergeCells count="3">
    <mergeCell ref="B20:G20"/>
    <mergeCell ref="B21:G21"/>
    <mergeCell ref="A3:H4"/>
  </mergeCells>
  <phoneticPr fontId="1"/>
  <pageMargins left="0.78740157480314965" right="0.78740157480314965" top="0.39370078740157483" bottom="0.39370078740157483" header="0.51181102362204722" footer="0.51181102362204722"/>
  <pageSetup paperSize="9" scale="91" fitToHeight="0" orientation="portrait" cellComments="asDisplayed" r:id="rId1"/>
  <headerFooter alignWithMargins="0"/>
  <colBreaks count="1" manualBreakCount="1">
    <brk id="8" max="2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H33"/>
  <sheetViews>
    <sheetView view="pageBreakPreview" zoomScale="115" zoomScaleNormal="100" zoomScaleSheetLayoutView="115" workbookViewId="0">
      <selection activeCell="D16" sqref="D16"/>
    </sheetView>
  </sheetViews>
  <sheetFormatPr defaultColWidth="9" defaultRowHeight="13.5" x14ac:dyDescent="0.15"/>
  <cols>
    <col min="1" max="1" width="5.125" style="100" customWidth="1"/>
    <col min="2" max="2" width="5.875" style="100" customWidth="1"/>
    <col min="3" max="3" width="17.125" style="100" bestFit="1" customWidth="1"/>
    <col min="4" max="4" width="13.125" style="100" customWidth="1"/>
    <col min="5" max="5" width="14.25" style="100" customWidth="1"/>
    <col min="6" max="6" width="14.125" style="100" customWidth="1"/>
    <col min="7" max="7" width="19.25" style="100" customWidth="1"/>
    <col min="8" max="8" width="9.125" style="100" customWidth="1"/>
    <col min="9" max="9" width="6.125" style="100" customWidth="1"/>
    <col min="10" max="16384" width="9" style="100"/>
  </cols>
  <sheetData>
    <row r="1" spans="2:8" ht="26.25" customHeight="1" x14ac:dyDescent="0.15">
      <c r="H1" s="81" t="s">
        <v>328</v>
      </c>
    </row>
    <row r="2" spans="2:8" ht="18.75" customHeight="1" x14ac:dyDescent="0.15"/>
    <row r="3" spans="2:8" ht="18.75" customHeight="1" x14ac:dyDescent="0.15">
      <c r="B3" s="792" t="s">
        <v>329</v>
      </c>
      <c r="C3" s="792"/>
      <c r="D3" s="792"/>
      <c r="E3" s="792"/>
      <c r="F3" s="792"/>
      <c r="G3" s="792"/>
      <c r="H3" s="792"/>
    </row>
    <row r="4" spans="2:8" ht="18.75" customHeight="1" x14ac:dyDescent="0.15">
      <c r="B4" s="792"/>
      <c r="C4" s="792"/>
      <c r="D4" s="792"/>
      <c r="E4" s="792"/>
      <c r="F4" s="792"/>
      <c r="G4" s="792"/>
      <c r="H4" s="792"/>
    </row>
    <row r="5" spans="2:8" ht="21" customHeight="1" x14ac:dyDescent="0.15">
      <c r="H5" s="113" t="str">
        <f>IF(表紙!$G$8="","会社名",表紙!$G$8)</f>
        <v>会社名</v>
      </c>
    </row>
    <row r="6" spans="2:8" ht="24.75" customHeight="1" thickBot="1" x14ac:dyDescent="0.2"/>
    <row r="7" spans="2:8" ht="14.25" thickTop="1" x14ac:dyDescent="0.15">
      <c r="B7" s="808" t="s">
        <v>330</v>
      </c>
      <c r="C7" s="809"/>
      <c r="D7" s="809"/>
      <c r="E7" s="809"/>
      <c r="F7" s="809"/>
      <c r="G7" s="810"/>
      <c r="H7" s="239"/>
    </row>
    <row r="8" spans="2:8" ht="14.25" thickBot="1" x14ac:dyDescent="0.2">
      <c r="B8" s="811"/>
      <c r="C8" s="812"/>
      <c r="D8" s="812"/>
      <c r="E8" s="812"/>
      <c r="F8" s="812"/>
      <c r="G8" s="813"/>
      <c r="H8" s="239"/>
    </row>
    <row r="9" spans="2:8" ht="20.100000000000001" customHeight="1" thickTop="1" x14ac:dyDescent="0.15">
      <c r="B9" s="291"/>
      <c r="C9" s="291"/>
      <c r="D9" s="291"/>
      <c r="E9" s="291"/>
      <c r="F9" s="291"/>
      <c r="G9" s="291"/>
      <c r="H9" s="239"/>
    </row>
    <row r="10" spans="2:8" ht="18" thickBot="1" x14ac:dyDescent="0.2">
      <c r="B10" s="100" t="s">
        <v>331</v>
      </c>
      <c r="D10" s="99"/>
      <c r="E10" s="99"/>
      <c r="F10" s="99"/>
      <c r="G10" s="99"/>
    </row>
    <row r="11" spans="2:8" ht="45" customHeight="1" thickBot="1" x14ac:dyDescent="0.2">
      <c r="B11" s="292"/>
      <c r="C11" s="232" t="s">
        <v>332</v>
      </c>
      <c r="D11" s="821"/>
      <c r="E11" s="821"/>
      <c r="F11" s="821"/>
      <c r="G11" s="821"/>
    </row>
    <row r="12" spans="2:8" ht="18" customHeight="1" thickTop="1" thickBot="1" x14ac:dyDescent="0.2">
      <c r="B12" s="293" t="s">
        <v>305</v>
      </c>
      <c r="C12" s="479"/>
      <c r="D12" s="814"/>
      <c r="E12" s="814"/>
      <c r="F12" s="814"/>
      <c r="G12" s="814"/>
      <c r="H12" s="294"/>
    </row>
    <row r="13" spans="2:8" ht="18" customHeight="1" x14ac:dyDescent="0.15">
      <c r="D13" s="163"/>
      <c r="E13" s="163"/>
      <c r="F13" s="163"/>
      <c r="G13" s="163"/>
      <c r="H13" s="239"/>
    </row>
    <row r="14" spans="2:8" ht="18" customHeight="1" thickBot="1" x14ac:dyDescent="0.2">
      <c r="B14" s="100" t="s">
        <v>333</v>
      </c>
      <c r="D14" s="163"/>
      <c r="E14" s="163"/>
      <c r="F14" s="163"/>
      <c r="G14" s="163"/>
      <c r="H14" s="239"/>
    </row>
    <row r="15" spans="2:8" ht="60" customHeight="1" thickBot="1" x14ac:dyDescent="0.2">
      <c r="B15" s="815" t="s">
        <v>334</v>
      </c>
      <c r="C15" s="816"/>
      <c r="D15" s="111" t="s">
        <v>335</v>
      </c>
      <c r="E15" s="111" t="s">
        <v>336</v>
      </c>
      <c r="F15" s="822" t="s">
        <v>337</v>
      </c>
      <c r="G15" s="823"/>
      <c r="H15" s="239"/>
    </row>
    <row r="16" spans="2:8" ht="35.1" customHeight="1" thickTop="1" thickBot="1" x14ac:dyDescent="0.2">
      <c r="B16" s="817">
        <f>C12</f>
        <v>0</v>
      </c>
      <c r="C16" s="818"/>
      <c r="D16" s="480"/>
      <c r="E16" s="481"/>
      <c r="F16" s="819">
        <f>B16*D16*E16</f>
        <v>0</v>
      </c>
      <c r="G16" s="820"/>
      <c r="H16" s="239"/>
    </row>
    <row r="17" spans="1:8" ht="18" customHeight="1" x14ac:dyDescent="0.15">
      <c r="D17" s="163"/>
      <c r="E17" s="163"/>
      <c r="F17" s="163"/>
      <c r="G17" s="163"/>
      <c r="H17" s="239"/>
    </row>
    <row r="18" spans="1:8" ht="45.6" customHeight="1" x14ac:dyDescent="0.15">
      <c r="A18" s="283" t="s">
        <v>322</v>
      </c>
      <c r="B18" s="807" t="s">
        <v>338</v>
      </c>
      <c r="C18" s="807"/>
      <c r="D18" s="807"/>
      <c r="E18" s="807"/>
      <c r="F18" s="807"/>
      <c r="G18" s="807"/>
      <c r="H18" s="807"/>
    </row>
    <row r="19" spans="1:8" s="167" customFormat="1" ht="57.75" customHeight="1" x14ac:dyDescent="0.15">
      <c r="A19" s="283"/>
      <c r="B19" s="807"/>
      <c r="C19" s="807"/>
      <c r="D19" s="807"/>
      <c r="E19" s="807"/>
      <c r="F19" s="807"/>
      <c r="G19" s="807"/>
      <c r="H19" s="807"/>
    </row>
    <row r="20" spans="1:8" s="167" customFormat="1" x14ac:dyDescent="0.15"/>
    <row r="21" spans="1:8" s="167" customFormat="1" x14ac:dyDescent="0.15"/>
    <row r="22" spans="1:8" s="167" customFormat="1" x14ac:dyDescent="0.15"/>
    <row r="23" spans="1:8" s="167" customFormat="1" x14ac:dyDescent="0.15"/>
    <row r="24" spans="1:8" s="167" customFormat="1" x14ac:dyDescent="0.15"/>
    <row r="25" spans="1:8" s="167" customFormat="1" x14ac:dyDescent="0.15"/>
    <row r="26" spans="1:8" s="167" customFormat="1" x14ac:dyDescent="0.15"/>
    <row r="27" spans="1:8" s="167" customFormat="1" x14ac:dyDescent="0.15"/>
    <row r="28" spans="1:8" s="167" customFormat="1" x14ac:dyDescent="0.15"/>
    <row r="29" spans="1:8" s="167" customFormat="1" x14ac:dyDescent="0.15"/>
    <row r="30" spans="1:8" s="167" customFormat="1" x14ac:dyDescent="0.15"/>
    <row r="31" spans="1:8" s="167" customFormat="1" x14ac:dyDescent="0.15"/>
    <row r="32" spans="1:8" s="167" customFormat="1" x14ac:dyDescent="0.15"/>
    <row r="33" s="167" customFormat="1" x14ac:dyDescent="0.15"/>
  </sheetData>
  <sheetProtection algorithmName="SHA-512" hashValue="1TOZFKJ581fxsg6UFTB5u2MkrCavW4yuM9yH8yShQzxYVT3dcU1LeQ6zHkj/XhNPh6r15rrH8D26XHcM+fPHPA==" saltValue="TUhBMv1groJElWM3zuVgcQ==" spinCount="100000" sheet="1" objects="1" scenarios="1"/>
  <protectedRanges>
    <protectedRange sqref="C12 D16:E16" name="範囲1"/>
  </protectedRanges>
  <mergeCells count="10">
    <mergeCell ref="B7:G8"/>
    <mergeCell ref="B3:H4"/>
    <mergeCell ref="B18:H18"/>
    <mergeCell ref="D12:G12"/>
    <mergeCell ref="B19:H19"/>
    <mergeCell ref="B15:C15"/>
    <mergeCell ref="B16:C16"/>
    <mergeCell ref="F16:G16"/>
    <mergeCell ref="D11:G11"/>
    <mergeCell ref="F15:G15"/>
  </mergeCells>
  <phoneticPr fontId="1"/>
  <pageMargins left="0.78740157480314965" right="0.78740157480314965" top="0.39370078740157483" bottom="0.39370078740157483" header="0.51181102362204722" footer="0.51181102362204722"/>
  <pageSetup paperSize="9" scale="88" fitToHeight="0" orientation="portrait" cellComments="asDisplayed" r:id="rId1"/>
  <headerFooter alignWithMargins="0"/>
  <colBreaks count="1" manualBreakCount="1">
    <brk id="8" max="2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H35"/>
  <sheetViews>
    <sheetView view="pageBreakPreview" zoomScaleNormal="100" zoomScaleSheetLayoutView="100" workbookViewId="0">
      <selection activeCell="C12" sqref="C12"/>
    </sheetView>
  </sheetViews>
  <sheetFormatPr defaultColWidth="9" defaultRowHeight="13.5" x14ac:dyDescent="0.15"/>
  <cols>
    <col min="1" max="1" width="5.125" style="100" customWidth="1"/>
    <col min="2" max="2" width="5.875" style="100" customWidth="1"/>
    <col min="3" max="3" width="17.125" style="100" bestFit="1" customWidth="1"/>
    <col min="4" max="4" width="14.125" style="100" customWidth="1"/>
    <col min="5" max="5" width="14.25" style="100" customWidth="1"/>
    <col min="6" max="6" width="14.125" style="100" customWidth="1"/>
    <col min="7" max="7" width="19.25" style="100" customWidth="1"/>
    <col min="8" max="8" width="9.125" style="100" customWidth="1"/>
    <col min="9" max="9" width="6.125" style="100" customWidth="1"/>
    <col min="10" max="16384" width="9" style="100"/>
  </cols>
  <sheetData>
    <row r="1" spans="2:8" ht="26.25" customHeight="1" x14ac:dyDescent="0.15">
      <c r="H1" s="81" t="s">
        <v>339</v>
      </c>
    </row>
    <row r="2" spans="2:8" ht="18.75" customHeight="1" x14ac:dyDescent="0.15"/>
    <row r="3" spans="2:8" ht="18.75" customHeight="1" x14ac:dyDescent="0.15">
      <c r="B3" s="792" t="s">
        <v>340</v>
      </c>
      <c r="C3" s="792"/>
      <c r="D3" s="792"/>
      <c r="E3" s="792"/>
      <c r="F3" s="792"/>
      <c r="G3" s="792"/>
      <c r="H3" s="792"/>
    </row>
    <row r="4" spans="2:8" ht="18.75" customHeight="1" x14ac:dyDescent="0.15">
      <c r="B4" s="792"/>
      <c r="C4" s="792"/>
      <c r="D4" s="792"/>
      <c r="E4" s="792"/>
      <c r="F4" s="792"/>
      <c r="G4" s="792"/>
      <c r="H4" s="792"/>
    </row>
    <row r="5" spans="2:8" ht="21" customHeight="1" x14ac:dyDescent="0.15">
      <c r="H5" s="113" t="str">
        <f>IF(表紙!$G$8="","会社名",表紙!$G$8)</f>
        <v>会社名</v>
      </c>
    </row>
    <row r="6" spans="2:8" ht="24.75" customHeight="1" thickBot="1" x14ac:dyDescent="0.2"/>
    <row r="7" spans="2:8" ht="14.25" thickTop="1" x14ac:dyDescent="0.15">
      <c r="B7" s="808" t="s">
        <v>341</v>
      </c>
      <c r="C7" s="809"/>
      <c r="D7" s="809"/>
      <c r="E7" s="809"/>
      <c r="F7" s="809"/>
      <c r="G7" s="810"/>
      <c r="H7" s="239"/>
    </row>
    <row r="8" spans="2:8" ht="14.25" thickBot="1" x14ac:dyDescent="0.2">
      <c r="B8" s="811"/>
      <c r="C8" s="812"/>
      <c r="D8" s="812"/>
      <c r="E8" s="812"/>
      <c r="F8" s="812"/>
      <c r="G8" s="813"/>
      <c r="H8" s="239"/>
    </row>
    <row r="9" spans="2:8" ht="20.100000000000001" customHeight="1" thickTop="1" x14ac:dyDescent="0.15">
      <c r="B9" s="291"/>
      <c r="C9" s="291"/>
      <c r="D9" s="291"/>
      <c r="E9" s="291"/>
      <c r="F9" s="291"/>
      <c r="G9" s="291"/>
      <c r="H9" s="239"/>
    </row>
    <row r="10" spans="2:8" ht="18" thickBot="1" x14ac:dyDescent="0.2">
      <c r="B10" s="100" t="s">
        <v>342</v>
      </c>
      <c r="D10" s="99"/>
      <c r="E10" s="99"/>
      <c r="F10" s="99"/>
      <c r="G10" s="99"/>
    </row>
    <row r="11" spans="2:8" ht="45" customHeight="1" thickBot="1" x14ac:dyDescent="0.2">
      <c r="B11" s="261"/>
      <c r="C11" s="107" t="s">
        <v>332</v>
      </c>
      <c r="D11" s="744" t="s">
        <v>343</v>
      </c>
      <c r="E11" s="824"/>
      <c r="F11" s="824"/>
      <c r="G11" s="825"/>
      <c r="H11" s="295"/>
    </row>
    <row r="12" spans="2:8" ht="18" customHeight="1" thickTop="1" x14ac:dyDescent="0.15">
      <c r="B12" s="262">
        <v>1</v>
      </c>
      <c r="C12" s="496"/>
      <c r="D12" s="826" t="s">
        <v>344</v>
      </c>
      <c r="E12" s="827"/>
      <c r="F12" s="827"/>
      <c r="G12" s="828"/>
    </row>
    <row r="13" spans="2:8" ht="18" customHeight="1" thickBot="1" x14ac:dyDescent="0.2">
      <c r="B13" s="266">
        <v>2</v>
      </c>
      <c r="C13" s="497"/>
      <c r="D13" s="829" t="s">
        <v>345</v>
      </c>
      <c r="E13" s="830"/>
      <c r="F13" s="830"/>
      <c r="G13" s="831"/>
    </row>
    <row r="14" spans="2:8" ht="18" customHeight="1" thickTop="1" thickBot="1" x14ac:dyDescent="0.2">
      <c r="B14" s="296" t="s">
        <v>305</v>
      </c>
      <c r="C14" s="297">
        <f>SUM(C12:C13)</f>
        <v>0</v>
      </c>
      <c r="D14" s="832"/>
      <c r="E14" s="833"/>
      <c r="F14" s="833"/>
      <c r="G14" s="834"/>
      <c r="H14" s="294"/>
    </row>
    <row r="15" spans="2:8" ht="18" customHeight="1" x14ac:dyDescent="0.15">
      <c r="D15" s="163"/>
      <c r="E15" s="163"/>
      <c r="F15" s="163"/>
      <c r="G15" s="163"/>
      <c r="H15" s="239"/>
    </row>
    <row r="16" spans="2:8" ht="18" customHeight="1" thickBot="1" x14ac:dyDescent="0.2">
      <c r="B16" s="100" t="s">
        <v>333</v>
      </c>
      <c r="D16" s="163"/>
      <c r="E16" s="163"/>
      <c r="F16" s="163"/>
      <c r="G16" s="163"/>
      <c r="H16" s="239"/>
    </row>
    <row r="17" spans="1:8" ht="60" customHeight="1" thickBot="1" x14ac:dyDescent="0.2">
      <c r="B17" s="815" t="s">
        <v>346</v>
      </c>
      <c r="C17" s="816"/>
      <c r="D17" s="111" t="s">
        <v>335</v>
      </c>
      <c r="E17" s="111" t="s">
        <v>347</v>
      </c>
      <c r="F17" s="822" t="s">
        <v>337</v>
      </c>
      <c r="G17" s="823"/>
      <c r="H17" s="239"/>
    </row>
    <row r="18" spans="1:8" ht="35.1" customHeight="1" thickTop="1" thickBot="1" x14ac:dyDescent="0.2">
      <c r="B18" s="817">
        <f>C14</f>
        <v>0</v>
      </c>
      <c r="C18" s="818"/>
      <c r="D18" s="498"/>
      <c r="E18" s="481"/>
      <c r="F18" s="819">
        <f>B18*D18*E18</f>
        <v>0</v>
      </c>
      <c r="G18" s="820"/>
      <c r="H18" s="239"/>
    </row>
    <row r="19" spans="1:8" ht="18" customHeight="1" x14ac:dyDescent="0.15">
      <c r="D19" s="163"/>
      <c r="E19" s="163"/>
      <c r="F19" s="163"/>
      <c r="G19" s="163"/>
      <c r="H19" s="239"/>
    </row>
    <row r="20" spans="1:8" ht="45.6" customHeight="1" x14ac:dyDescent="0.15">
      <c r="A20" s="283" t="s">
        <v>322</v>
      </c>
      <c r="B20" s="807" t="s">
        <v>338</v>
      </c>
      <c r="C20" s="807"/>
      <c r="D20" s="807"/>
      <c r="E20" s="807"/>
      <c r="F20" s="807"/>
      <c r="G20" s="807"/>
      <c r="H20" s="807"/>
    </row>
    <row r="21" spans="1:8" s="167" customFormat="1" ht="57.75" customHeight="1" x14ac:dyDescent="0.15">
      <c r="A21" s="283"/>
      <c r="B21" s="807"/>
      <c r="C21" s="807"/>
      <c r="D21" s="807"/>
      <c r="E21" s="807"/>
      <c r="F21" s="807"/>
      <c r="G21" s="807"/>
      <c r="H21" s="807"/>
    </row>
    <row r="22" spans="1:8" s="167" customFormat="1" x14ac:dyDescent="0.15"/>
    <row r="23" spans="1:8" s="167" customFormat="1" x14ac:dyDescent="0.15"/>
    <row r="24" spans="1:8" s="167" customFormat="1" x14ac:dyDescent="0.15"/>
    <row r="25" spans="1:8" s="167" customFormat="1" x14ac:dyDescent="0.15"/>
    <row r="26" spans="1:8" s="167" customFormat="1" x14ac:dyDescent="0.15"/>
    <row r="27" spans="1:8" s="167" customFormat="1" x14ac:dyDescent="0.15"/>
    <row r="28" spans="1:8" s="167" customFormat="1" x14ac:dyDescent="0.15"/>
    <row r="29" spans="1:8" s="167" customFormat="1" x14ac:dyDescent="0.15"/>
    <row r="30" spans="1:8" s="167" customFormat="1" x14ac:dyDescent="0.15"/>
    <row r="31" spans="1:8" s="167" customFormat="1" x14ac:dyDescent="0.15"/>
    <row r="32" spans="1:8" s="167" customFormat="1" x14ac:dyDescent="0.15"/>
    <row r="33" s="167" customFormat="1" x14ac:dyDescent="0.15"/>
    <row r="34" s="167" customFormat="1" x14ac:dyDescent="0.15"/>
    <row r="35" s="167" customFormat="1" x14ac:dyDescent="0.15"/>
  </sheetData>
  <sheetProtection algorithmName="SHA-512" hashValue="MhhZDLfGUF11mFVCBRRhXKAa60tdeO6BXtehMPD17BsoufMcVZxjCov5vEgNnVUTLBZS4I+V6ngEFJHjptGjIA==" saltValue="Nd52T1mYDXxU764pknY7Zw==" spinCount="100000" sheet="1" objects="1" scenarios="1"/>
  <protectedRanges>
    <protectedRange sqref="C12:C13 D18:E18" name="範囲1"/>
  </protectedRanges>
  <mergeCells count="12">
    <mergeCell ref="D14:G14"/>
    <mergeCell ref="B21:H21"/>
    <mergeCell ref="B17:C17"/>
    <mergeCell ref="F17:G17"/>
    <mergeCell ref="B18:C18"/>
    <mergeCell ref="F18:G18"/>
    <mergeCell ref="B20:H20"/>
    <mergeCell ref="B3:H4"/>
    <mergeCell ref="B7:G8"/>
    <mergeCell ref="D11:G11"/>
    <mergeCell ref="D12:G12"/>
    <mergeCell ref="D13:G13"/>
  </mergeCells>
  <phoneticPr fontId="1"/>
  <pageMargins left="0.78740157480314965" right="0.78740157480314965" top="0.39370078740157483" bottom="0.39370078740157483" header="0.51181102362204722" footer="0.51181102362204722"/>
  <pageSetup paperSize="9" scale="87" fitToHeight="0" orientation="portrait" cellComments="asDisplayed" r:id="rId1"/>
  <headerFooter alignWithMargins="0"/>
  <colBreaks count="1" manualBreakCount="1">
    <brk id="8" max="2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1496D-C07A-4440-9907-DF5E443A4C8D}">
  <sheetPr>
    <tabColor rgb="FFFF0000"/>
    <pageSetUpPr fitToPage="1"/>
  </sheetPr>
  <dimension ref="A1:X50"/>
  <sheetViews>
    <sheetView view="pageBreakPreview" zoomScale="85" zoomScaleNormal="100" zoomScaleSheetLayoutView="85" workbookViewId="0">
      <selection activeCell="T15" sqref="T15"/>
    </sheetView>
  </sheetViews>
  <sheetFormatPr defaultColWidth="9" defaultRowHeight="13.5" x14ac:dyDescent="0.15"/>
  <cols>
    <col min="1" max="1" width="23" style="100" customWidth="1"/>
    <col min="2" max="2" width="0.875" style="100" customWidth="1"/>
    <col min="3" max="5" width="7" style="100" customWidth="1"/>
    <col min="6" max="6" width="3" style="100" customWidth="1"/>
    <col min="7" max="7" width="2.25" style="100" customWidth="1"/>
    <col min="8" max="8" width="1.25" style="100" customWidth="1"/>
    <col min="9" max="11" width="6.125" style="100" customWidth="1"/>
    <col min="12" max="12" width="2.25" style="100" customWidth="1"/>
    <col min="13" max="13" width="2.125" style="100" customWidth="1"/>
    <col min="14" max="15" width="6.125" style="100" customWidth="1"/>
    <col min="16" max="19" width="3.125" style="100" customWidth="1"/>
    <col min="20" max="20" width="9.25" style="100" customWidth="1"/>
    <col min="21" max="22" width="2.25" style="100" customWidth="1"/>
    <col min="23" max="23" width="18.25" style="100" customWidth="1"/>
    <col min="24" max="24" width="20.25" style="100" customWidth="1"/>
    <col min="25" max="16384" width="9" style="100"/>
  </cols>
  <sheetData>
    <row r="1" spans="1:24" ht="26.25" customHeight="1" x14ac:dyDescent="0.15">
      <c r="V1" s="81" t="s">
        <v>348</v>
      </c>
    </row>
    <row r="2" spans="1:24" ht="18.75" customHeight="1" x14ac:dyDescent="0.15">
      <c r="A2" s="792" t="s">
        <v>349</v>
      </c>
      <c r="B2" s="792"/>
      <c r="C2" s="792"/>
      <c r="D2" s="792"/>
      <c r="E2" s="792"/>
      <c r="F2" s="792"/>
      <c r="G2" s="792"/>
      <c r="H2" s="792"/>
      <c r="I2" s="792"/>
      <c r="J2" s="792"/>
      <c r="K2" s="792"/>
      <c r="L2" s="792"/>
      <c r="M2" s="792"/>
      <c r="N2" s="792"/>
      <c r="O2" s="792"/>
      <c r="P2" s="792"/>
      <c r="Q2" s="792"/>
      <c r="R2" s="792"/>
      <c r="S2" s="792"/>
      <c r="T2" s="792"/>
      <c r="U2" s="792"/>
      <c r="V2" s="792"/>
      <c r="W2" s="792"/>
    </row>
    <row r="3" spans="1:24" ht="18.75" customHeight="1" x14ac:dyDescent="0.15">
      <c r="A3" s="792"/>
      <c r="B3" s="792"/>
      <c r="C3" s="792"/>
      <c r="D3" s="792"/>
      <c r="E3" s="792"/>
      <c r="F3" s="792"/>
      <c r="G3" s="792"/>
      <c r="H3" s="792"/>
      <c r="I3" s="792"/>
      <c r="J3" s="792"/>
      <c r="K3" s="792"/>
      <c r="L3" s="792"/>
      <c r="M3" s="792"/>
      <c r="N3" s="792"/>
      <c r="O3" s="792"/>
      <c r="P3" s="792"/>
      <c r="Q3" s="792"/>
      <c r="R3" s="792"/>
      <c r="S3" s="792"/>
      <c r="T3" s="792"/>
      <c r="U3" s="792"/>
      <c r="V3" s="792"/>
      <c r="W3" s="792"/>
    </row>
    <row r="4" spans="1:24" ht="18.75" customHeight="1" x14ac:dyDescent="0.15">
      <c r="A4" s="298"/>
      <c r="B4" s="298"/>
      <c r="C4" s="298"/>
      <c r="D4" s="298"/>
      <c r="E4" s="298"/>
      <c r="F4" s="298"/>
      <c r="G4" s="298"/>
      <c r="H4" s="298"/>
      <c r="I4" s="298"/>
      <c r="J4" s="298"/>
      <c r="K4" s="298"/>
      <c r="L4" s="298"/>
      <c r="M4" s="298"/>
      <c r="N4" s="298"/>
      <c r="O4" s="298"/>
      <c r="P4" s="298"/>
      <c r="Q4" s="298"/>
      <c r="R4" s="298"/>
      <c r="S4" s="298"/>
      <c r="T4" s="298"/>
      <c r="U4" s="298"/>
      <c r="V4" s="298"/>
      <c r="W4" s="298"/>
    </row>
    <row r="5" spans="1:24" ht="21" customHeight="1" x14ac:dyDescent="0.15">
      <c r="W5" s="113" t="str">
        <f>IF(表紙!$G$8="","会社名",表紙!$G$8)</f>
        <v>会社名</v>
      </c>
    </row>
    <row r="6" spans="1:24" ht="21" customHeight="1" x14ac:dyDescent="0.15"/>
    <row r="7" spans="1:24" ht="18" customHeight="1" x14ac:dyDescent="0.15">
      <c r="A7" s="299" t="s">
        <v>350</v>
      </c>
      <c r="B7" s="299"/>
      <c r="C7" s="299"/>
      <c r="D7" s="299"/>
      <c r="E7" s="299"/>
      <c r="F7" s="299"/>
      <c r="G7" s="299"/>
      <c r="H7" s="299"/>
      <c r="I7" s="299"/>
      <c r="J7" s="299"/>
      <c r="K7" s="299"/>
      <c r="L7" s="299"/>
      <c r="M7" s="299"/>
      <c r="N7" s="299"/>
      <c r="O7" s="299"/>
      <c r="P7" s="299"/>
      <c r="Q7" s="299"/>
      <c r="R7" s="299"/>
      <c r="S7" s="299"/>
      <c r="T7" s="299"/>
      <c r="U7" s="299"/>
    </row>
    <row r="8" spans="1:24" ht="18" customHeight="1" x14ac:dyDescent="0.15">
      <c r="A8" s="299" t="s">
        <v>351</v>
      </c>
      <c r="H8" s="299"/>
      <c r="I8" s="299"/>
      <c r="J8" s="299"/>
      <c r="K8" s="299"/>
      <c r="L8" s="299"/>
      <c r="M8" s="299"/>
      <c r="N8" s="299"/>
      <c r="O8" s="299"/>
      <c r="P8" s="299"/>
      <c r="Q8" s="299"/>
      <c r="R8" s="299"/>
      <c r="S8" s="299"/>
      <c r="T8" s="299"/>
      <c r="U8" s="299"/>
    </row>
    <row r="9" spans="1:24" ht="18" customHeight="1" thickBot="1" x14ac:dyDescent="0.2">
      <c r="A9" s="299"/>
      <c r="B9" s="299"/>
      <c r="C9" s="299"/>
      <c r="D9" s="299"/>
      <c r="E9" s="299"/>
      <c r="F9" s="299"/>
      <c r="G9" s="299"/>
      <c r="H9" s="299"/>
      <c r="I9" s="299"/>
      <c r="J9" s="299"/>
      <c r="L9" s="299"/>
      <c r="M9" s="299"/>
      <c r="N9" s="299"/>
      <c r="O9" s="299"/>
      <c r="P9" s="299"/>
      <c r="Q9" s="299"/>
      <c r="R9" s="299"/>
      <c r="S9" s="299"/>
      <c r="T9" s="299"/>
      <c r="U9" s="299"/>
    </row>
    <row r="10" spans="1:24" ht="24" customHeight="1" x14ac:dyDescent="0.15">
      <c r="A10" s="835" t="s">
        <v>352</v>
      </c>
      <c r="B10" s="145"/>
      <c r="C10" s="837" t="s">
        <v>353</v>
      </c>
      <c r="D10" s="837"/>
      <c r="E10" s="837"/>
      <c r="F10" s="837"/>
      <c r="G10" s="837" t="s">
        <v>109</v>
      </c>
      <c r="H10" s="837" t="s">
        <v>354</v>
      </c>
      <c r="I10" s="837"/>
      <c r="J10" s="837"/>
      <c r="K10" s="837"/>
      <c r="L10" s="837" t="s">
        <v>355</v>
      </c>
      <c r="M10" s="837"/>
      <c r="N10" s="839" t="s">
        <v>356</v>
      </c>
      <c r="O10" s="839"/>
      <c r="P10" s="839"/>
      <c r="Q10" s="839"/>
      <c r="R10" s="839"/>
      <c r="S10" s="839"/>
      <c r="T10" s="840" t="s">
        <v>357</v>
      </c>
      <c r="U10" s="842" t="s">
        <v>358</v>
      </c>
      <c r="V10" s="842" t="s">
        <v>359</v>
      </c>
      <c r="W10" s="844"/>
    </row>
    <row r="11" spans="1:24" ht="24" customHeight="1" thickBot="1" x14ac:dyDescent="0.2">
      <c r="A11" s="836"/>
      <c r="B11" s="300"/>
      <c r="C11" s="838"/>
      <c r="D11" s="838"/>
      <c r="E11" s="838"/>
      <c r="F11" s="838"/>
      <c r="G11" s="838"/>
      <c r="H11" s="838"/>
      <c r="I11" s="838"/>
      <c r="J11" s="838"/>
      <c r="K11" s="838"/>
      <c r="L11" s="838"/>
      <c r="M11" s="838"/>
      <c r="N11" s="846" t="s">
        <v>360</v>
      </c>
      <c r="O11" s="846"/>
      <c r="P11" s="846"/>
      <c r="Q11" s="846"/>
      <c r="R11" s="846"/>
      <c r="S11" s="846"/>
      <c r="T11" s="841"/>
      <c r="U11" s="843"/>
      <c r="V11" s="843"/>
      <c r="W11" s="845"/>
    </row>
    <row r="12" spans="1:24" ht="18.75" customHeight="1" x14ac:dyDescent="0.15">
      <c r="A12" s="301"/>
      <c r="B12" s="162"/>
      <c r="C12" s="301"/>
      <c r="D12" s="301"/>
      <c r="E12" s="301"/>
      <c r="F12" s="301"/>
      <c r="G12" s="301"/>
      <c r="H12" s="301"/>
      <c r="I12" s="301"/>
      <c r="J12" s="301"/>
      <c r="K12" s="301"/>
      <c r="L12" s="362"/>
      <c r="M12" s="362"/>
      <c r="N12" s="79"/>
      <c r="O12" s="79"/>
      <c r="P12" s="79"/>
      <c r="Q12" s="79"/>
      <c r="R12" s="79"/>
      <c r="S12" s="79"/>
      <c r="T12" s="79"/>
      <c r="U12" s="79"/>
      <c r="W12" s="171"/>
    </row>
    <row r="13" spans="1:24" ht="18" thickBot="1" x14ac:dyDescent="0.2">
      <c r="H13" s="99"/>
      <c r="I13" s="99"/>
      <c r="J13" s="99"/>
      <c r="K13" s="99"/>
      <c r="L13" s="99"/>
      <c r="M13" s="99"/>
      <c r="N13" s="99"/>
      <c r="O13" s="99"/>
      <c r="P13" s="99"/>
      <c r="Q13" s="99"/>
      <c r="R13" s="99"/>
      <c r="S13" s="99"/>
      <c r="T13" s="99"/>
      <c r="U13" s="99"/>
      <c r="V13" s="99"/>
      <c r="W13" s="99"/>
    </row>
    <row r="14" spans="1:24" ht="54" customHeight="1" thickBot="1" x14ac:dyDescent="0.2">
      <c r="A14" s="857" t="s">
        <v>361</v>
      </c>
      <c r="B14" s="858"/>
      <c r="C14" s="858" t="s">
        <v>362</v>
      </c>
      <c r="D14" s="858"/>
      <c r="E14" s="858"/>
      <c r="F14" s="858"/>
      <c r="G14" s="858" t="s">
        <v>363</v>
      </c>
      <c r="H14" s="858"/>
      <c r="I14" s="858"/>
      <c r="J14" s="858"/>
      <c r="K14" s="858"/>
      <c r="L14" s="858" t="s">
        <v>364</v>
      </c>
      <c r="M14" s="858"/>
      <c r="N14" s="858"/>
      <c r="O14" s="858"/>
      <c r="P14" s="858"/>
      <c r="Q14" s="758" t="s">
        <v>365</v>
      </c>
      <c r="R14" s="837"/>
      <c r="S14" s="837"/>
      <c r="T14" s="369" t="s">
        <v>366</v>
      </c>
      <c r="U14" s="837" t="s">
        <v>367</v>
      </c>
      <c r="V14" s="837"/>
      <c r="W14" s="759"/>
      <c r="X14" s="370"/>
    </row>
    <row r="15" spans="1:24" ht="30" customHeight="1" thickBot="1" x14ac:dyDescent="0.2">
      <c r="A15" s="847">
        <f>表12の2!L82</f>
        <v>0</v>
      </c>
      <c r="B15" s="848"/>
      <c r="C15" s="849"/>
      <c r="D15" s="850"/>
      <c r="E15" s="850"/>
      <c r="F15" s="851"/>
      <c r="G15" s="848">
        <f>表紙!A33</f>
        <v>0</v>
      </c>
      <c r="H15" s="848"/>
      <c r="I15" s="848"/>
      <c r="J15" s="848"/>
      <c r="K15" s="848"/>
      <c r="L15" s="849"/>
      <c r="M15" s="850"/>
      <c r="N15" s="850"/>
      <c r="O15" s="850"/>
      <c r="P15" s="851"/>
      <c r="Q15" s="852"/>
      <c r="R15" s="853"/>
      <c r="S15" s="854"/>
      <c r="T15" s="533">
        <f>表12の3!L74</f>
        <v>0</v>
      </c>
      <c r="U15" s="855" t="str">
        <f>IF(ISERROR(A15-C15*G15/L15*Q15+T15),"",(A15-C15*G15/(L15)*Q15+T15))</f>
        <v/>
      </c>
      <c r="V15" s="855"/>
      <c r="W15" s="856"/>
    </row>
    <row r="16" spans="1:24" ht="18" customHeight="1" x14ac:dyDescent="0.15">
      <c r="A16" s="79"/>
      <c r="B16" s="79"/>
      <c r="C16" s="79"/>
      <c r="D16" s="79"/>
      <c r="E16" s="79"/>
      <c r="F16" s="79"/>
      <c r="G16" s="79"/>
      <c r="H16" s="79"/>
      <c r="I16" s="79"/>
      <c r="J16" s="79"/>
      <c r="K16" s="79"/>
      <c r="L16" s="79"/>
      <c r="M16" s="79"/>
      <c r="N16" s="79"/>
      <c r="O16" s="79"/>
      <c r="P16" s="79"/>
      <c r="Q16" s="79"/>
      <c r="R16" s="79"/>
      <c r="S16" s="79"/>
      <c r="T16" s="79"/>
      <c r="U16" s="79"/>
      <c r="V16" s="79"/>
      <c r="W16" s="79"/>
    </row>
    <row r="17" spans="1:23" ht="18" customHeight="1" x14ac:dyDescent="0.15">
      <c r="A17" s="79"/>
      <c r="B17" s="79"/>
      <c r="C17" s="79"/>
      <c r="D17" s="79"/>
      <c r="E17" s="79"/>
      <c r="F17" s="79"/>
      <c r="G17" s="79"/>
      <c r="H17" s="79"/>
      <c r="I17" s="79"/>
      <c r="J17" s="79"/>
      <c r="K17" s="79"/>
      <c r="L17" s="79"/>
      <c r="M17" s="79"/>
      <c r="N17" s="79"/>
      <c r="O17" s="79"/>
      <c r="P17" s="79"/>
      <c r="Q17" s="79"/>
      <c r="R17" s="79"/>
      <c r="S17" s="79"/>
      <c r="T17" s="79"/>
      <c r="U17" s="79"/>
      <c r="V17" s="79"/>
      <c r="W17" s="79"/>
    </row>
    <row r="18" spans="1:23" ht="18" customHeight="1" x14ac:dyDescent="0.15">
      <c r="A18" s="79"/>
      <c r="B18" s="79"/>
      <c r="C18" s="79"/>
      <c r="D18" s="79"/>
      <c r="E18" s="79"/>
      <c r="F18" s="79"/>
      <c r="G18" s="79"/>
      <c r="H18" s="79"/>
      <c r="I18" s="79"/>
      <c r="J18" s="79"/>
      <c r="K18" s="79"/>
      <c r="L18" s="79"/>
      <c r="M18" s="79"/>
      <c r="N18" s="79"/>
      <c r="O18" s="79"/>
      <c r="P18" s="79"/>
      <c r="Q18" s="79"/>
      <c r="R18" s="79"/>
      <c r="S18" s="79"/>
      <c r="T18" s="79"/>
      <c r="U18" s="79"/>
      <c r="V18" s="79"/>
      <c r="W18" s="79"/>
    </row>
    <row r="19" spans="1:23" ht="18" customHeight="1" x14ac:dyDescent="0.15">
      <c r="A19" s="101" t="s">
        <v>368</v>
      </c>
      <c r="B19" s="171"/>
      <c r="C19" s="171"/>
      <c r="D19" s="171"/>
      <c r="E19" s="171"/>
      <c r="F19" s="171"/>
      <c r="G19" s="171"/>
      <c r="H19" s="171"/>
      <c r="I19" s="171"/>
      <c r="J19" s="171"/>
      <c r="K19" s="171"/>
      <c r="L19" s="171"/>
      <c r="M19" s="171"/>
      <c r="N19" s="171"/>
      <c r="O19" s="171"/>
      <c r="P19" s="171"/>
      <c r="Q19" s="171"/>
      <c r="R19" s="171"/>
      <c r="S19" s="171"/>
      <c r="T19" s="171"/>
      <c r="U19" s="171"/>
      <c r="V19" s="171"/>
      <c r="W19" s="171"/>
    </row>
    <row r="20" spans="1:23" ht="18" customHeight="1" x14ac:dyDescent="0.15">
      <c r="A20" s="101" t="s">
        <v>369</v>
      </c>
      <c r="H20" s="171"/>
      <c r="I20" s="171"/>
      <c r="J20" s="171"/>
      <c r="K20" s="171"/>
      <c r="L20" s="171"/>
      <c r="M20" s="171"/>
      <c r="N20" s="171"/>
      <c r="O20" s="171"/>
      <c r="P20" s="171"/>
      <c r="Q20" s="171"/>
      <c r="R20" s="171"/>
      <c r="S20" s="171"/>
      <c r="T20" s="171"/>
      <c r="U20" s="171"/>
      <c r="V20" s="171"/>
      <c r="W20" s="171"/>
    </row>
    <row r="21" spans="1:23" ht="18" customHeight="1" thickBot="1" x14ac:dyDescent="0.2">
      <c r="A21" s="101"/>
      <c r="B21" s="171"/>
      <c r="C21" s="171"/>
      <c r="D21" s="171"/>
      <c r="E21" s="171"/>
      <c r="F21" s="171"/>
      <c r="G21" s="171"/>
      <c r="H21" s="171"/>
      <c r="I21" s="171"/>
      <c r="J21" s="171"/>
      <c r="K21" s="171"/>
      <c r="L21" s="171"/>
      <c r="M21" s="171"/>
      <c r="N21" s="171"/>
      <c r="O21" s="171"/>
      <c r="P21" s="171"/>
      <c r="Q21" s="171"/>
      <c r="R21" s="171"/>
      <c r="S21" s="171"/>
      <c r="T21" s="171"/>
      <c r="U21" s="171"/>
      <c r="V21" s="171"/>
      <c r="W21" s="171"/>
    </row>
    <row r="22" spans="1:23" ht="14.25" thickTop="1" x14ac:dyDescent="0.15">
      <c r="A22" s="859" t="s">
        <v>370</v>
      </c>
      <c r="B22" s="860"/>
      <c r="C22" s="860"/>
      <c r="D22" s="860"/>
      <c r="E22" s="860"/>
      <c r="F22" s="860"/>
      <c r="G22" s="860"/>
      <c r="H22" s="860"/>
      <c r="I22" s="860"/>
      <c r="J22" s="860"/>
      <c r="K22" s="860"/>
      <c r="L22" s="860"/>
      <c r="M22" s="860"/>
      <c r="N22" s="860"/>
      <c r="O22" s="860"/>
      <c r="P22" s="860"/>
      <c r="Q22" s="860"/>
      <c r="R22" s="860"/>
      <c r="S22" s="860"/>
      <c r="T22" s="860"/>
      <c r="U22" s="860"/>
      <c r="V22" s="860"/>
      <c r="W22" s="861"/>
    </row>
    <row r="23" spans="1:23" ht="14.25" thickBot="1" x14ac:dyDescent="0.2">
      <c r="A23" s="862"/>
      <c r="B23" s="863"/>
      <c r="C23" s="863"/>
      <c r="D23" s="863"/>
      <c r="E23" s="863"/>
      <c r="F23" s="863"/>
      <c r="G23" s="863"/>
      <c r="H23" s="863"/>
      <c r="I23" s="863"/>
      <c r="J23" s="863"/>
      <c r="K23" s="863"/>
      <c r="L23" s="863"/>
      <c r="M23" s="863"/>
      <c r="N23" s="863"/>
      <c r="O23" s="863"/>
      <c r="P23" s="863"/>
      <c r="Q23" s="863"/>
      <c r="R23" s="863"/>
      <c r="S23" s="863"/>
      <c r="T23" s="863"/>
      <c r="U23" s="863"/>
      <c r="V23" s="863"/>
      <c r="W23" s="864"/>
    </row>
    <row r="24" spans="1:23" ht="18" customHeight="1" thickTop="1" thickBot="1" x14ac:dyDescent="0.2">
      <c r="B24" s="171"/>
      <c r="C24" s="171"/>
      <c r="D24" s="171"/>
      <c r="E24" s="171"/>
      <c r="F24" s="171"/>
      <c r="G24" s="171"/>
      <c r="H24" s="171"/>
      <c r="I24" s="171"/>
      <c r="J24" s="171"/>
      <c r="K24" s="171"/>
      <c r="L24" s="171"/>
      <c r="M24" s="171"/>
      <c r="N24" s="171"/>
      <c r="O24" s="171"/>
      <c r="P24" s="171"/>
      <c r="Q24" s="171"/>
      <c r="R24" s="171"/>
      <c r="S24" s="171"/>
      <c r="T24" s="171"/>
      <c r="U24" s="171"/>
      <c r="V24" s="171"/>
      <c r="W24" s="171"/>
    </row>
    <row r="25" spans="1:23" ht="54" customHeight="1" thickBot="1" x14ac:dyDescent="0.2">
      <c r="A25" s="865" t="s">
        <v>371</v>
      </c>
      <c r="B25" s="824"/>
      <c r="C25" s="745"/>
      <c r="D25" s="744" t="s">
        <v>335</v>
      </c>
      <c r="E25" s="824"/>
      <c r="F25" s="824"/>
      <c r="G25" s="824"/>
      <c r="H25" s="824"/>
      <c r="I25" s="824"/>
      <c r="J25" s="744" t="s">
        <v>372</v>
      </c>
      <c r="K25" s="824"/>
      <c r="L25" s="824"/>
      <c r="M25" s="824"/>
      <c r="N25" s="824"/>
      <c r="O25" s="825"/>
      <c r="P25" s="302"/>
      <c r="Q25" s="302"/>
      <c r="R25" s="302"/>
      <c r="S25" s="302"/>
    </row>
    <row r="26" spans="1:23" ht="30" customHeight="1" thickTop="1" thickBot="1" x14ac:dyDescent="0.2">
      <c r="A26" s="866" t="str">
        <f>U15</f>
        <v/>
      </c>
      <c r="B26" s="867"/>
      <c r="C26" s="867"/>
      <c r="D26" s="868"/>
      <c r="E26" s="869"/>
      <c r="F26" s="869"/>
      <c r="G26" s="869"/>
      <c r="H26" s="869"/>
      <c r="I26" s="870"/>
      <c r="J26" s="871" t="str">
        <f>IF(A26="","",A26*D26)</f>
        <v/>
      </c>
      <c r="K26" s="871"/>
      <c r="L26" s="871"/>
      <c r="M26" s="871"/>
      <c r="N26" s="871"/>
      <c r="O26" s="872"/>
      <c r="P26" s="302"/>
      <c r="Q26" s="302"/>
      <c r="R26" s="302"/>
      <c r="S26" s="302"/>
    </row>
    <row r="27" spans="1:23" ht="18" customHeight="1" x14ac:dyDescent="0.15">
      <c r="A27" s="171"/>
      <c r="B27" s="171"/>
      <c r="C27" s="171"/>
      <c r="D27" s="171"/>
      <c r="E27" s="171"/>
      <c r="F27" s="171"/>
      <c r="G27" s="171"/>
      <c r="H27" s="171"/>
      <c r="I27" s="171"/>
      <c r="J27" s="171"/>
      <c r="K27" s="171"/>
      <c r="L27" s="171"/>
      <c r="M27" s="171"/>
      <c r="N27" s="171"/>
      <c r="O27" s="171"/>
      <c r="P27" s="171"/>
      <c r="Q27" s="171"/>
      <c r="R27" s="171"/>
      <c r="S27" s="171"/>
      <c r="T27" s="171"/>
      <c r="U27" s="171"/>
    </row>
    <row r="28" spans="1:23" ht="18" customHeight="1" x14ac:dyDescent="0.15">
      <c r="C28" s="171"/>
      <c r="D28" s="171"/>
      <c r="E28" s="171"/>
      <c r="F28" s="171"/>
      <c r="G28" s="171"/>
      <c r="H28" s="171"/>
      <c r="I28" s="171"/>
      <c r="J28" s="171"/>
      <c r="K28" s="171"/>
      <c r="L28" s="171"/>
      <c r="M28" s="171"/>
      <c r="N28" s="171"/>
      <c r="O28" s="171"/>
      <c r="P28" s="171"/>
      <c r="Q28" s="171"/>
      <c r="R28" s="171"/>
      <c r="S28" s="171"/>
      <c r="T28" s="171"/>
      <c r="U28" s="171"/>
      <c r="V28" s="171"/>
      <c r="W28" s="171"/>
    </row>
    <row r="29" spans="1:23" ht="18" customHeight="1" x14ac:dyDescent="0.15">
      <c r="C29" s="171"/>
      <c r="D29" s="171"/>
      <c r="E29" s="171"/>
      <c r="F29" s="171"/>
      <c r="G29" s="171"/>
      <c r="H29" s="171"/>
      <c r="I29" s="171"/>
      <c r="J29" s="171"/>
      <c r="K29" s="171"/>
      <c r="L29" s="171"/>
      <c r="M29" s="171"/>
      <c r="N29" s="171"/>
      <c r="O29" s="171"/>
      <c r="P29" s="171"/>
      <c r="Q29" s="171"/>
      <c r="R29" s="171"/>
      <c r="S29" s="171"/>
      <c r="T29" s="171"/>
      <c r="U29" s="171"/>
      <c r="V29" s="171"/>
      <c r="W29" s="171"/>
    </row>
    <row r="30" spans="1:23" ht="18" customHeight="1" x14ac:dyDescent="0.15">
      <c r="C30" s="171"/>
      <c r="D30" s="171"/>
      <c r="E30" s="171"/>
      <c r="F30" s="171"/>
      <c r="G30" s="171"/>
      <c r="H30" s="171"/>
      <c r="I30" s="171"/>
      <c r="J30" s="171"/>
      <c r="K30" s="171"/>
      <c r="L30" s="171"/>
      <c r="M30" s="171"/>
      <c r="N30" s="171"/>
      <c r="O30" s="171"/>
      <c r="P30" s="171"/>
      <c r="Q30" s="171"/>
      <c r="R30" s="171"/>
      <c r="S30" s="171"/>
      <c r="T30" s="171"/>
      <c r="U30" s="171"/>
      <c r="V30" s="171"/>
      <c r="W30" s="171"/>
    </row>
    <row r="31" spans="1:23" ht="18" customHeight="1" x14ac:dyDescent="0.15"/>
    <row r="32" spans="1:23" s="167" customFormat="1" ht="18" customHeight="1" x14ac:dyDescent="0.15"/>
    <row r="33" spans="3:23" s="167" customFormat="1" x14ac:dyDescent="0.15">
      <c r="C33" s="303"/>
      <c r="D33" s="303"/>
      <c r="E33" s="303"/>
      <c r="F33" s="303"/>
      <c r="G33" s="303"/>
      <c r="H33" s="303"/>
      <c r="I33" s="303"/>
      <c r="J33" s="303"/>
      <c r="K33" s="303"/>
      <c r="L33" s="303"/>
      <c r="M33" s="303"/>
      <c r="N33" s="303"/>
      <c r="O33" s="303"/>
      <c r="P33" s="303"/>
      <c r="Q33" s="303"/>
      <c r="R33" s="303"/>
      <c r="S33" s="303"/>
      <c r="T33" s="303"/>
      <c r="U33" s="303"/>
      <c r="V33" s="303"/>
      <c r="W33" s="303"/>
    </row>
    <row r="34" spans="3:23" s="167" customFormat="1" x14ac:dyDescent="0.15"/>
    <row r="35" spans="3:23" s="167" customFormat="1" x14ac:dyDescent="0.15"/>
    <row r="36" spans="3:23" s="167" customFormat="1" x14ac:dyDescent="0.15"/>
    <row r="37" spans="3:23" s="167" customFormat="1" x14ac:dyDescent="0.15"/>
    <row r="38" spans="3:23" s="167" customFormat="1" x14ac:dyDescent="0.15"/>
    <row r="39" spans="3:23" s="167" customFormat="1" x14ac:dyDescent="0.15"/>
    <row r="40" spans="3:23" s="167" customFormat="1" x14ac:dyDescent="0.15"/>
    <row r="41" spans="3:23" s="167" customFormat="1" x14ac:dyDescent="0.15"/>
    <row r="42" spans="3:23" s="167" customFormat="1" x14ac:dyDescent="0.15"/>
    <row r="43" spans="3:23" s="167" customFormat="1" x14ac:dyDescent="0.15"/>
    <row r="44" spans="3:23" s="167" customFormat="1" x14ac:dyDescent="0.15"/>
    <row r="45" spans="3:23" s="167" customFormat="1" x14ac:dyDescent="0.15"/>
    <row r="46" spans="3:23" s="167" customFormat="1" x14ac:dyDescent="0.15"/>
    <row r="47" spans="3:23" s="167" customFormat="1" x14ac:dyDescent="0.15"/>
    <row r="48" spans="3:23" s="167" customFormat="1" x14ac:dyDescent="0.15"/>
    <row r="49" s="167" customFormat="1" x14ac:dyDescent="0.15"/>
    <row r="50" s="167" customFormat="1" x14ac:dyDescent="0.15"/>
  </sheetData>
  <sheetProtection algorithmName="SHA-512" hashValue="hcoEPpplmu4hYli/QvcMxMZHiMvcLegc33b9cjIzn++ZvjeG8zUhXE2+vZGBUUvOZ35uPT6QDV2pt0+d0oEDAA==" saltValue="82PlxSq6Kb/DgDnkY4GCjQ==" spinCount="100000" sheet="1" objects="1" scenarios="1"/>
  <protectedRanges>
    <protectedRange sqref="C15:F15 L15:P15 Q15:S15 D26:I26" name="範囲1"/>
  </protectedRanges>
  <mergeCells count="30">
    <mergeCell ref="A22:W23"/>
    <mergeCell ref="A25:C25"/>
    <mergeCell ref="D25:I25"/>
    <mergeCell ref="J25:O25"/>
    <mergeCell ref="A26:C26"/>
    <mergeCell ref="D26:I26"/>
    <mergeCell ref="J26:O26"/>
    <mergeCell ref="U14:W14"/>
    <mergeCell ref="A15:B15"/>
    <mergeCell ref="C15:F15"/>
    <mergeCell ref="G15:K15"/>
    <mergeCell ref="L15:P15"/>
    <mergeCell ref="Q15:S15"/>
    <mergeCell ref="U15:W15"/>
    <mergeCell ref="A14:B14"/>
    <mergeCell ref="C14:F14"/>
    <mergeCell ref="G14:K14"/>
    <mergeCell ref="L14:P14"/>
    <mergeCell ref="Q14:S14"/>
    <mergeCell ref="A2:W3"/>
    <mergeCell ref="A10:A11"/>
    <mergeCell ref="C10:F11"/>
    <mergeCell ref="G10:G11"/>
    <mergeCell ref="H10:K11"/>
    <mergeCell ref="L10:M11"/>
    <mergeCell ref="N10:S10"/>
    <mergeCell ref="T10:T11"/>
    <mergeCell ref="U10:U11"/>
    <mergeCell ref="V10:W11"/>
    <mergeCell ref="N11:S11"/>
  </mergeCells>
  <phoneticPr fontId="1"/>
  <conditionalFormatting sqref="C15:F15 L15 Q15 D26">
    <cfRule type="expression" dxfId="0" priority="1">
      <formula>LEN(TRIM(C15))=0</formula>
    </cfRule>
  </conditionalFormatting>
  <pageMargins left="0.78740157480314965" right="0.78740157480314965" top="0.39370078740157483" bottom="0.39370078740157483" header="0.51181102362204722" footer="0.51181102362204722"/>
  <pageSetup paperSize="9" scale="66" fitToHeight="0" orientation="portrait" cellComments="asDisplayed"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1:X83"/>
  <sheetViews>
    <sheetView view="pageBreakPreview" zoomScale="85" zoomScaleNormal="100" zoomScaleSheetLayoutView="85" workbookViewId="0">
      <selection activeCell="D78" sqref="D78"/>
    </sheetView>
  </sheetViews>
  <sheetFormatPr defaultColWidth="9" defaultRowHeight="13.5" outlineLevelRow="1" x14ac:dyDescent="0.15"/>
  <cols>
    <col min="1" max="1" width="6.25" style="100" customWidth="1"/>
    <col min="2" max="2" width="5.125" style="100" customWidth="1"/>
    <col min="3" max="3" width="20.25" style="100" customWidth="1"/>
    <col min="4" max="5" width="10.25" style="100" customWidth="1"/>
    <col min="6" max="6" width="11.25" style="100" customWidth="1"/>
    <col min="7" max="8" width="10.25" style="100" customWidth="1"/>
    <col min="9" max="9" width="20.25" style="100" customWidth="1"/>
    <col min="10" max="10" width="11.875" style="100" customWidth="1"/>
    <col min="11" max="11" width="9" style="100"/>
    <col min="12" max="12" width="10.25" style="100" bestFit="1" customWidth="1"/>
    <col min="13" max="16384" width="9" style="100"/>
  </cols>
  <sheetData>
    <row r="1" spans="1:10" ht="26.25" customHeight="1" x14ac:dyDescent="0.15">
      <c r="J1" s="81" t="s">
        <v>373</v>
      </c>
    </row>
    <row r="2" spans="1:10" ht="18.75" customHeight="1" x14ac:dyDescent="0.15"/>
    <row r="3" spans="1:10" ht="21" customHeight="1" x14ac:dyDescent="0.15">
      <c r="A3" s="792" t="s">
        <v>374</v>
      </c>
      <c r="B3" s="792"/>
      <c r="C3" s="792"/>
      <c r="D3" s="792"/>
      <c r="E3" s="792"/>
      <c r="F3" s="792"/>
      <c r="G3" s="792"/>
      <c r="H3" s="792"/>
      <c r="I3" s="792"/>
      <c r="J3" s="792"/>
    </row>
    <row r="4" spans="1:10" ht="21" customHeight="1" x14ac:dyDescent="0.15">
      <c r="A4" s="792"/>
      <c r="B4" s="792"/>
      <c r="C4" s="792"/>
      <c r="D4" s="792"/>
      <c r="E4" s="792"/>
      <c r="F4" s="792"/>
      <c r="G4" s="792"/>
      <c r="H4" s="792"/>
      <c r="I4" s="792"/>
      <c r="J4" s="792"/>
    </row>
    <row r="5" spans="1:10" ht="21" customHeight="1" thickBot="1" x14ac:dyDescent="0.2">
      <c r="C5" s="99"/>
      <c r="D5" s="99"/>
      <c r="E5" s="99"/>
      <c r="I5" s="113" t="str">
        <f>IF(表紙!$G$8="","会社名",表紙!$G$8)</f>
        <v>会社名</v>
      </c>
    </row>
    <row r="6" spans="1:10" ht="37.5" customHeight="1" thickTop="1" thickBot="1" x14ac:dyDescent="0.2">
      <c r="C6" s="891" t="s">
        <v>375</v>
      </c>
      <c r="D6" s="892"/>
      <c r="E6" s="892"/>
      <c r="F6" s="893"/>
      <c r="G6" s="893"/>
      <c r="H6" s="893"/>
      <c r="I6" s="894"/>
    </row>
    <row r="7" spans="1:10" ht="21" customHeight="1" thickTop="1" x14ac:dyDescent="0.15"/>
    <row r="8" spans="1:10" ht="22.5" customHeight="1" x14ac:dyDescent="0.15">
      <c r="C8" s="99" t="s">
        <v>376</v>
      </c>
      <c r="D8" s="99"/>
      <c r="E8" s="99"/>
    </row>
    <row r="9" spans="1:10" ht="18.75" customHeight="1" thickBot="1" x14ac:dyDescent="0.25">
      <c r="C9" s="248"/>
      <c r="D9" s="248"/>
      <c r="E9" s="248"/>
      <c r="F9" s="249"/>
      <c r="G9" s="249"/>
      <c r="H9" s="249"/>
      <c r="I9" s="249"/>
    </row>
    <row r="10" spans="1:10" ht="30" customHeight="1" thickBot="1" x14ac:dyDescent="0.2">
      <c r="C10" s="865"/>
      <c r="D10" s="824"/>
      <c r="E10" s="745"/>
      <c r="F10" s="744" t="s">
        <v>377</v>
      </c>
      <c r="G10" s="824"/>
      <c r="H10" s="824"/>
      <c r="I10" s="825"/>
    </row>
    <row r="11" spans="1:10" ht="18" customHeight="1" thickTop="1" thickBot="1" x14ac:dyDescent="0.2">
      <c r="C11" s="876" t="s">
        <v>378</v>
      </c>
      <c r="D11" s="877"/>
      <c r="E11" s="878"/>
      <c r="F11" s="895"/>
      <c r="G11" s="896"/>
      <c r="H11" s="896"/>
      <c r="I11" s="897"/>
    </row>
    <row r="12" spans="1:10" ht="18" customHeight="1" x14ac:dyDescent="0.15">
      <c r="C12" s="163"/>
      <c r="D12" s="163"/>
      <c r="E12" s="163"/>
      <c r="F12" s="256"/>
      <c r="G12" s="256"/>
      <c r="H12" s="256"/>
      <c r="I12" s="257"/>
    </row>
    <row r="13" spans="1:10" ht="21" customHeight="1" x14ac:dyDescent="0.15"/>
    <row r="14" spans="1:10" ht="22.5" customHeight="1" x14ac:dyDescent="0.15">
      <c r="C14" s="99" t="s">
        <v>379</v>
      </c>
      <c r="D14" s="99"/>
      <c r="E14" s="99"/>
    </row>
    <row r="15" spans="1:10" ht="18" customHeight="1" x14ac:dyDescent="0.15">
      <c r="C15" s="163" t="s">
        <v>380</v>
      </c>
      <c r="D15" s="163"/>
      <c r="E15" s="163"/>
      <c r="F15" s="239"/>
      <c r="G15" s="239"/>
      <c r="H15" s="239"/>
    </row>
    <row r="16" spans="1:10" ht="8.1" customHeight="1" thickBot="1" x14ac:dyDescent="0.25">
      <c r="C16" s="248"/>
      <c r="D16" s="248"/>
      <c r="E16" s="248"/>
      <c r="F16" s="249"/>
      <c r="G16" s="249"/>
      <c r="H16" s="249"/>
      <c r="I16" s="249"/>
    </row>
    <row r="17" spans="3:9" ht="30" customHeight="1" thickBot="1" x14ac:dyDescent="0.2">
      <c r="C17" s="865" t="s">
        <v>263</v>
      </c>
      <c r="D17" s="824"/>
      <c r="E17" s="745"/>
      <c r="F17" s="744" t="s">
        <v>381</v>
      </c>
      <c r="G17" s="824"/>
      <c r="H17" s="824"/>
      <c r="I17" s="825"/>
    </row>
    <row r="18" spans="3:9" ht="18" customHeight="1" thickTop="1" x14ac:dyDescent="0.15">
      <c r="C18" s="898"/>
      <c r="D18" s="899"/>
      <c r="E18" s="900"/>
      <c r="F18" s="784"/>
      <c r="G18" s="883"/>
      <c r="H18" s="883"/>
      <c r="I18" s="884"/>
    </row>
    <row r="19" spans="3:9" ht="18" customHeight="1" x14ac:dyDescent="0.15">
      <c r="C19" s="873"/>
      <c r="D19" s="874"/>
      <c r="E19" s="875"/>
      <c r="F19" s="888"/>
      <c r="G19" s="889"/>
      <c r="H19" s="889"/>
      <c r="I19" s="890"/>
    </row>
    <row r="20" spans="3:9" ht="18" customHeight="1" outlineLevel="1" x14ac:dyDescent="0.15">
      <c r="C20" s="873"/>
      <c r="D20" s="874"/>
      <c r="E20" s="875"/>
      <c r="F20" s="885"/>
      <c r="G20" s="886"/>
      <c r="H20" s="886"/>
      <c r="I20" s="887"/>
    </row>
    <row r="21" spans="3:9" ht="18" customHeight="1" outlineLevel="1" x14ac:dyDescent="0.15">
      <c r="C21" s="873"/>
      <c r="D21" s="874"/>
      <c r="E21" s="875"/>
      <c r="F21" s="885"/>
      <c r="G21" s="886"/>
      <c r="H21" s="886"/>
      <c r="I21" s="887"/>
    </row>
    <row r="22" spans="3:9" ht="18" customHeight="1" outlineLevel="1" x14ac:dyDescent="0.15">
      <c r="C22" s="873"/>
      <c r="D22" s="874"/>
      <c r="E22" s="875"/>
      <c r="F22" s="888"/>
      <c r="G22" s="889"/>
      <c r="H22" s="889"/>
      <c r="I22" s="890"/>
    </row>
    <row r="23" spans="3:9" ht="18" customHeight="1" outlineLevel="1" x14ac:dyDescent="0.15">
      <c r="C23" s="873"/>
      <c r="D23" s="874"/>
      <c r="E23" s="875"/>
      <c r="F23" s="885"/>
      <c r="G23" s="886"/>
      <c r="H23" s="886"/>
      <c r="I23" s="887"/>
    </row>
    <row r="24" spans="3:9" ht="18" customHeight="1" outlineLevel="1" x14ac:dyDescent="0.15">
      <c r="C24" s="873"/>
      <c r="D24" s="874"/>
      <c r="E24" s="875"/>
      <c r="F24" s="888"/>
      <c r="G24" s="889"/>
      <c r="H24" s="889"/>
      <c r="I24" s="890"/>
    </row>
    <row r="25" spans="3:9" ht="18" customHeight="1" outlineLevel="1" x14ac:dyDescent="0.15">
      <c r="C25" s="873"/>
      <c r="D25" s="874"/>
      <c r="E25" s="875"/>
      <c r="F25" s="885"/>
      <c r="G25" s="886"/>
      <c r="H25" s="886"/>
      <c r="I25" s="887"/>
    </row>
    <row r="26" spans="3:9" ht="18" customHeight="1" outlineLevel="1" x14ac:dyDescent="0.15">
      <c r="C26" s="873"/>
      <c r="D26" s="874"/>
      <c r="E26" s="875"/>
      <c r="F26" s="885"/>
      <c r="G26" s="886"/>
      <c r="H26" s="886"/>
      <c r="I26" s="887"/>
    </row>
    <row r="27" spans="3:9" ht="18" customHeight="1" outlineLevel="1" x14ac:dyDescent="0.15">
      <c r="C27" s="873"/>
      <c r="D27" s="874"/>
      <c r="E27" s="875"/>
      <c r="F27" s="885"/>
      <c r="G27" s="886"/>
      <c r="H27" s="886"/>
      <c r="I27" s="887"/>
    </row>
    <row r="28" spans="3:9" ht="18" customHeight="1" outlineLevel="1" x14ac:dyDescent="0.15">
      <c r="C28" s="873"/>
      <c r="D28" s="874"/>
      <c r="E28" s="875"/>
      <c r="F28" s="888"/>
      <c r="G28" s="889"/>
      <c r="H28" s="889"/>
      <c r="I28" s="890"/>
    </row>
    <row r="29" spans="3:9" ht="18" customHeight="1" outlineLevel="1" x14ac:dyDescent="0.15">
      <c r="C29" s="873"/>
      <c r="D29" s="874"/>
      <c r="E29" s="875"/>
      <c r="F29" s="888"/>
      <c r="G29" s="889"/>
      <c r="H29" s="889"/>
      <c r="I29" s="890"/>
    </row>
    <row r="30" spans="3:9" ht="18" customHeight="1" outlineLevel="1" x14ac:dyDescent="0.15">
      <c r="C30" s="873"/>
      <c r="D30" s="874"/>
      <c r="E30" s="875"/>
      <c r="F30" s="888"/>
      <c r="G30" s="889"/>
      <c r="H30" s="889"/>
      <c r="I30" s="890"/>
    </row>
    <row r="31" spans="3:9" ht="18" customHeight="1" outlineLevel="1" x14ac:dyDescent="0.15">
      <c r="C31" s="873"/>
      <c r="D31" s="874"/>
      <c r="E31" s="875"/>
      <c r="F31" s="888"/>
      <c r="G31" s="889"/>
      <c r="H31" s="889"/>
      <c r="I31" s="890"/>
    </row>
    <row r="32" spans="3:9" ht="18" customHeight="1" x14ac:dyDescent="0.15">
      <c r="C32" s="873"/>
      <c r="D32" s="874"/>
      <c r="E32" s="875"/>
      <c r="F32" s="885"/>
      <c r="G32" s="886"/>
      <c r="H32" s="886"/>
      <c r="I32" s="887"/>
    </row>
    <row r="33" spans="3:9" ht="18" customHeight="1" x14ac:dyDescent="0.15">
      <c r="C33" s="873"/>
      <c r="D33" s="874"/>
      <c r="E33" s="875"/>
      <c r="F33" s="888"/>
      <c r="G33" s="889"/>
      <c r="H33" s="889"/>
      <c r="I33" s="890"/>
    </row>
    <row r="34" spans="3:9" ht="18" customHeight="1" outlineLevel="1" x14ac:dyDescent="0.15">
      <c r="C34" s="873"/>
      <c r="D34" s="874"/>
      <c r="E34" s="875"/>
      <c r="F34" s="888"/>
      <c r="G34" s="889"/>
      <c r="H34" s="889"/>
      <c r="I34" s="890"/>
    </row>
    <row r="35" spans="3:9" ht="18" customHeight="1" outlineLevel="1" x14ac:dyDescent="0.15">
      <c r="C35" s="873"/>
      <c r="D35" s="874"/>
      <c r="E35" s="875"/>
      <c r="F35" s="885"/>
      <c r="G35" s="886"/>
      <c r="H35" s="886"/>
      <c r="I35" s="887"/>
    </row>
    <row r="36" spans="3:9" ht="18" customHeight="1" outlineLevel="1" x14ac:dyDescent="0.15">
      <c r="C36" s="873"/>
      <c r="D36" s="874"/>
      <c r="E36" s="875"/>
      <c r="F36" s="888"/>
      <c r="G36" s="889"/>
      <c r="H36" s="889"/>
      <c r="I36" s="890"/>
    </row>
    <row r="37" spans="3:9" ht="18" customHeight="1" outlineLevel="1" x14ac:dyDescent="0.15">
      <c r="C37" s="253"/>
      <c r="D37" s="304"/>
      <c r="E37" s="304"/>
      <c r="F37" s="788"/>
      <c r="G37" s="904"/>
      <c r="H37" s="904"/>
      <c r="I37" s="905"/>
    </row>
    <row r="38" spans="3:9" ht="18" customHeight="1" thickBot="1" x14ac:dyDescent="0.2">
      <c r="C38" s="879"/>
      <c r="D38" s="880"/>
      <c r="E38" s="881"/>
      <c r="F38" s="802"/>
      <c r="G38" s="906"/>
      <c r="H38" s="906"/>
      <c r="I38" s="907"/>
    </row>
    <row r="39" spans="3:9" ht="18" customHeight="1" thickTop="1" thickBot="1" x14ac:dyDescent="0.2">
      <c r="C39" s="876" t="s">
        <v>231</v>
      </c>
      <c r="D39" s="877"/>
      <c r="E39" s="878"/>
      <c r="F39" s="901">
        <f>SUM(F18:I38)</f>
        <v>0</v>
      </c>
      <c r="G39" s="902"/>
      <c r="H39" s="902"/>
      <c r="I39" s="903"/>
    </row>
    <row r="40" spans="3:9" ht="18" customHeight="1" x14ac:dyDescent="0.15">
      <c r="C40" s="163"/>
      <c r="D40" s="163"/>
      <c r="E40" s="163"/>
      <c r="F40" s="256"/>
      <c r="G40" s="256"/>
      <c r="H40" s="256"/>
      <c r="I40" s="257"/>
    </row>
    <row r="41" spans="3:9" ht="22.5" customHeight="1" x14ac:dyDescent="0.15">
      <c r="C41" s="882" t="s">
        <v>382</v>
      </c>
      <c r="D41" s="882"/>
      <c r="E41" s="882"/>
      <c r="F41" s="882"/>
      <c r="G41" s="882"/>
      <c r="H41" s="882"/>
      <c r="I41" s="882"/>
    </row>
    <row r="42" spans="3:9" ht="18" customHeight="1" x14ac:dyDescent="0.15">
      <c r="C42" s="163" t="s">
        <v>380</v>
      </c>
      <c r="D42" s="163"/>
      <c r="E42" s="163"/>
      <c r="F42" s="239"/>
      <c r="G42" s="239"/>
      <c r="H42" s="239"/>
    </row>
    <row r="43" spans="3:9" ht="8.1" customHeight="1" thickBot="1" x14ac:dyDescent="0.25">
      <c r="C43" s="248"/>
      <c r="D43" s="248"/>
      <c r="E43" s="248"/>
      <c r="F43" s="249"/>
      <c r="G43" s="249"/>
      <c r="H43" s="249"/>
      <c r="I43" s="249"/>
    </row>
    <row r="44" spans="3:9" ht="30" customHeight="1" thickBot="1" x14ac:dyDescent="0.2">
      <c r="C44" s="865" t="s">
        <v>263</v>
      </c>
      <c r="D44" s="824"/>
      <c r="E44" s="745"/>
      <c r="F44" s="744" t="s">
        <v>383</v>
      </c>
      <c r="G44" s="824"/>
      <c r="H44" s="824"/>
      <c r="I44" s="825"/>
    </row>
    <row r="45" spans="3:9" ht="18" customHeight="1" thickTop="1" x14ac:dyDescent="0.15">
      <c r="C45" s="898"/>
      <c r="D45" s="899"/>
      <c r="E45" s="900"/>
      <c r="F45" s="784"/>
      <c r="G45" s="883"/>
      <c r="H45" s="883"/>
      <c r="I45" s="884"/>
    </row>
    <row r="46" spans="3:9" ht="18" customHeight="1" x14ac:dyDescent="0.15">
      <c r="C46" s="873"/>
      <c r="D46" s="874"/>
      <c r="E46" s="875"/>
      <c r="F46" s="458"/>
      <c r="G46" s="459"/>
      <c r="H46" s="459"/>
      <c r="I46" s="460"/>
    </row>
    <row r="47" spans="3:9" ht="18" customHeight="1" outlineLevel="1" x14ac:dyDescent="0.15">
      <c r="C47" s="873"/>
      <c r="D47" s="874"/>
      <c r="E47" s="875"/>
      <c r="F47" s="458"/>
      <c r="G47" s="459"/>
      <c r="H47" s="459"/>
      <c r="I47" s="460"/>
    </row>
    <row r="48" spans="3:9" ht="18" customHeight="1" outlineLevel="1" x14ac:dyDescent="0.15">
      <c r="C48" s="873"/>
      <c r="D48" s="874"/>
      <c r="E48" s="875"/>
      <c r="F48" s="458"/>
      <c r="G48" s="459"/>
      <c r="H48" s="459"/>
      <c r="I48" s="460"/>
    </row>
    <row r="49" spans="3:9" ht="18" customHeight="1" outlineLevel="1" x14ac:dyDescent="0.15">
      <c r="C49" s="873"/>
      <c r="D49" s="874"/>
      <c r="E49" s="875"/>
      <c r="F49" s="458"/>
      <c r="G49" s="459"/>
      <c r="H49" s="459"/>
      <c r="I49" s="460"/>
    </row>
    <row r="50" spans="3:9" ht="18" customHeight="1" outlineLevel="1" x14ac:dyDescent="0.15">
      <c r="C50" s="873"/>
      <c r="D50" s="874"/>
      <c r="E50" s="875"/>
      <c r="F50" s="458"/>
      <c r="G50" s="459"/>
      <c r="H50" s="459"/>
      <c r="I50" s="460"/>
    </row>
    <row r="51" spans="3:9" ht="18" customHeight="1" outlineLevel="1" x14ac:dyDescent="0.15">
      <c r="C51" s="873"/>
      <c r="D51" s="874"/>
      <c r="E51" s="875"/>
      <c r="F51" s="458"/>
      <c r="G51" s="459"/>
      <c r="H51" s="459"/>
      <c r="I51" s="460"/>
    </row>
    <row r="52" spans="3:9" ht="18" customHeight="1" outlineLevel="1" x14ac:dyDescent="0.15">
      <c r="C52" s="873"/>
      <c r="D52" s="874"/>
      <c r="E52" s="875"/>
      <c r="F52" s="458"/>
      <c r="G52" s="459"/>
      <c r="H52" s="459"/>
      <c r="I52" s="460"/>
    </row>
    <row r="53" spans="3:9" ht="18" customHeight="1" outlineLevel="1" x14ac:dyDescent="0.15">
      <c r="C53" s="873"/>
      <c r="D53" s="874"/>
      <c r="E53" s="875"/>
      <c r="F53" s="458"/>
      <c r="G53" s="459"/>
      <c r="H53" s="459"/>
      <c r="I53" s="460"/>
    </row>
    <row r="54" spans="3:9" ht="18" customHeight="1" outlineLevel="1" x14ac:dyDescent="0.15">
      <c r="C54" s="873"/>
      <c r="D54" s="874"/>
      <c r="E54" s="875"/>
      <c r="F54" s="458"/>
      <c r="G54" s="459"/>
      <c r="H54" s="459"/>
      <c r="I54" s="460"/>
    </row>
    <row r="55" spans="3:9" ht="18" customHeight="1" outlineLevel="1" x14ac:dyDescent="0.15">
      <c r="C55" s="468"/>
      <c r="D55" s="499"/>
      <c r="E55" s="499"/>
      <c r="F55" s="458"/>
      <c r="G55" s="459"/>
      <c r="H55" s="459"/>
      <c r="I55" s="460"/>
    </row>
    <row r="56" spans="3:9" ht="18" customHeight="1" outlineLevel="1" x14ac:dyDescent="0.15">
      <c r="C56" s="873"/>
      <c r="D56" s="874"/>
      <c r="E56" s="875"/>
      <c r="F56" s="458"/>
      <c r="G56" s="459"/>
      <c r="H56" s="459"/>
      <c r="I56" s="460"/>
    </row>
    <row r="57" spans="3:9" ht="18" customHeight="1" outlineLevel="1" x14ac:dyDescent="0.15">
      <c r="C57" s="253"/>
      <c r="D57" s="304"/>
      <c r="E57" s="304"/>
      <c r="F57" s="788"/>
      <c r="G57" s="904"/>
      <c r="H57" s="904"/>
      <c r="I57" s="905"/>
    </row>
    <row r="58" spans="3:9" ht="18" customHeight="1" outlineLevel="1" x14ac:dyDescent="0.15">
      <c r="C58" s="253"/>
      <c r="D58" s="304"/>
      <c r="E58" s="304"/>
      <c r="F58" s="788"/>
      <c r="G58" s="904"/>
      <c r="H58" s="904"/>
      <c r="I58" s="905"/>
    </row>
    <row r="59" spans="3:9" ht="18" customHeight="1" x14ac:dyDescent="0.15">
      <c r="C59" s="908"/>
      <c r="D59" s="909"/>
      <c r="E59" s="910"/>
      <c r="F59" s="788"/>
      <c r="G59" s="904"/>
      <c r="H59" s="904"/>
      <c r="I59" s="905"/>
    </row>
    <row r="60" spans="3:9" ht="18" customHeight="1" x14ac:dyDescent="0.15">
      <c r="C60" s="908"/>
      <c r="D60" s="909"/>
      <c r="E60" s="910"/>
      <c r="F60" s="788"/>
      <c r="G60" s="904"/>
      <c r="H60" s="904"/>
      <c r="I60" s="905"/>
    </row>
    <row r="61" spans="3:9" ht="18" hidden="1" customHeight="1" outlineLevel="1" x14ac:dyDescent="0.15">
      <c r="C61" s="253"/>
      <c r="D61" s="304"/>
      <c r="E61" s="304"/>
      <c r="F61" s="788"/>
      <c r="G61" s="904"/>
      <c r="H61" s="904"/>
      <c r="I61" s="905"/>
    </row>
    <row r="62" spans="3:9" ht="18" hidden="1" customHeight="1" outlineLevel="1" x14ac:dyDescent="0.15">
      <c r="C62" s="253"/>
      <c r="D62" s="304"/>
      <c r="E62" s="304"/>
      <c r="F62" s="788"/>
      <c r="G62" s="904"/>
      <c r="H62" s="904"/>
      <c r="I62" s="905"/>
    </row>
    <row r="63" spans="3:9" ht="18" hidden="1" customHeight="1" outlineLevel="1" x14ac:dyDescent="0.15">
      <c r="C63" s="253"/>
      <c r="D63" s="304"/>
      <c r="E63" s="304"/>
      <c r="F63" s="788"/>
      <c r="G63" s="904"/>
      <c r="H63" s="904"/>
      <c r="I63" s="905"/>
    </row>
    <row r="64" spans="3:9" ht="18" hidden="1" customHeight="1" outlineLevel="1" x14ac:dyDescent="0.15">
      <c r="C64" s="253"/>
      <c r="D64" s="304"/>
      <c r="E64" s="304"/>
      <c r="F64" s="788"/>
      <c r="G64" s="904"/>
      <c r="H64" s="904"/>
      <c r="I64" s="905"/>
    </row>
    <row r="65" spans="1:24" ht="18" customHeight="1" collapsed="1" thickBot="1" x14ac:dyDescent="0.2">
      <c r="C65" s="879"/>
      <c r="D65" s="880"/>
      <c r="E65" s="881"/>
      <c r="F65" s="802"/>
      <c r="G65" s="906"/>
      <c r="H65" s="906"/>
      <c r="I65" s="907"/>
    </row>
    <row r="66" spans="1:24" ht="18" customHeight="1" thickTop="1" thickBot="1" x14ac:dyDescent="0.2">
      <c r="C66" s="876" t="s">
        <v>231</v>
      </c>
      <c r="D66" s="877"/>
      <c r="E66" s="878"/>
      <c r="F66" s="901">
        <f>SUM(F45:I65)</f>
        <v>0</v>
      </c>
      <c r="G66" s="902"/>
      <c r="H66" s="902"/>
      <c r="I66" s="903"/>
    </row>
    <row r="67" spans="1:24" ht="18" customHeight="1" x14ac:dyDescent="0.15">
      <c r="C67" s="163"/>
      <c r="D67" s="163"/>
      <c r="E67" s="163"/>
      <c r="F67" s="256"/>
      <c r="G67" s="256"/>
      <c r="H67" s="256"/>
      <c r="I67" s="257"/>
    </row>
    <row r="68" spans="1:24" ht="22.5" customHeight="1" x14ac:dyDescent="0.15">
      <c r="C68" s="882" t="s">
        <v>384</v>
      </c>
      <c r="D68" s="882"/>
      <c r="E68" s="882"/>
      <c r="F68" s="882"/>
      <c r="G68" s="882"/>
      <c r="H68" s="882"/>
      <c r="I68" s="882"/>
    </row>
    <row r="69" spans="1:24" ht="18" customHeight="1" x14ac:dyDescent="0.15">
      <c r="C69" s="299" t="s">
        <v>385</v>
      </c>
      <c r="D69" s="163"/>
      <c r="E69" s="163"/>
      <c r="F69" s="239"/>
      <c r="G69" s="239"/>
      <c r="H69" s="239"/>
    </row>
    <row r="70" spans="1:24" ht="18" customHeight="1" thickBot="1" x14ac:dyDescent="0.2">
      <c r="C70" s="163"/>
      <c r="D70" s="163"/>
      <c r="E70" s="163"/>
      <c r="F70" s="239"/>
      <c r="G70" s="239"/>
      <c r="H70" s="239"/>
    </row>
    <row r="71" spans="1:24" ht="14.25" thickTop="1" x14ac:dyDescent="0.15">
      <c r="B71" s="162"/>
      <c r="C71" s="859" t="s">
        <v>386</v>
      </c>
      <c r="D71" s="860"/>
      <c r="E71" s="860"/>
      <c r="F71" s="860"/>
      <c r="G71" s="860"/>
      <c r="H71" s="860"/>
      <c r="I71" s="861"/>
      <c r="J71" s="162"/>
      <c r="K71" s="162"/>
      <c r="L71" s="162"/>
      <c r="M71" s="162"/>
      <c r="N71" s="162"/>
      <c r="O71" s="162"/>
      <c r="P71" s="162"/>
      <c r="Q71" s="162"/>
      <c r="R71" s="162"/>
      <c r="S71" s="162"/>
      <c r="T71" s="162"/>
      <c r="U71" s="162"/>
      <c r="V71" s="162"/>
      <c r="W71" s="162"/>
      <c r="X71" s="162"/>
    </row>
    <row r="72" spans="1:24" ht="14.25" thickBot="1" x14ac:dyDescent="0.2">
      <c r="A72" s="162"/>
      <c r="B72" s="162"/>
      <c r="C72" s="862"/>
      <c r="D72" s="863"/>
      <c r="E72" s="863"/>
      <c r="F72" s="863"/>
      <c r="G72" s="863"/>
      <c r="H72" s="863"/>
      <c r="I72" s="864"/>
      <c r="J72" s="162"/>
      <c r="K72" s="162"/>
      <c r="L72" s="162"/>
      <c r="M72" s="162"/>
      <c r="N72" s="162"/>
      <c r="O72" s="162"/>
      <c r="P72" s="162"/>
      <c r="Q72" s="162"/>
      <c r="R72" s="162"/>
      <c r="S72" s="162"/>
      <c r="T72" s="162"/>
      <c r="U72" s="162"/>
      <c r="V72" s="162"/>
      <c r="W72" s="162"/>
      <c r="X72" s="162"/>
    </row>
    <row r="73" spans="1:24" ht="18.75" customHeight="1" thickTop="1" thickBot="1" x14ac:dyDescent="0.25">
      <c r="C73" s="248"/>
      <c r="D73" s="248"/>
      <c r="F73" s="305"/>
      <c r="G73" s="305"/>
      <c r="H73" s="306"/>
    </row>
    <row r="74" spans="1:24" ht="30" customHeight="1" thickBot="1" x14ac:dyDescent="0.2">
      <c r="C74" s="815" t="s">
        <v>387</v>
      </c>
      <c r="D74" s="822"/>
      <c r="E74" s="822" t="s">
        <v>388</v>
      </c>
      <c r="F74" s="822"/>
      <c r="G74" s="822"/>
      <c r="H74" s="822" t="s">
        <v>389</v>
      </c>
      <c r="I74" s="911"/>
    </row>
    <row r="75" spans="1:24" ht="18" customHeight="1" thickTop="1" thickBot="1" x14ac:dyDescent="0.2">
      <c r="C75" s="917"/>
      <c r="D75" s="918"/>
      <c r="E75" s="912"/>
      <c r="F75" s="913"/>
      <c r="G75" s="914"/>
      <c r="H75" s="915">
        <f>C75*E75</f>
        <v>0</v>
      </c>
      <c r="I75" s="916"/>
    </row>
    <row r="76" spans="1:24" ht="18" customHeight="1" x14ac:dyDescent="0.15">
      <c r="C76" s="307" t="s">
        <v>390</v>
      </c>
      <c r="D76" s="79"/>
      <c r="E76" s="79"/>
      <c r="F76" s="237"/>
      <c r="G76" s="237"/>
      <c r="H76" s="237"/>
      <c r="I76" s="237"/>
    </row>
    <row r="77" spans="1:24" ht="18" customHeight="1" x14ac:dyDescent="0.15">
      <c r="C77" s="307"/>
      <c r="D77" s="79"/>
      <c r="E77" s="79"/>
      <c r="F77" s="237"/>
      <c r="G77" s="237"/>
      <c r="H77" s="237"/>
      <c r="I77" s="237"/>
    </row>
    <row r="78" spans="1:24" ht="22.5" customHeight="1" x14ac:dyDescent="0.15">
      <c r="C78" s="99" t="s">
        <v>391</v>
      </c>
      <c r="D78" s="99"/>
      <c r="E78" s="99"/>
    </row>
    <row r="79" spans="1:24" ht="22.5" customHeight="1" x14ac:dyDescent="0.15">
      <c r="C79" s="99" t="s">
        <v>392</v>
      </c>
      <c r="D79" s="99"/>
      <c r="E79" s="99"/>
    </row>
    <row r="80" spans="1:24" ht="8.1" customHeight="1" thickBot="1" x14ac:dyDescent="0.25">
      <c r="C80" s="248"/>
      <c r="D80" s="248"/>
      <c r="E80" s="248"/>
      <c r="F80" s="249"/>
      <c r="G80" s="249"/>
      <c r="H80" s="249"/>
      <c r="I80" s="249"/>
    </row>
    <row r="81" spans="3:12" ht="30" customHeight="1" thickBot="1" x14ac:dyDescent="0.2">
      <c r="C81" s="250"/>
      <c r="D81" s="107"/>
      <c r="E81" s="107"/>
      <c r="F81" s="744" t="s">
        <v>377</v>
      </c>
      <c r="G81" s="824"/>
      <c r="H81" s="824"/>
      <c r="I81" s="825"/>
    </row>
    <row r="82" spans="3:12" ht="18" customHeight="1" thickTop="1" thickBot="1" x14ac:dyDescent="0.2">
      <c r="C82" s="876" t="s">
        <v>378</v>
      </c>
      <c r="D82" s="877"/>
      <c r="E82" s="878"/>
      <c r="F82" s="901">
        <f>F11+F39-F66+H75</f>
        <v>0</v>
      </c>
      <c r="G82" s="902"/>
      <c r="H82" s="902"/>
      <c r="I82" s="903"/>
      <c r="J82" s="191"/>
      <c r="L82" s="491">
        <f>F82</f>
        <v>0</v>
      </c>
    </row>
    <row r="83" spans="3:12" ht="18" customHeight="1" x14ac:dyDescent="0.15">
      <c r="C83" s="163"/>
      <c r="D83" s="163"/>
      <c r="E83" s="163"/>
      <c r="F83" s="256"/>
      <c r="G83" s="256"/>
      <c r="H83" s="256"/>
      <c r="I83" s="257"/>
    </row>
  </sheetData>
  <protectedRanges>
    <protectedRange sqref="F11:I11 C18:I38 C45:I65" name="範囲1"/>
  </protectedRanges>
  <mergeCells count="91">
    <mergeCell ref="E75:G75"/>
    <mergeCell ref="H75:I75"/>
    <mergeCell ref="F81:I81"/>
    <mergeCell ref="C82:E82"/>
    <mergeCell ref="F82:I82"/>
    <mergeCell ref="C75:D75"/>
    <mergeCell ref="C66:E66"/>
    <mergeCell ref="F66:I66"/>
    <mergeCell ref="C68:I68"/>
    <mergeCell ref="C71:I72"/>
    <mergeCell ref="C74:D74"/>
    <mergeCell ref="E74:G74"/>
    <mergeCell ref="H74:I74"/>
    <mergeCell ref="C45:E45"/>
    <mergeCell ref="C46:E46"/>
    <mergeCell ref="F65:I65"/>
    <mergeCell ref="F57:I57"/>
    <mergeCell ref="F58:I58"/>
    <mergeCell ref="F59:I59"/>
    <mergeCell ref="F60:I60"/>
    <mergeCell ref="F61:I61"/>
    <mergeCell ref="F62:I62"/>
    <mergeCell ref="F63:I63"/>
    <mergeCell ref="F64:I64"/>
    <mergeCell ref="C59:E59"/>
    <mergeCell ref="C60:E60"/>
    <mergeCell ref="C65:E65"/>
    <mergeCell ref="C54:E54"/>
    <mergeCell ref="C56:E56"/>
    <mergeCell ref="F39:I39"/>
    <mergeCell ref="F28:I28"/>
    <mergeCell ref="F29:I29"/>
    <mergeCell ref="F30:I30"/>
    <mergeCell ref="F31:I31"/>
    <mergeCell ref="F32:I32"/>
    <mergeCell ref="F33:I33"/>
    <mergeCell ref="F34:I34"/>
    <mergeCell ref="F35:I35"/>
    <mergeCell ref="F36:I36"/>
    <mergeCell ref="F37:I37"/>
    <mergeCell ref="F38:I38"/>
    <mergeCell ref="F23:I23"/>
    <mergeCell ref="F24:I24"/>
    <mergeCell ref="F25:I25"/>
    <mergeCell ref="F26:I26"/>
    <mergeCell ref="C18:E18"/>
    <mergeCell ref="C19:E19"/>
    <mergeCell ref="A3:J4"/>
    <mergeCell ref="C6:I6"/>
    <mergeCell ref="C10:E10"/>
    <mergeCell ref="F10:I10"/>
    <mergeCell ref="C11:E11"/>
    <mergeCell ref="F11:I11"/>
    <mergeCell ref="F27:I27"/>
    <mergeCell ref="C17:E17"/>
    <mergeCell ref="F17:I17"/>
    <mergeCell ref="F18:I18"/>
    <mergeCell ref="F19:I19"/>
    <mergeCell ref="F20:I20"/>
    <mergeCell ref="F21:I21"/>
    <mergeCell ref="C20:E20"/>
    <mergeCell ref="C21:E21"/>
    <mergeCell ref="C22:E22"/>
    <mergeCell ref="C23:E23"/>
    <mergeCell ref="C24:E24"/>
    <mergeCell ref="C25:E25"/>
    <mergeCell ref="C26:E26"/>
    <mergeCell ref="C27:E27"/>
    <mergeCell ref="F22:I22"/>
    <mergeCell ref="C28:E28"/>
    <mergeCell ref="C29:E29"/>
    <mergeCell ref="C30:E30"/>
    <mergeCell ref="C31:E31"/>
    <mergeCell ref="C34:E34"/>
    <mergeCell ref="C32:E32"/>
    <mergeCell ref="C35:E35"/>
    <mergeCell ref="C36:E36"/>
    <mergeCell ref="C33:E33"/>
    <mergeCell ref="C52:E52"/>
    <mergeCell ref="C53:E53"/>
    <mergeCell ref="C47:E47"/>
    <mergeCell ref="C48:E48"/>
    <mergeCell ref="C49:E49"/>
    <mergeCell ref="C50:E50"/>
    <mergeCell ref="C51:E51"/>
    <mergeCell ref="C39:E39"/>
    <mergeCell ref="C38:E38"/>
    <mergeCell ref="C41:I41"/>
    <mergeCell ref="C44:E44"/>
    <mergeCell ref="F44:I44"/>
    <mergeCell ref="F45:I45"/>
  </mergeCells>
  <phoneticPr fontId="1"/>
  <dataValidations count="2">
    <dataValidation type="list" allowBlank="1" showInputMessage="1" showErrorMessage="1" sqref="D57:E58 C57:C59" xr:uid="{00000000-0002-0000-0F00-000000000000}">
      <formula1>電力会社名</formula1>
    </dataValidation>
    <dataValidation allowBlank="1" showInputMessage="1" showErrorMessage="1" promptTitle="手入力しないでください！" prompt="自動で計算結果が反映されるため、手入力はご遠慮ください" sqref="F39:I39 F66:I66 H75:I75 F82:I82" xr:uid="{3E853776-9FF6-42A3-A7A6-A334B708123A}"/>
  </dataValidations>
  <pageMargins left="0.78740157480314965" right="0.78740157480314965" top="0.39370078740157483" bottom="0.39370078740157483" header="0.51181102362204722" footer="0.51181102362204722"/>
  <pageSetup paperSize="9" scale="75" fitToHeight="0" orientation="portrait" cellComments="asDisplayed"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L75"/>
  <sheetViews>
    <sheetView view="pageBreakPreview" topLeftCell="A24" zoomScaleNormal="100" zoomScaleSheetLayoutView="100" workbookViewId="0">
      <selection activeCell="C20" sqref="C20:I21"/>
    </sheetView>
  </sheetViews>
  <sheetFormatPr defaultColWidth="9" defaultRowHeight="13.5" outlineLevelRow="1" x14ac:dyDescent="0.15"/>
  <cols>
    <col min="1" max="1" width="6.25" style="100" customWidth="1"/>
    <col min="2" max="2" width="5.125" style="100" customWidth="1"/>
    <col min="3" max="3" width="20.25" style="100" customWidth="1"/>
    <col min="4" max="5" width="10.25" style="100" customWidth="1"/>
    <col min="6" max="6" width="11.25" style="100" customWidth="1"/>
    <col min="7" max="8" width="10.25" style="100" customWidth="1"/>
    <col min="9" max="9" width="20.25" style="100" customWidth="1"/>
    <col min="10" max="10" width="11.875" style="100" customWidth="1"/>
    <col min="11" max="11" width="9" style="100"/>
    <col min="12" max="12" width="17.125" style="100" customWidth="1"/>
    <col min="13" max="16384" width="9" style="100"/>
  </cols>
  <sheetData>
    <row r="1" spans="1:10" ht="26.25" customHeight="1" x14ac:dyDescent="0.15">
      <c r="J1" s="81" t="s">
        <v>393</v>
      </c>
    </row>
    <row r="2" spans="1:10" ht="18.75" customHeight="1" x14ac:dyDescent="0.15"/>
    <row r="3" spans="1:10" ht="21" customHeight="1" x14ac:dyDescent="0.15">
      <c r="A3" s="792" t="s">
        <v>394</v>
      </c>
      <c r="B3" s="792"/>
      <c r="C3" s="792"/>
      <c r="D3" s="792"/>
      <c r="E3" s="792"/>
      <c r="F3" s="792"/>
      <c r="G3" s="792"/>
      <c r="H3" s="792"/>
      <c r="I3" s="792"/>
      <c r="J3" s="792"/>
    </row>
    <row r="4" spans="1:10" ht="21" customHeight="1" x14ac:dyDescent="0.15">
      <c r="A4" s="792"/>
      <c r="B4" s="792"/>
      <c r="C4" s="792"/>
      <c r="D4" s="792"/>
      <c r="E4" s="792"/>
      <c r="F4" s="792"/>
      <c r="G4" s="792"/>
      <c r="H4" s="792"/>
      <c r="I4" s="792"/>
      <c r="J4" s="792"/>
    </row>
    <row r="5" spans="1:10" ht="21" customHeight="1" thickBot="1" x14ac:dyDescent="0.2">
      <c r="C5" s="99"/>
      <c r="D5" s="99"/>
      <c r="E5" s="99"/>
      <c r="I5" s="113" t="str">
        <f>IF(表紙!$G$8="","会社名",表紙!$G$8)</f>
        <v>会社名</v>
      </c>
    </row>
    <row r="6" spans="1:10" ht="37.5" customHeight="1" thickTop="1" thickBot="1" x14ac:dyDescent="0.2">
      <c r="C6" s="891" t="s">
        <v>395</v>
      </c>
      <c r="D6" s="892"/>
      <c r="E6" s="892"/>
      <c r="F6" s="893"/>
      <c r="G6" s="893"/>
      <c r="H6" s="893"/>
      <c r="I6" s="894"/>
    </row>
    <row r="7" spans="1:10" ht="21" customHeight="1" thickTop="1" x14ac:dyDescent="0.15"/>
    <row r="8" spans="1:10" ht="22.5" customHeight="1" x14ac:dyDescent="0.15">
      <c r="C8" s="99" t="s">
        <v>396</v>
      </c>
      <c r="D8" s="99"/>
      <c r="E8" s="99"/>
    </row>
    <row r="9" spans="1:10" ht="18.75" customHeight="1" x14ac:dyDescent="0.15">
      <c r="C9" s="713" t="s">
        <v>397</v>
      </c>
      <c r="D9" s="713"/>
      <c r="E9" s="713"/>
      <c r="F9" s="713"/>
      <c r="G9" s="713"/>
      <c r="H9" s="713"/>
      <c r="I9" s="713"/>
    </row>
    <row r="10" spans="1:10" ht="31.5" customHeight="1" thickBot="1" x14ac:dyDescent="0.2">
      <c r="C10" s="919" t="s">
        <v>398</v>
      </c>
      <c r="D10" s="919"/>
      <c r="E10" s="919"/>
      <c r="F10" s="919"/>
      <c r="G10" s="919"/>
      <c r="H10" s="919"/>
      <c r="I10" s="919"/>
    </row>
    <row r="11" spans="1:10" ht="30" customHeight="1" thickBot="1" x14ac:dyDescent="0.2">
      <c r="C11" s="865"/>
      <c r="D11" s="824"/>
      <c r="E11" s="745"/>
      <c r="F11" s="744" t="s">
        <v>381</v>
      </c>
      <c r="G11" s="824"/>
      <c r="H11" s="824"/>
      <c r="I11" s="825"/>
    </row>
    <row r="12" spans="1:10" ht="18" customHeight="1" thickTop="1" thickBot="1" x14ac:dyDescent="0.2">
      <c r="C12" s="876" t="s">
        <v>231</v>
      </c>
      <c r="D12" s="877"/>
      <c r="E12" s="878"/>
      <c r="F12" s="895"/>
      <c r="G12" s="896"/>
      <c r="H12" s="896"/>
      <c r="I12" s="897"/>
    </row>
    <row r="13" spans="1:10" ht="21" customHeight="1" x14ac:dyDescent="0.15">
      <c r="C13" s="144"/>
      <c r="D13" s="144"/>
      <c r="E13" s="144"/>
      <c r="F13" s="144"/>
      <c r="G13" s="144"/>
      <c r="H13" s="144"/>
      <c r="I13" s="144"/>
    </row>
    <row r="14" spans="1:10" ht="21" customHeight="1" x14ac:dyDescent="0.15"/>
    <row r="15" spans="1:10" ht="22.5" customHeight="1" x14ac:dyDescent="0.15">
      <c r="C15" s="99" t="s">
        <v>379</v>
      </c>
      <c r="D15" s="99"/>
      <c r="E15" s="99"/>
    </row>
    <row r="16" spans="1:10" ht="36.6" customHeight="1" x14ac:dyDescent="0.15">
      <c r="C16" s="713" t="s">
        <v>399</v>
      </c>
      <c r="D16" s="713"/>
      <c r="E16" s="713"/>
      <c r="F16" s="713"/>
      <c r="G16" s="713"/>
      <c r="H16" s="713"/>
      <c r="I16" s="713"/>
    </row>
    <row r="17" spans="3:9" ht="8.1" customHeight="1" thickBot="1" x14ac:dyDescent="0.25">
      <c r="C17" s="248"/>
      <c r="D17" s="248"/>
      <c r="E17" s="248"/>
      <c r="F17" s="249"/>
      <c r="G17" s="249"/>
      <c r="H17" s="249"/>
      <c r="I17" s="249"/>
    </row>
    <row r="18" spans="3:9" ht="30" customHeight="1" thickBot="1" x14ac:dyDescent="0.2">
      <c r="C18" s="865" t="s">
        <v>263</v>
      </c>
      <c r="D18" s="824"/>
      <c r="E18" s="745"/>
      <c r="F18" s="744" t="s">
        <v>381</v>
      </c>
      <c r="G18" s="824"/>
      <c r="H18" s="824"/>
      <c r="I18" s="825"/>
    </row>
    <row r="19" spans="3:9" ht="18" customHeight="1" thickTop="1" x14ac:dyDescent="0.15">
      <c r="C19" s="898"/>
      <c r="D19" s="899"/>
      <c r="E19" s="900"/>
      <c r="F19" s="784"/>
      <c r="G19" s="883"/>
      <c r="H19" s="883"/>
      <c r="I19" s="884"/>
    </row>
    <row r="20" spans="3:9" ht="18" customHeight="1" x14ac:dyDescent="0.15">
      <c r="C20" s="908"/>
      <c r="D20" s="909"/>
      <c r="E20" s="910"/>
      <c r="F20" s="788"/>
      <c r="G20" s="904"/>
      <c r="H20" s="904"/>
      <c r="I20" s="905"/>
    </row>
    <row r="21" spans="3:9" ht="18" customHeight="1" outlineLevel="1" x14ac:dyDescent="0.15">
      <c r="C21" s="253"/>
      <c r="D21" s="304"/>
      <c r="E21" s="304"/>
      <c r="F21" s="788"/>
      <c r="G21" s="904"/>
      <c r="H21" s="904"/>
      <c r="I21" s="905"/>
    </row>
    <row r="22" spans="3:9" ht="18" customHeight="1" outlineLevel="1" x14ac:dyDescent="0.15">
      <c r="C22" s="253"/>
      <c r="D22" s="304"/>
      <c r="E22" s="304"/>
      <c r="F22" s="788"/>
      <c r="G22" s="904"/>
      <c r="H22" s="904"/>
      <c r="I22" s="905"/>
    </row>
    <row r="23" spans="3:9" ht="18" customHeight="1" outlineLevel="1" x14ac:dyDescent="0.15">
      <c r="C23" s="253"/>
      <c r="D23" s="304"/>
      <c r="E23" s="304"/>
      <c r="F23" s="788"/>
      <c r="G23" s="904"/>
      <c r="H23" s="904"/>
      <c r="I23" s="905"/>
    </row>
    <row r="24" spans="3:9" ht="18" customHeight="1" outlineLevel="1" x14ac:dyDescent="0.15">
      <c r="C24" s="253"/>
      <c r="D24" s="304"/>
      <c r="E24" s="304"/>
      <c r="F24" s="788"/>
      <c r="G24" s="904"/>
      <c r="H24" s="904"/>
      <c r="I24" s="905"/>
    </row>
    <row r="25" spans="3:9" ht="18" customHeight="1" outlineLevel="1" x14ac:dyDescent="0.15">
      <c r="C25" s="253"/>
      <c r="D25" s="304"/>
      <c r="E25" s="304"/>
      <c r="F25" s="788"/>
      <c r="G25" s="904"/>
      <c r="H25" s="904"/>
      <c r="I25" s="905"/>
    </row>
    <row r="26" spans="3:9" ht="18" customHeight="1" outlineLevel="1" x14ac:dyDescent="0.15">
      <c r="C26" s="253"/>
      <c r="D26" s="304"/>
      <c r="E26" s="304"/>
      <c r="F26" s="788"/>
      <c r="G26" s="904"/>
      <c r="H26" s="904"/>
      <c r="I26" s="905"/>
    </row>
    <row r="27" spans="3:9" ht="18" customHeight="1" outlineLevel="1" x14ac:dyDescent="0.15">
      <c r="C27" s="253"/>
      <c r="D27" s="304"/>
      <c r="E27" s="304"/>
      <c r="F27" s="788"/>
      <c r="G27" s="904"/>
      <c r="H27" s="904"/>
      <c r="I27" s="905"/>
    </row>
    <row r="28" spans="3:9" ht="18" customHeight="1" outlineLevel="1" x14ac:dyDescent="0.15">
      <c r="C28" s="253"/>
      <c r="D28" s="304"/>
      <c r="E28" s="304"/>
      <c r="F28" s="788"/>
      <c r="G28" s="904"/>
      <c r="H28" s="904"/>
      <c r="I28" s="905"/>
    </row>
    <row r="29" spans="3:9" ht="18" customHeight="1" outlineLevel="1" x14ac:dyDescent="0.15">
      <c r="C29" s="253"/>
      <c r="D29" s="304"/>
      <c r="E29" s="304"/>
      <c r="F29" s="788"/>
      <c r="G29" s="904"/>
      <c r="H29" s="904"/>
      <c r="I29" s="905"/>
    </row>
    <row r="30" spans="3:9" ht="18" customHeight="1" outlineLevel="1" x14ac:dyDescent="0.15">
      <c r="C30" s="253"/>
      <c r="D30" s="304"/>
      <c r="E30" s="304"/>
      <c r="F30" s="788"/>
      <c r="G30" s="904"/>
      <c r="H30" s="904"/>
      <c r="I30" s="905"/>
    </row>
    <row r="31" spans="3:9" ht="18" customHeight="1" outlineLevel="1" x14ac:dyDescent="0.15">
      <c r="C31" s="253"/>
      <c r="D31" s="304"/>
      <c r="E31" s="304"/>
      <c r="F31" s="788"/>
      <c r="G31" s="904"/>
      <c r="H31" s="904"/>
      <c r="I31" s="905"/>
    </row>
    <row r="32" spans="3:9" ht="18" customHeight="1" outlineLevel="1" x14ac:dyDescent="0.15">
      <c r="C32" s="253"/>
      <c r="D32" s="304"/>
      <c r="E32" s="304"/>
      <c r="F32" s="788"/>
      <c r="G32" s="904"/>
      <c r="H32" s="904"/>
      <c r="I32" s="905"/>
    </row>
    <row r="33" spans="3:9" ht="18" customHeight="1" x14ac:dyDescent="0.15">
      <c r="C33" s="908"/>
      <c r="D33" s="909"/>
      <c r="E33" s="910"/>
      <c r="F33" s="788"/>
      <c r="G33" s="904"/>
      <c r="H33" s="904"/>
      <c r="I33" s="905"/>
    </row>
    <row r="34" spans="3:9" ht="18" customHeight="1" x14ac:dyDescent="0.15">
      <c r="C34" s="908"/>
      <c r="D34" s="909"/>
      <c r="E34" s="910"/>
      <c r="F34" s="788"/>
      <c r="G34" s="904"/>
      <c r="H34" s="904"/>
      <c r="I34" s="905"/>
    </row>
    <row r="35" spans="3:9" ht="18" customHeight="1" outlineLevel="1" x14ac:dyDescent="0.15">
      <c r="C35" s="253"/>
      <c r="D35" s="304"/>
      <c r="E35" s="304"/>
      <c r="F35" s="788"/>
      <c r="G35" s="904"/>
      <c r="H35" s="904"/>
      <c r="I35" s="905"/>
    </row>
    <row r="36" spans="3:9" ht="18" customHeight="1" outlineLevel="1" x14ac:dyDescent="0.15">
      <c r="C36" s="253"/>
      <c r="D36" s="304"/>
      <c r="E36" s="304"/>
      <c r="F36" s="788"/>
      <c r="G36" s="904"/>
      <c r="H36" s="904"/>
      <c r="I36" s="905"/>
    </row>
    <row r="37" spans="3:9" ht="18" customHeight="1" outlineLevel="1" x14ac:dyDescent="0.15">
      <c r="C37" s="253"/>
      <c r="D37" s="304"/>
      <c r="E37" s="304"/>
      <c r="F37" s="788"/>
      <c r="G37" s="904"/>
      <c r="H37" s="904"/>
      <c r="I37" s="905"/>
    </row>
    <row r="38" spans="3:9" ht="18" customHeight="1" outlineLevel="1" x14ac:dyDescent="0.15">
      <c r="C38" s="253"/>
      <c r="D38" s="304"/>
      <c r="E38" s="304"/>
      <c r="F38" s="788"/>
      <c r="G38" s="904"/>
      <c r="H38" s="904"/>
      <c r="I38" s="905"/>
    </row>
    <row r="39" spans="3:9" ht="18" customHeight="1" thickBot="1" x14ac:dyDescent="0.2">
      <c r="C39" s="879"/>
      <c r="D39" s="880"/>
      <c r="E39" s="881"/>
      <c r="F39" s="802"/>
      <c r="G39" s="906"/>
      <c r="H39" s="906"/>
      <c r="I39" s="907"/>
    </row>
    <row r="40" spans="3:9" ht="18" customHeight="1" thickTop="1" thickBot="1" x14ac:dyDescent="0.2">
      <c r="C40" s="876" t="s">
        <v>231</v>
      </c>
      <c r="D40" s="877"/>
      <c r="E40" s="878"/>
      <c r="F40" s="901">
        <f>SUM(F19:I39)</f>
        <v>0</v>
      </c>
      <c r="G40" s="902"/>
      <c r="H40" s="902"/>
      <c r="I40" s="903"/>
    </row>
    <row r="41" spans="3:9" ht="18" customHeight="1" x14ac:dyDescent="0.15">
      <c r="C41" s="163"/>
      <c r="D41" s="163"/>
      <c r="E41" s="163"/>
      <c r="F41" s="256"/>
      <c r="G41" s="256"/>
      <c r="H41" s="256"/>
      <c r="I41" s="257"/>
    </row>
    <row r="42" spans="3:9" ht="22.5" customHeight="1" x14ac:dyDescent="0.15">
      <c r="C42" s="882" t="s">
        <v>382</v>
      </c>
      <c r="D42" s="882"/>
      <c r="E42" s="882"/>
      <c r="F42" s="882"/>
      <c r="G42" s="882"/>
      <c r="H42" s="882"/>
      <c r="I42" s="882"/>
    </row>
    <row r="43" spans="3:9" ht="18" customHeight="1" x14ac:dyDescent="0.15">
      <c r="C43" s="163" t="s">
        <v>380</v>
      </c>
      <c r="D43" s="163"/>
      <c r="E43" s="163"/>
      <c r="F43" s="239"/>
      <c r="G43" s="239"/>
      <c r="H43" s="239"/>
    </row>
    <row r="44" spans="3:9" ht="8.1" customHeight="1" thickBot="1" x14ac:dyDescent="0.25">
      <c r="C44" s="248"/>
      <c r="D44" s="248"/>
      <c r="E44" s="248"/>
      <c r="F44" s="249"/>
      <c r="G44" s="249"/>
      <c r="H44" s="249"/>
      <c r="I44" s="249"/>
    </row>
    <row r="45" spans="3:9" ht="30" customHeight="1" thickBot="1" x14ac:dyDescent="0.2">
      <c r="C45" s="865" t="s">
        <v>263</v>
      </c>
      <c r="D45" s="824"/>
      <c r="E45" s="745"/>
      <c r="F45" s="744" t="s">
        <v>383</v>
      </c>
      <c r="G45" s="824"/>
      <c r="H45" s="824"/>
      <c r="I45" s="825"/>
    </row>
    <row r="46" spans="3:9" ht="18" customHeight="1" thickTop="1" x14ac:dyDescent="0.15">
      <c r="C46" s="898"/>
      <c r="D46" s="899"/>
      <c r="E46" s="900"/>
      <c r="F46" s="784"/>
      <c r="G46" s="883"/>
      <c r="H46" s="883"/>
      <c r="I46" s="884"/>
    </row>
    <row r="47" spans="3:9" ht="18" customHeight="1" x14ac:dyDescent="0.15">
      <c r="C47" s="908"/>
      <c r="D47" s="909"/>
      <c r="E47" s="910"/>
      <c r="F47" s="788"/>
      <c r="G47" s="904"/>
      <c r="H47" s="904"/>
      <c r="I47" s="905"/>
    </row>
    <row r="48" spans="3:9" ht="18" customHeight="1" outlineLevel="1" x14ac:dyDescent="0.15">
      <c r="C48" s="908"/>
      <c r="D48" s="909"/>
      <c r="E48" s="910"/>
      <c r="F48" s="788"/>
      <c r="G48" s="904"/>
      <c r="H48" s="904"/>
      <c r="I48" s="905"/>
    </row>
    <row r="49" spans="3:9" ht="18" customHeight="1" outlineLevel="1" x14ac:dyDescent="0.15">
      <c r="C49" s="908"/>
      <c r="D49" s="909"/>
      <c r="E49" s="910"/>
      <c r="F49" s="788"/>
      <c r="G49" s="904"/>
      <c r="H49" s="904"/>
      <c r="I49" s="905"/>
    </row>
    <row r="50" spans="3:9" ht="18" customHeight="1" outlineLevel="1" x14ac:dyDescent="0.15">
      <c r="C50" s="908"/>
      <c r="D50" s="909"/>
      <c r="E50" s="910"/>
      <c r="F50" s="788"/>
      <c r="G50" s="904"/>
      <c r="H50" s="904"/>
      <c r="I50" s="905"/>
    </row>
    <row r="51" spans="3:9" ht="18" customHeight="1" outlineLevel="1" x14ac:dyDescent="0.15">
      <c r="C51" s="908"/>
      <c r="D51" s="909"/>
      <c r="E51" s="910"/>
      <c r="F51" s="788"/>
      <c r="G51" s="904"/>
      <c r="H51" s="904"/>
      <c r="I51" s="905"/>
    </row>
    <row r="52" spans="3:9" ht="18" customHeight="1" outlineLevel="1" x14ac:dyDescent="0.15">
      <c r="C52" s="908"/>
      <c r="D52" s="909"/>
      <c r="E52" s="910"/>
      <c r="F52" s="788"/>
      <c r="G52" s="904"/>
      <c r="H52" s="904"/>
      <c r="I52" s="905"/>
    </row>
    <row r="53" spans="3:9" ht="18" customHeight="1" outlineLevel="1" x14ac:dyDescent="0.15">
      <c r="C53" s="908"/>
      <c r="D53" s="909"/>
      <c r="E53" s="910"/>
      <c r="F53" s="788"/>
      <c r="G53" s="904"/>
      <c r="H53" s="904"/>
      <c r="I53" s="905"/>
    </row>
    <row r="54" spans="3:9" ht="18" customHeight="1" outlineLevel="1" x14ac:dyDescent="0.15">
      <c r="C54" s="908"/>
      <c r="D54" s="909"/>
      <c r="E54" s="910"/>
      <c r="F54" s="788"/>
      <c r="G54" s="904"/>
      <c r="H54" s="904"/>
      <c r="I54" s="905"/>
    </row>
    <row r="55" spans="3:9" ht="18" customHeight="1" outlineLevel="1" x14ac:dyDescent="0.15">
      <c r="C55" s="908"/>
      <c r="D55" s="909"/>
      <c r="E55" s="910"/>
      <c r="F55" s="788"/>
      <c r="G55" s="904"/>
      <c r="H55" s="904"/>
      <c r="I55" s="905"/>
    </row>
    <row r="56" spans="3:9" ht="18" customHeight="1" outlineLevel="1" x14ac:dyDescent="0.15">
      <c r="C56" s="908"/>
      <c r="D56" s="909"/>
      <c r="E56" s="910"/>
      <c r="F56" s="788"/>
      <c r="G56" s="904"/>
      <c r="H56" s="904"/>
      <c r="I56" s="905"/>
    </row>
    <row r="57" spans="3:9" ht="18" customHeight="1" outlineLevel="1" x14ac:dyDescent="0.15">
      <c r="C57" s="908"/>
      <c r="D57" s="909"/>
      <c r="E57" s="910"/>
      <c r="F57" s="788"/>
      <c r="G57" s="904"/>
      <c r="H57" s="904"/>
      <c r="I57" s="905"/>
    </row>
    <row r="58" spans="3:9" ht="18" customHeight="1" outlineLevel="1" x14ac:dyDescent="0.15">
      <c r="C58" s="908"/>
      <c r="D58" s="909"/>
      <c r="E58" s="910"/>
      <c r="F58" s="788"/>
      <c r="G58" s="904"/>
      <c r="H58" s="904"/>
      <c r="I58" s="905"/>
    </row>
    <row r="59" spans="3:9" ht="18" customHeight="1" outlineLevel="1" x14ac:dyDescent="0.15">
      <c r="C59" s="908"/>
      <c r="D59" s="909"/>
      <c r="E59" s="910"/>
      <c r="F59" s="788"/>
      <c r="G59" s="904"/>
      <c r="H59" s="904"/>
      <c r="I59" s="905"/>
    </row>
    <row r="60" spans="3:9" ht="18" customHeight="1" x14ac:dyDescent="0.15">
      <c r="C60" s="908"/>
      <c r="D60" s="909"/>
      <c r="E60" s="910"/>
      <c r="F60" s="788"/>
      <c r="G60" s="904"/>
      <c r="H60" s="904"/>
      <c r="I60" s="905"/>
    </row>
    <row r="61" spans="3:9" ht="18" customHeight="1" x14ac:dyDescent="0.15">
      <c r="C61" s="908"/>
      <c r="D61" s="909"/>
      <c r="E61" s="910"/>
      <c r="F61" s="788"/>
      <c r="G61" s="904"/>
      <c r="H61" s="904"/>
      <c r="I61" s="905"/>
    </row>
    <row r="62" spans="3:9" ht="18" customHeight="1" outlineLevel="1" x14ac:dyDescent="0.15">
      <c r="C62" s="908"/>
      <c r="D62" s="909"/>
      <c r="E62" s="910"/>
      <c r="F62" s="788"/>
      <c r="G62" s="904"/>
      <c r="H62" s="904"/>
      <c r="I62" s="905"/>
    </row>
    <row r="63" spans="3:9" ht="18" customHeight="1" outlineLevel="1" x14ac:dyDescent="0.15">
      <c r="C63" s="908"/>
      <c r="D63" s="909"/>
      <c r="E63" s="910"/>
      <c r="F63" s="788"/>
      <c r="G63" s="904"/>
      <c r="H63" s="904"/>
      <c r="I63" s="905"/>
    </row>
    <row r="64" spans="3:9" ht="18" customHeight="1" outlineLevel="1" x14ac:dyDescent="0.15">
      <c r="C64" s="908"/>
      <c r="D64" s="909"/>
      <c r="E64" s="910"/>
      <c r="F64" s="788"/>
      <c r="G64" s="904"/>
      <c r="H64" s="904"/>
      <c r="I64" s="905"/>
    </row>
    <row r="65" spans="3:12" ht="18" customHeight="1" outlineLevel="1" x14ac:dyDescent="0.15">
      <c r="C65" s="908"/>
      <c r="D65" s="909"/>
      <c r="E65" s="910"/>
      <c r="F65" s="788"/>
      <c r="G65" s="904"/>
      <c r="H65" s="904"/>
      <c r="I65" s="905"/>
    </row>
    <row r="66" spans="3:12" ht="18" customHeight="1" thickBot="1" x14ac:dyDescent="0.2">
      <c r="C66" s="879"/>
      <c r="D66" s="880"/>
      <c r="E66" s="881"/>
      <c r="F66" s="802"/>
      <c r="G66" s="906"/>
      <c r="H66" s="906"/>
      <c r="I66" s="907"/>
    </row>
    <row r="67" spans="3:12" ht="18" customHeight="1" thickTop="1" thickBot="1" x14ac:dyDescent="0.2">
      <c r="C67" s="876" t="s">
        <v>231</v>
      </c>
      <c r="D67" s="877"/>
      <c r="E67" s="878"/>
      <c r="F67" s="901">
        <f>SUM(F46:I66)</f>
        <v>0</v>
      </c>
      <c r="G67" s="902"/>
      <c r="H67" s="902"/>
      <c r="I67" s="903"/>
    </row>
    <row r="68" spans="3:12" ht="18" customHeight="1" x14ac:dyDescent="0.15">
      <c r="C68" s="163"/>
      <c r="D68" s="163"/>
      <c r="E68" s="163"/>
      <c r="F68" s="256"/>
      <c r="G68" s="256"/>
      <c r="H68" s="256"/>
      <c r="I68" s="257"/>
    </row>
    <row r="69" spans="3:12" ht="18" customHeight="1" x14ac:dyDescent="0.15">
      <c r="C69" s="307"/>
      <c r="D69" s="79"/>
      <c r="E69" s="79"/>
      <c r="F69" s="237"/>
      <c r="G69" s="237"/>
      <c r="H69" s="237"/>
      <c r="I69" s="237"/>
    </row>
    <row r="70" spans="3:12" ht="22.5" customHeight="1" x14ac:dyDescent="0.15">
      <c r="C70" s="99" t="s">
        <v>391</v>
      </c>
      <c r="D70" s="99"/>
      <c r="E70" s="99"/>
    </row>
    <row r="71" spans="3:12" ht="22.5" customHeight="1" x14ac:dyDescent="0.15">
      <c r="C71" s="99" t="s">
        <v>400</v>
      </c>
      <c r="D71" s="99"/>
      <c r="E71" s="99"/>
    </row>
    <row r="72" spans="3:12" ht="8.1" customHeight="1" thickBot="1" x14ac:dyDescent="0.25">
      <c r="C72" s="248"/>
      <c r="D72" s="248"/>
      <c r="E72" s="248"/>
      <c r="F72" s="249"/>
      <c r="G72" s="249"/>
      <c r="H72" s="249"/>
      <c r="I72" s="249"/>
    </row>
    <row r="73" spans="3:12" ht="30" customHeight="1" thickBot="1" x14ac:dyDescent="0.2">
      <c r="C73" s="250"/>
      <c r="D73" s="107"/>
      <c r="E73" s="107"/>
      <c r="F73" s="744" t="s">
        <v>401</v>
      </c>
      <c r="G73" s="824"/>
      <c r="H73" s="824"/>
      <c r="I73" s="825"/>
    </row>
    <row r="74" spans="3:12" ht="18" customHeight="1" thickTop="1" thickBot="1" x14ac:dyDescent="0.2">
      <c r="C74" s="876" t="s">
        <v>378</v>
      </c>
      <c r="D74" s="877"/>
      <c r="E74" s="878"/>
      <c r="F74" s="901">
        <f>F12+F40-F67</f>
        <v>0</v>
      </c>
      <c r="G74" s="902"/>
      <c r="H74" s="902"/>
      <c r="I74" s="903"/>
      <c r="J74" s="191"/>
      <c r="L74" s="492">
        <f>F74</f>
        <v>0</v>
      </c>
    </row>
    <row r="75" spans="3:12" ht="18" customHeight="1" x14ac:dyDescent="0.15">
      <c r="C75" s="163"/>
      <c r="D75" s="163"/>
      <c r="E75" s="163"/>
      <c r="F75" s="256"/>
      <c r="G75" s="256"/>
      <c r="H75" s="256"/>
      <c r="I75" s="257"/>
    </row>
  </sheetData>
  <mergeCells count="89">
    <mergeCell ref="F59:I59"/>
    <mergeCell ref="C40:E40"/>
    <mergeCell ref="F55:I55"/>
    <mergeCell ref="F56:I56"/>
    <mergeCell ref="F57:I57"/>
    <mergeCell ref="F58:I58"/>
    <mergeCell ref="F54:I54"/>
    <mergeCell ref="C42:I42"/>
    <mergeCell ref="C45:E45"/>
    <mergeCell ref="F45:I45"/>
    <mergeCell ref="F46:I46"/>
    <mergeCell ref="F47:I47"/>
    <mergeCell ref="F49:I49"/>
    <mergeCell ref="F51:I51"/>
    <mergeCell ref="F52:I52"/>
    <mergeCell ref="C54:E54"/>
    <mergeCell ref="C10:I10"/>
    <mergeCell ref="F11:I11"/>
    <mergeCell ref="C12:E12"/>
    <mergeCell ref="C19:E19"/>
    <mergeCell ref="C11:E11"/>
    <mergeCell ref="C16:I16"/>
    <mergeCell ref="C60:E60"/>
    <mergeCell ref="C61:E61"/>
    <mergeCell ref="F73:I73"/>
    <mergeCell ref="F60:I60"/>
    <mergeCell ref="F61:I61"/>
    <mergeCell ref="F62:I62"/>
    <mergeCell ref="F63:I63"/>
    <mergeCell ref="F64:I64"/>
    <mergeCell ref="F65:I65"/>
    <mergeCell ref="C62:E62"/>
    <mergeCell ref="C64:E64"/>
    <mergeCell ref="C63:E63"/>
    <mergeCell ref="C65:E65"/>
    <mergeCell ref="C39:E39"/>
    <mergeCell ref="F53:I53"/>
    <mergeCell ref="C46:E46"/>
    <mergeCell ref="C47:E47"/>
    <mergeCell ref="F48:I48"/>
    <mergeCell ref="F50:I50"/>
    <mergeCell ref="F40:I40"/>
    <mergeCell ref="F39:I39"/>
    <mergeCell ref="C48:E48"/>
    <mergeCell ref="C49:E49"/>
    <mergeCell ref="C50:E50"/>
    <mergeCell ref="C51:E51"/>
    <mergeCell ref="C52:E52"/>
    <mergeCell ref="C53:E53"/>
    <mergeCell ref="C74:E74"/>
    <mergeCell ref="F74:I74"/>
    <mergeCell ref="C67:E67"/>
    <mergeCell ref="F67:I67"/>
    <mergeCell ref="F66:I66"/>
    <mergeCell ref="C66:E66"/>
    <mergeCell ref="A3:J4"/>
    <mergeCell ref="C6:I6"/>
    <mergeCell ref="F28:I28"/>
    <mergeCell ref="C18:E18"/>
    <mergeCell ref="F18:I18"/>
    <mergeCell ref="F19:I19"/>
    <mergeCell ref="F20:I20"/>
    <mergeCell ref="F21:I21"/>
    <mergeCell ref="F22:I22"/>
    <mergeCell ref="F23:I23"/>
    <mergeCell ref="F24:I24"/>
    <mergeCell ref="F25:I25"/>
    <mergeCell ref="F26:I26"/>
    <mergeCell ref="C9:I9"/>
    <mergeCell ref="F12:I12"/>
    <mergeCell ref="C20:E20"/>
    <mergeCell ref="F36:I36"/>
    <mergeCell ref="F37:I37"/>
    <mergeCell ref="F38:I38"/>
    <mergeCell ref="F27:I27"/>
    <mergeCell ref="C33:E33"/>
    <mergeCell ref="C34:E34"/>
    <mergeCell ref="F34:I34"/>
    <mergeCell ref="F35:I35"/>
    <mergeCell ref="F29:I29"/>
    <mergeCell ref="F30:I30"/>
    <mergeCell ref="F31:I31"/>
    <mergeCell ref="F32:I32"/>
    <mergeCell ref="F33:I33"/>
    <mergeCell ref="C55:E55"/>
    <mergeCell ref="C56:E56"/>
    <mergeCell ref="C57:E57"/>
    <mergeCell ref="C58:E58"/>
    <mergeCell ref="C59:E59"/>
  </mergeCells>
  <phoneticPr fontId="1"/>
  <dataValidations count="2">
    <dataValidation type="list" allowBlank="1" showInputMessage="1" showErrorMessage="1" sqref="D21:E32 C19:C33 C46:C65" xr:uid="{00000000-0002-0000-1000-000000000000}">
      <formula1>電力会社名</formula1>
    </dataValidation>
    <dataValidation allowBlank="1" showInputMessage="1" showErrorMessage="1" promptTitle="手入力しないでください！" prompt="自動で計算結果が反映されるため、手入力はご遠慮ください" sqref="F40:I40 F67:I67 F74:I74" xr:uid="{DD78DA52-8FEE-4CF0-8E7C-3520BA982DF8}"/>
  </dataValidations>
  <pageMargins left="0.78740157480314965" right="0.78740157480314965" top="0.39370078740157483" bottom="0.39370078740157483" header="0.51181102362204722" footer="0.51181102362204722"/>
  <pageSetup paperSize="9" scale="75" fitToHeight="0" orientation="portrait" cellComments="asDisplayed"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pageSetUpPr fitToPage="1"/>
  </sheetPr>
  <dimension ref="C2:F40"/>
  <sheetViews>
    <sheetView view="pageBreakPreview" topLeftCell="A8" zoomScaleNormal="100" zoomScaleSheetLayoutView="100" workbookViewId="0">
      <selection activeCell="D40" sqref="D40:F40"/>
    </sheetView>
  </sheetViews>
  <sheetFormatPr defaultColWidth="9" defaultRowHeight="13.5" x14ac:dyDescent="0.15"/>
  <cols>
    <col min="1" max="2" width="1.25" style="167" customWidth="1"/>
    <col min="3" max="3" width="61.875" style="167" bestFit="1" customWidth="1"/>
    <col min="4" max="5" width="15.25" style="167" customWidth="1"/>
    <col min="6" max="6" width="15.875" style="167" customWidth="1"/>
    <col min="7" max="7" width="3.25" style="167" customWidth="1"/>
    <col min="8" max="16384" width="9" style="167"/>
  </cols>
  <sheetData>
    <row r="2" spans="3:6" x14ac:dyDescent="0.15">
      <c r="C2" s="167" t="s">
        <v>402</v>
      </c>
    </row>
    <row r="4" spans="3:6" x14ac:dyDescent="0.15">
      <c r="C4" s="308"/>
      <c r="D4" s="309"/>
      <c r="E4" s="920" t="s">
        <v>403</v>
      </c>
      <c r="F4" s="921"/>
    </row>
    <row r="5" spans="3:6" x14ac:dyDescent="0.15">
      <c r="C5" s="308"/>
      <c r="D5" s="309"/>
      <c r="E5" s="310" t="s">
        <v>404</v>
      </c>
      <c r="F5" s="311" t="s">
        <v>405</v>
      </c>
    </row>
    <row r="6" spans="3:6" x14ac:dyDescent="0.15">
      <c r="C6" s="308"/>
      <c r="D6" s="309"/>
      <c r="E6" s="310" t="s">
        <v>406</v>
      </c>
      <c r="F6" s="312" t="s">
        <v>407</v>
      </c>
    </row>
    <row r="7" spans="3:6" x14ac:dyDescent="0.15">
      <c r="C7" s="269" t="s">
        <v>142</v>
      </c>
      <c r="D7" s="313" t="s">
        <v>143</v>
      </c>
      <c r="E7" s="314">
        <v>28.7</v>
      </c>
      <c r="F7" s="204">
        <v>2.46E-2</v>
      </c>
    </row>
    <row r="8" spans="3:6" x14ac:dyDescent="0.15">
      <c r="C8" s="269" t="s">
        <v>147</v>
      </c>
      <c r="D8" s="313" t="s">
        <v>143</v>
      </c>
      <c r="E8" s="314">
        <v>28.9</v>
      </c>
      <c r="F8" s="204">
        <v>2.4500000000000001E-2</v>
      </c>
    </row>
    <row r="9" spans="3:6" x14ac:dyDescent="0.15">
      <c r="C9" s="269" t="s">
        <v>149</v>
      </c>
      <c r="D9" s="313" t="s">
        <v>143</v>
      </c>
      <c r="E9" s="314">
        <v>28.3</v>
      </c>
      <c r="F9" s="204">
        <v>2.5100000000000001E-2</v>
      </c>
    </row>
    <row r="10" spans="3:6" x14ac:dyDescent="0.15">
      <c r="C10" s="269" t="s">
        <v>151</v>
      </c>
      <c r="D10" s="313" t="s">
        <v>143</v>
      </c>
      <c r="E10" s="314">
        <v>26.1</v>
      </c>
      <c r="F10" s="204">
        <v>2.4299999999999999E-2</v>
      </c>
    </row>
    <row r="11" spans="3:6" x14ac:dyDescent="0.15">
      <c r="C11" s="269" t="s">
        <v>153</v>
      </c>
      <c r="D11" s="313" t="s">
        <v>143</v>
      </c>
      <c r="E11" s="314">
        <v>24.2</v>
      </c>
      <c r="F11" s="204">
        <v>2.4199999999999999E-2</v>
      </c>
    </row>
    <row r="12" spans="3:6" x14ac:dyDescent="0.15">
      <c r="C12" s="269" t="s">
        <v>155</v>
      </c>
      <c r="D12" s="313" t="s">
        <v>143</v>
      </c>
      <c r="E12" s="314">
        <v>27.8</v>
      </c>
      <c r="F12" s="204">
        <v>2.5899999999999999E-2</v>
      </c>
    </row>
    <row r="13" spans="3:6" x14ac:dyDescent="0.15">
      <c r="C13" s="269" t="s">
        <v>157</v>
      </c>
      <c r="D13" s="313" t="s">
        <v>143</v>
      </c>
      <c r="E13" s="314">
        <v>29</v>
      </c>
      <c r="F13" s="204">
        <v>2.9899999999999999E-2</v>
      </c>
    </row>
    <row r="14" spans="3:6" x14ac:dyDescent="0.15">
      <c r="C14" s="269" t="s">
        <v>159</v>
      </c>
      <c r="D14" s="313" t="s">
        <v>143</v>
      </c>
      <c r="E14" s="314">
        <v>34.1</v>
      </c>
      <c r="F14" s="204">
        <v>2.4500000000000001E-2</v>
      </c>
    </row>
    <row r="15" spans="3:6" x14ac:dyDescent="0.15">
      <c r="C15" s="269" t="s">
        <v>161</v>
      </c>
      <c r="D15" s="313" t="s">
        <v>143</v>
      </c>
      <c r="E15" s="314">
        <v>37.299999999999997</v>
      </c>
      <c r="F15" s="204">
        <v>2.0899999999999998E-2</v>
      </c>
    </row>
    <row r="16" spans="3:6" x14ac:dyDescent="0.15">
      <c r="C16" s="269" t="s">
        <v>163</v>
      </c>
      <c r="D16" s="313" t="s">
        <v>143</v>
      </c>
      <c r="E16" s="314">
        <v>40</v>
      </c>
      <c r="F16" s="204">
        <v>2.0400000000000001E-2</v>
      </c>
    </row>
    <row r="17" spans="3:6" x14ac:dyDescent="0.15">
      <c r="C17" s="269" t="s">
        <v>165</v>
      </c>
      <c r="D17" s="313" t="s">
        <v>408</v>
      </c>
      <c r="E17" s="314">
        <v>34.799999999999997</v>
      </c>
      <c r="F17" s="204">
        <v>1.83E-2</v>
      </c>
    </row>
    <row r="18" spans="3:6" x14ac:dyDescent="0.15">
      <c r="C18" s="269" t="s">
        <v>169</v>
      </c>
      <c r="D18" s="313" t="s">
        <v>408</v>
      </c>
      <c r="E18" s="314">
        <v>38.299999999999997</v>
      </c>
      <c r="F18" s="204">
        <v>1.9E-2</v>
      </c>
    </row>
    <row r="19" spans="3:6" x14ac:dyDescent="0.15">
      <c r="C19" s="269" t="s">
        <v>173</v>
      </c>
      <c r="D19" s="313" t="s">
        <v>408</v>
      </c>
      <c r="E19" s="314">
        <v>33.4</v>
      </c>
      <c r="F19" s="204">
        <v>1.8700000000000001E-2</v>
      </c>
    </row>
    <row r="20" spans="3:6" x14ac:dyDescent="0.15">
      <c r="C20" s="269" t="s">
        <v>175</v>
      </c>
      <c r="D20" s="313" t="s">
        <v>408</v>
      </c>
      <c r="E20" s="314">
        <v>33.299999999999997</v>
      </c>
      <c r="F20" s="204">
        <v>1.8599999999999998E-2</v>
      </c>
    </row>
    <row r="21" spans="3:6" x14ac:dyDescent="0.15">
      <c r="C21" s="269" t="s">
        <v>177</v>
      </c>
      <c r="D21" s="313" t="s">
        <v>408</v>
      </c>
      <c r="E21" s="314">
        <v>36.299999999999997</v>
      </c>
      <c r="F21" s="204">
        <v>1.8599999999999998E-2</v>
      </c>
    </row>
    <row r="22" spans="3:6" x14ac:dyDescent="0.15">
      <c r="C22" s="269" t="s">
        <v>179</v>
      </c>
      <c r="D22" s="313" t="s">
        <v>408</v>
      </c>
      <c r="E22" s="314">
        <v>36.5</v>
      </c>
      <c r="F22" s="204">
        <v>1.8700000000000001E-2</v>
      </c>
    </row>
    <row r="23" spans="3:6" x14ac:dyDescent="0.15">
      <c r="C23" s="269" t="s">
        <v>182</v>
      </c>
      <c r="D23" s="313" t="s">
        <v>408</v>
      </c>
      <c r="E23" s="314">
        <v>38</v>
      </c>
      <c r="F23" s="204">
        <v>1.8800000000000001E-2</v>
      </c>
    </row>
    <row r="24" spans="3:6" x14ac:dyDescent="0.15">
      <c r="C24" s="269" t="s">
        <v>184</v>
      </c>
      <c r="D24" s="313" t="s">
        <v>408</v>
      </c>
      <c r="E24" s="314">
        <v>38.9</v>
      </c>
      <c r="F24" s="204">
        <v>1.9300000000000001E-2</v>
      </c>
    </row>
    <row r="25" spans="3:6" x14ac:dyDescent="0.15">
      <c r="C25" s="269" t="s">
        <v>186</v>
      </c>
      <c r="D25" s="313" t="s">
        <v>409</v>
      </c>
      <c r="E25" s="314">
        <v>41.8</v>
      </c>
      <c r="F25" s="204">
        <v>2.0199999999999999E-2</v>
      </c>
    </row>
    <row r="26" spans="3:6" x14ac:dyDescent="0.15">
      <c r="C26" s="269" t="s">
        <v>410</v>
      </c>
      <c r="D26" s="313" t="s">
        <v>409</v>
      </c>
      <c r="E26" s="314">
        <v>40.200000000000003</v>
      </c>
      <c r="F26" s="204">
        <v>1.9900000000000001E-2</v>
      </c>
    </row>
    <row r="27" spans="3:6" x14ac:dyDescent="0.15">
      <c r="C27" s="269" t="s">
        <v>190</v>
      </c>
      <c r="D27" s="313" t="s">
        <v>143</v>
      </c>
      <c r="E27" s="314">
        <v>50.1</v>
      </c>
      <c r="F27" s="204">
        <v>1.6299999999999999E-2</v>
      </c>
    </row>
    <row r="28" spans="3:6" ht="13.5" customHeight="1" x14ac:dyDescent="0.15">
      <c r="C28" s="269" t="s">
        <v>192</v>
      </c>
      <c r="D28" s="313" t="s">
        <v>193</v>
      </c>
      <c r="E28" s="314">
        <v>46.1</v>
      </c>
      <c r="F28" s="204">
        <v>1.44E-2</v>
      </c>
    </row>
    <row r="29" spans="3:6" x14ac:dyDescent="0.15">
      <c r="C29" s="269" t="s">
        <v>197</v>
      </c>
      <c r="D29" s="313" t="s">
        <v>143</v>
      </c>
      <c r="E29" s="314">
        <v>54.7</v>
      </c>
      <c r="F29" s="204">
        <v>1.3899999999999999E-2</v>
      </c>
    </row>
    <row r="30" spans="3:6" ht="13.5" customHeight="1" x14ac:dyDescent="0.15">
      <c r="C30" s="269" t="s">
        <v>199</v>
      </c>
      <c r="D30" s="313" t="s">
        <v>193</v>
      </c>
      <c r="E30" s="314">
        <v>38.4</v>
      </c>
      <c r="F30" s="204">
        <v>1.3899999999999999E-2</v>
      </c>
    </row>
    <row r="31" spans="3:6" ht="13.5" customHeight="1" x14ac:dyDescent="0.15">
      <c r="C31" s="269" t="s">
        <v>202</v>
      </c>
      <c r="D31" s="313" t="s">
        <v>193</v>
      </c>
      <c r="E31" s="314">
        <v>18.399999999999999</v>
      </c>
      <c r="F31" s="204">
        <v>1.09E-2</v>
      </c>
    </row>
    <row r="32" spans="3:6" ht="13.5" customHeight="1" x14ac:dyDescent="0.15">
      <c r="C32" s="269" t="s">
        <v>204</v>
      </c>
      <c r="D32" s="313" t="s">
        <v>193</v>
      </c>
      <c r="E32" s="315">
        <v>3.23</v>
      </c>
      <c r="F32" s="204">
        <v>2.64E-2</v>
      </c>
    </row>
    <row r="33" spans="3:6" ht="13.5" customHeight="1" x14ac:dyDescent="0.15">
      <c r="C33" s="269" t="s">
        <v>206</v>
      </c>
      <c r="D33" s="313" t="s">
        <v>193</v>
      </c>
      <c r="E33" s="315">
        <v>3.45</v>
      </c>
      <c r="F33" s="204">
        <v>2.64E-2</v>
      </c>
    </row>
    <row r="34" spans="3:6" ht="13.5" customHeight="1" x14ac:dyDescent="0.15">
      <c r="C34" s="269" t="s">
        <v>208</v>
      </c>
      <c r="D34" s="313" t="s">
        <v>193</v>
      </c>
      <c r="E34" s="315">
        <v>7.53</v>
      </c>
      <c r="F34" s="204">
        <v>4.2000000000000003E-2</v>
      </c>
    </row>
    <row r="35" spans="3:6" x14ac:dyDescent="0.15">
      <c r="C35" s="316" t="s">
        <v>411</v>
      </c>
      <c r="D35" s="317"/>
    </row>
    <row r="36" spans="3:6" ht="13.5" customHeight="1" x14ac:dyDescent="0.15">
      <c r="C36" s="318"/>
    </row>
    <row r="37" spans="3:6" ht="15.75" customHeight="1" x14ac:dyDescent="0.15">
      <c r="C37" s="319" t="s">
        <v>412</v>
      </c>
      <c r="D37" s="320">
        <v>39.497329344304902</v>
      </c>
    </row>
    <row r="39" spans="3:6" ht="15.75" customHeight="1" x14ac:dyDescent="0.15">
      <c r="C39" s="922" t="s">
        <v>413</v>
      </c>
      <c r="D39" s="321" t="s">
        <v>414</v>
      </c>
      <c r="E39" s="322" t="s">
        <v>247</v>
      </c>
      <c r="F39" s="322" t="s">
        <v>415</v>
      </c>
    </row>
    <row r="40" spans="3:6" ht="25.5" customHeight="1" x14ac:dyDescent="0.15">
      <c r="C40" s="923"/>
      <c r="D40" s="323">
        <v>9.0665808855820762E-2</v>
      </c>
      <c r="E40" s="324">
        <v>7.0012008591709293E-2</v>
      </c>
      <c r="F40" s="324">
        <v>5.0539288653717658E-2</v>
      </c>
    </row>
  </sheetData>
  <mergeCells count="2">
    <mergeCell ref="E4:F4"/>
    <mergeCell ref="C39:C40"/>
  </mergeCells>
  <phoneticPr fontId="1"/>
  <pageMargins left="0.78740157480314965" right="0.78740157480314965" top="0.39370078740157483" bottom="0.39370078740157483" header="0.51181102362204722" footer="0.51181102362204722"/>
  <pageSetup paperSize="9" scale="78" fitToHeight="0"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U94"/>
  <sheetViews>
    <sheetView view="pageBreakPreview" zoomScaleNormal="55" zoomScaleSheetLayoutView="100" workbookViewId="0">
      <selection activeCell="K7" sqref="K7"/>
    </sheetView>
  </sheetViews>
  <sheetFormatPr defaultColWidth="9" defaultRowHeight="13.5" x14ac:dyDescent="0.15"/>
  <cols>
    <col min="1" max="1" width="9.25" style="100" customWidth="1"/>
    <col min="2" max="2" width="13.25" style="100" customWidth="1"/>
    <col min="3" max="3" width="2.25" style="100" hidden="1" customWidth="1"/>
    <col min="4" max="4" width="1.875" style="100" customWidth="1"/>
    <col min="5" max="5" width="27.125" style="100" customWidth="1"/>
    <col min="6" max="6" width="22" style="100" customWidth="1"/>
    <col min="7" max="7" width="16.875" style="100" customWidth="1"/>
    <col min="8" max="8" width="5.25" style="100" customWidth="1"/>
    <col min="9" max="9" width="8" style="100" customWidth="1"/>
    <col min="10" max="16" width="4.375" style="100" customWidth="1"/>
    <col min="17" max="17" width="11.75" style="100" bestFit="1" customWidth="1"/>
    <col min="18" max="18" width="6.25" style="100" bestFit="1" customWidth="1"/>
    <col min="19" max="19" width="9.25" style="100" customWidth="1"/>
    <col min="20" max="20" width="27.25" style="100" bestFit="1" customWidth="1"/>
    <col min="21" max="21" width="2.125" style="100" customWidth="1"/>
    <col min="22" max="23" width="2" style="100" customWidth="1"/>
    <col min="24" max="24" width="9" style="100" customWidth="1"/>
    <col min="25" max="25" width="8.875" style="100" customWidth="1"/>
    <col min="26" max="26" width="2.25" style="100" bestFit="1" customWidth="1"/>
    <col min="27" max="27" width="2" style="100" customWidth="1"/>
    <col min="28" max="28" width="9" style="100" customWidth="1"/>
    <col min="29" max="29" width="8.875" style="100" customWidth="1"/>
    <col min="30" max="35" width="2" style="100" customWidth="1"/>
    <col min="36" max="37" width="9" style="100"/>
    <col min="38" max="40" width="2" style="100" customWidth="1"/>
    <col min="41" max="42" width="9" style="100"/>
    <col min="43" max="43" width="2" style="100" customWidth="1"/>
    <col min="44" max="16384" width="9" style="100"/>
  </cols>
  <sheetData>
    <row r="1" spans="1:16" ht="26.25" customHeight="1" x14ac:dyDescent="0.15"/>
    <row r="2" spans="1:16" ht="18.75" customHeight="1" x14ac:dyDescent="0.15"/>
    <row r="3" spans="1:16" ht="18.75" customHeight="1" thickBot="1" x14ac:dyDescent="0.2"/>
    <row r="4" spans="1:16" ht="84.75" customHeight="1" thickTop="1" x14ac:dyDescent="0.15">
      <c r="A4" s="634" t="s">
        <v>64</v>
      </c>
      <c r="B4" s="635"/>
      <c r="C4" s="635"/>
      <c r="D4" s="635"/>
      <c r="E4" s="635"/>
      <c r="F4" s="635"/>
      <c r="G4" s="635"/>
      <c r="H4" s="635"/>
      <c r="I4" s="635"/>
      <c r="J4" s="635"/>
      <c r="K4" s="635"/>
      <c r="L4" s="635"/>
      <c r="M4" s="635"/>
      <c r="N4" s="635"/>
      <c r="O4" s="635"/>
      <c r="P4" s="635"/>
    </row>
    <row r="5" spans="1:16" ht="24" customHeight="1" thickBot="1" x14ac:dyDescent="0.2">
      <c r="A5" s="636"/>
      <c r="B5" s="637"/>
      <c r="C5" s="637"/>
      <c r="D5" s="637"/>
      <c r="E5" s="637"/>
      <c r="F5" s="637"/>
      <c r="G5" s="637"/>
      <c r="H5" s="637"/>
      <c r="I5" s="637"/>
      <c r="J5" s="637"/>
      <c r="K5" s="637"/>
      <c r="L5" s="637"/>
      <c r="M5" s="637"/>
      <c r="N5" s="637"/>
      <c r="O5" s="637"/>
      <c r="P5" s="637"/>
    </row>
    <row r="6" spans="1:16" ht="24" customHeight="1" thickTop="1" x14ac:dyDescent="0.15">
      <c r="A6" s="168"/>
      <c r="B6" s="168"/>
      <c r="C6" s="168"/>
      <c r="D6" s="168"/>
      <c r="E6" s="168"/>
      <c r="F6" s="168"/>
      <c r="G6" s="168"/>
      <c r="H6" s="168"/>
      <c r="I6" s="103"/>
      <c r="J6" s="103"/>
      <c r="K6" s="103"/>
      <c r="L6" s="103"/>
      <c r="M6" s="103"/>
      <c r="N6" s="103"/>
      <c r="O6" s="103"/>
      <c r="P6" s="103"/>
    </row>
    <row r="7" spans="1:16" ht="24" customHeight="1" x14ac:dyDescent="0.15">
      <c r="J7" s="169" t="s">
        <v>65</v>
      </c>
      <c r="K7" s="440"/>
      <c r="L7" s="439" t="s">
        <v>66</v>
      </c>
      <c r="M7" s="440"/>
      <c r="N7" s="441" t="s">
        <v>67</v>
      </c>
      <c r="O7" s="440"/>
      <c r="P7" s="246" t="s">
        <v>68</v>
      </c>
    </row>
    <row r="8" spans="1:16" ht="24" customHeight="1" x14ac:dyDescent="0.15">
      <c r="F8" s="169" t="s">
        <v>69</v>
      </c>
      <c r="G8" s="643"/>
      <c r="H8" s="643"/>
      <c r="I8" s="643"/>
      <c r="J8" s="643"/>
      <c r="K8" s="643"/>
      <c r="L8" s="643"/>
      <c r="M8" s="643"/>
      <c r="N8" s="643"/>
      <c r="O8" s="643"/>
      <c r="P8" s="643"/>
    </row>
    <row r="9" spans="1:16" ht="18" customHeight="1" x14ac:dyDescent="0.15">
      <c r="B9" s="99"/>
    </row>
    <row r="10" spans="1:16" s="167" customFormat="1" x14ac:dyDescent="0.15"/>
    <row r="11" spans="1:16" s="167" customFormat="1" x14ac:dyDescent="0.15"/>
    <row r="12" spans="1:16" s="167" customFormat="1" ht="27" customHeight="1" x14ac:dyDescent="0.15">
      <c r="A12" s="638" t="s">
        <v>70</v>
      </c>
      <c r="B12" s="638"/>
      <c r="D12" s="569"/>
      <c r="E12" s="639" t="s">
        <v>71</v>
      </c>
      <c r="F12" s="639"/>
      <c r="G12" s="639"/>
      <c r="H12" s="639"/>
      <c r="I12" s="640"/>
      <c r="J12" s="641"/>
      <c r="K12" s="355"/>
      <c r="L12" s="355"/>
      <c r="M12" s="355"/>
      <c r="N12" s="355"/>
      <c r="O12" s="355"/>
      <c r="P12" s="355"/>
    </row>
    <row r="13" spans="1:16" s="167" customFormat="1" ht="27" customHeight="1" x14ac:dyDescent="0.15">
      <c r="A13" s="638"/>
      <c r="B13" s="638"/>
      <c r="D13" s="569"/>
      <c r="E13" s="642" t="s">
        <v>72</v>
      </c>
      <c r="F13" s="642"/>
      <c r="G13" s="642"/>
      <c r="H13" s="642"/>
      <c r="I13" s="640"/>
      <c r="J13" s="641"/>
      <c r="K13" s="355"/>
      <c r="L13" s="355"/>
      <c r="M13" s="355"/>
      <c r="N13" s="355"/>
      <c r="O13" s="355"/>
      <c r="P13" s="355"/>
    </row>
    <row r="14" spans="1:16" s="167" customFormat="1" ht="24" customHeight="1" x14ac:dyDescent="0.15">
      <c r="A14" s="170"/>
      <c r="B14" s="170"/>
      <c r="D14" s="171"/>
      <c r="E14" s="355"/>
      <c r="F14" s="355"/>
      <c r="G14" s="355"/>
      <c r="H14" s="355"/>
      <c r="I14" s="9"/>
      <c r="J14" s="355"/>
      <c r="K14" s="355"/>
      <c r="L14" s="355"/>
      <c r="M14" s="355"/>
      <c r="N14" s="355"/>
      <c r="O14" s="355"/>
      <c r="P14" s="355"/>
    </row>
    <row r="15" spans="1:16" s="167" customFormat="1" ht="27" customHeight="1" x14ac:dyDescent="0.15">
      <c r="A15" s="638" t="s">
        <v>73</v>
      </c>
      <c r="B15" s="638"/>
      <c r="D15" s="569"/>
      <c r="E15" s="644" t="s">
        <v>74</v>
      </c>
      <c r="F15" s="639"/>
      <c r="G15" s="639"/>
      <c r="H15" s="639"/>
      <c r="I15" s="639"/>
      <c r="J15" s="639"/>
      <c r="K15" s="639"/>
      <c r="L15" s="639"/>
      <c r="M15" s="639"/>
      <c r="N15" s="639"/>
      <c r="O15" s="639"/>
      <c r="P15" s="639"/>
    </row>
    <row r="16" spans="1:16" s="167" customFormat="1" ht="27" customHeight="1" x14ac:dyDescent="0.15">
      <c r="A16" s="638"/>
      <c r="B16" s="638"/>
      <c r="D16" s="569"/>
      <c r="E16" s="641" t="s">
        <v>72</v>
      </c>
      <c r="F16" s="641"/>
      <c r="G16" s="641"/>
      <c r="H16" s="641"/>
      <c r="I16" s="641"/>
      <c r="J16" s="641"/>
      <c r="K16" s="641"/>
      <c r="L16" s="641"/>
      <c r="M16" s="641"/>
      <c r="N16" s="641"/>
      <c r="O16" s="641"/>
      <c r="P16" s="641"/>
    </row>
    <row r="17" spans="1:42" s="167" customFormat="1" ht="24.75" customHeight="1" x14ac:dyDescent="0.15">
      <c r="E17"/>
      <c r="F17"/>
      <c r="G17"/>
      <c r="H17"/>
      <c r="I17"/>
      <c r="J17"/>
      <c r="K17"/>
      <c r="L17"/>
      <c r="M17"/>
      <c r="N17"/>
      <c r="O17"/>
      <c r="P17"/>
    </row>
    <row r="18" spans="1:42" s="167" customFormat="1" ht="27" customHeight="1" x14ac:dyDescent="0.15">
      <c r="A18" s="674" t="s">
        <v>75</v>
      </c>
      <c r="B18" s="674"/>
      <c r="D18" s="569"/>
      <c r="E18" s="644" t="s">
        <v>76</v>
      </c>
      <c r="F18" s="644"/>
      <c r="G18" s="644"/>
      <c r="H18" s="644"/>
      <c r="I18" s="644"/>
      <c r="J18" s="644"/>
      <c r="K18" s="644"/>
      <c r="L18" s="644"/>
      <c r="M18" s="644"/>
      <c r="N18" s="644"/>
      <c r="O18" s="644"/>
      <c r="P18" s="644"/>
    </row>
    <row r="19" spans="1:42" s="167" customFormat="1" ht="27" customHeight="1" x14ac:dyDescent="0.15">
      <c r="A19" s="674"/>
      <c r="B19" s="674"/>
      <c r="D19" s="569"/>
      <c r="E19" s="616" t="s">
        <v>72</v>
      </c>
      <c r="F19" s="616"/>
      <c r="G19" s="616"/>
      <c r="H19" s="616"/>
      <c r="I19" s="616"/>
      <c r="J19" s="616"/>
      <c r="K19" s="616"/>
      <c r="L19" s="616"/>
      <c r="M19" s="616"/>
      <c r="N19" s="616"/>
      <c r="O19" s="616"/>
      <c r="P19" s="616"/>
    </row>
    <row r="20" spans="1:42" s="167" customFormat="1" x14ac:dyDescent="0.15"/>
    <row r="21" spans="1:42" s="167" customFormat="1" x14ac:dyDescent="0.15"/>
    <row r="22" spans="1:42" s="167" customFormat="1" x14ac:dyDescent="0.15">
      <c r="A22" s="569" t="s">
        <v>77</v>
      </c>
      <c r="B22" s="569"/>
      <c r="D22" s="639" t="s">
        <v>78</v>
      </c>
      <c r="E22" s="639"/>
      <c r="F22" s="639"/>
      <c r="G22" s="639"/>
      <c r="H22" s="639"/>
      <c r="I22" s="639"/>
      <c r="J22" s="639"/>
      <c r="K22" s="639"/>
      <c r="L22" s="639"/>
      <c r="M22" s="639"/>
      <c r="N22" s="639"/>
      <c r="O22" s="639"/>
      <c r="P22" s="639"/>
    </row>
    <row r="23" spans="1:42" s="167" customFormat="1" x14ac:dyDescent="0.15">
      <c r="A23" s="569"/>
      <c r="B23" s="569"/>
      <c r="D23" s="642" t="s">
        <v>72</v>
      </c>
      <c r="E23" s="642"/>
      <c r="F23" s="642"/>
      <c r="G23" s="642"/>
      <c r="H23" s="642"/>
      <c r="I23" s="642"/>
      <c r="J23" s="642"/>
      <c r="K23" s="642"/>
      <c r="L23" s="642"/>
      <c r="M23" s="642"/>
      <c r="N23" s="642"/>
      <c r="O23" s="642"/>
      <c r="P23" s="642"/>
    </row>
    <row r="24" spans="1:42" s="167" customFormat="1" x14ac:dyDescent="0.15">
      <c r="D24"/>
      <c r="E24"/>
      <c r="F24"/>
      <c r="G24"/>
      <c r="H24"/>
      <c r="I24"/>
      <c r="J24"/>
      <c r="K24"/>
      <c r="L24"/>
      <c r="M24"/>
      <c r="N24"/>
      <c r="O24"/>
      <c r="P24"/>
    </row>
    <row r="25" spans="1:42" s="167" customFormat="1" x14ac:dyDescent="0.15">
      <c r="D25"/>
      <c r="E25"/>
      <c r="F25"/>
      <c r="G25"/>
      <c r="H25"/>
      <c r="I25"/>
      <c r="J25"/>
      <c r="K25"/>
      <c r="L25"/>
      <c r="M25"/>
      <c r="N25"/>
      <c r="O25"/>
      <c r="P25"/>
    </row>
    <row r="26" spans="1:42" s="167" customFormat="1" x14ac:dyDescent="0.15">
      <c r="B26" s="173"/>
      <c r="D26"/>
      <c r="E26"/>
      <c r="F26"/>
      <c r="G26"/>
      <c r="H26"/>
      <c r="I26"/>
      <c r="J26"/>
      <c r="K26"/>
      <c r="L26"/>
      <c r="M26"/>
      <c r="N26"/>
      <c r="O26"/>
      <c r="P26"/>
    </row>
    <row r="27" spans="1:42" s="167" customFormat="1" x14ac:dyDescent="0.15">
      <c r="D27"/>
      <c r="E27"/>
      <c r="F27"/>
      <c r="G27"/>
      <c r="H27"/>
      <c r="I27"/>
      <c r="J27"/>
      <c r="K27"/>
      <c r="L27"/>
      <c r="M27"/>
      <c r="N27"/>
      <c r="O27"/>
      <c r="P27"/>
    </row>
    <row r="28" spans="1:42" s="167" customFormat="1" x14ac:dyDescent="0.15">
      <c r="D28"/>
      <c r="E28"/>
      <c r="F28"/>
      <c r="G28"/>
      <c r="H28"/>
      <c r="I28"/>
      <c r="J28"/>
      <c r="K28"/>
      <c r="L28"/>
      <c r="M28"/>
      <c r="N28"/>
      <c r="O28"/>
      <c r="P28"/>
    </row>
    <row r="29" spans="1:42" s="167" customFormat="1" x14ac:dyDescent="0.15"/>
    <row r="30" spans="1:42" s="167" customFormat="1" x14ac:dyDescent="0.15"/>
    <row r="31" spans="1:42" s="167" customFormat="1" x14ac:dyDescent="0.15"/>
    <row r="32" spans="1:42" s="167" customFormat="1" ht="72.75" customHeight="1" x14ac:dyDescent="0.15">
      <c r="A32" s="666" t="s">
        <v>79</v>
      </c>
      <c r="B32" s="667"/>
      <c r="C32" s="174"/>
      <c r="D32" s="666" t="s">
        <v>80</v>
      </c>
      <c r="E32" s="667"/>
      <c r="F32" s="109" t="s">
        <v>81</v>
      </c>
      <c r="G32" s="666" t="s">
        <v>82</v>
      </c>
      <c r="H32" s="666"/>
      <c r="I32" s="666"/>
      <c r="J32" s="666" t="s">
        <v>83</v>
      </c>
      <c r="K32" s="666"/>
      <c r="L32" s="666"/>
      <c r="M32" s="666"/>
      <c r="N32" s="666"/>
      <c r="O32" s="666"/>
      <c r="P32" s="666"/>
      <c r="AJ32" s="171"/>
      <c r="AK32" s="112"/>
      <c r="AO32" s="171"/>
      <c r="AP32" s="112"/>
    </row>
    <row r="33" spans="1:42" s="167" customFormat="1" ht="30.75" customHeight="1" x14ac:dyDescent="0.15">
      <c r="A33" s="668"/>
      <c r="B33" s="669"/>
      <c r="C33" s="174"/>
      <c r="D33" s="690" t="s">
        <v>84</v>
      </c>
      <c r="E33" s="691"/>
      <c r="F33" s="378" t="s">
        <v>85</v>
      </c>
      <c r="G33" s="675" t="str">
        <f>IF($A$33="","",表6!D142)</f>
        <v/>
      </c>
      <c r="H33" s="676"/>
      <c r="I33" s="677"/>
      <c r="J33" s="684" t="str">
        <f>IF($A$33="","",IF(G33&lt;0,100,((1-G33/A33)*100)))</f>
        <v/>
      </c>
      <c r="K33" s="685"/>
      <c r="L33" s="685"/>
      <c r="M33" s="685"/>
      <c r="N33" s="685"/>
      <c r="O33" s="685"/>
      <c r="P33" s="685"/>
      <c r="AJ33" s="171"/>
      <c r="AK33" s="112"/>
      <c r="AO33" s="171"/>
      <c r="AP33" s="112"/>
    </row>
    <row r="34" spans="1:42" s="167" customFormat="1" ht="30.75" customHeight="1" x14ac:dyDescent="0.15">
      <c r="A34" s="670"/>
      <c r="B34" s="671"/>
      <c r="C34" s="174"/>
      <c r="D34" s="692" t="str">
        <f>IF($A$33="","",S58)</f>
        <v/>
      </c>
      <c r="E34" s="693"/>
      <c r="F34" s="399" t="str">
        <f>IF(A33="","",ROUND(D34/A33,6)*1000)</f>
        <v/>
      </c>
      <c r="G34" s="678"/>
      <c r="H34" s="679"/>
      <c r="I34" s="680"/>
      <c r="J34" s="686"/>
      <c r="K34" s="687"/>
      <c r="L34" s="687"/>
      <c r="M34" s="687"/>
      <c r="N34" s="687"/>
      <c r="O34" s="687"/>
      <c r="P34" s="687"/>
      <c r="AJ34" s="171"/>
      <c r="AK34" s="112"/>
      <c r="AO34" s="171"/>
      <c r="AP34" s="112"/>
    </row>
    <row r="35" spans="1:42" s="167" customFormat="1" ht="30" customHeight="1" x14ac:dyDescent="0.15">
      <c r="A35" s="670"/>
      <c r="B35" s="671"/>
      <c r="C35" s="174"/>
      <c r="D35" s="625" t="s">
        <v>86</v>
      </c>
      <c r="E35" s="626"/>
      <c r="F35" s="175" t="s">
        <v>87</v>
      </c>
      <c r="G35" s="678"/>
      <c r="H35" s="679"/>
      <c r="I35" s="680"/>
      <c r="J35" s="686"/>
      <c r="K35" s="687"/>
      <c r="L35" s="687"/>
      <c r="M35" s="687"/>
      <c r="N35" s="687"/>
      <c r="O35" s="687"/>
      <c r="P35" s="687"/>
    </row>
    <row r="36" spans="1:42" s="167" customFormat="1" ht="30" customHeight="1" x14ac:dyDescent="0.15">
      <c r="A36" s="670"/>
      <c r="B36" s="671"/>
      <c r="C36" s="174"/>
      <c r="D36" s="629" t="str">
        <f>IF($A$33="","",S58+R64-S65)</f>
        <v/>
      </c>
      <c r="E36" s="629"/>
      <c r="F36" s="176" t="str">
        <f>IF(A33="","",ROUND(D36/A33,6)*1000)</f>
        <v/>
      </c>
      <c r="G36" s="678"/>
      <c r="H36" s="679"/>
      <c r="I36" s="680"/>
      <c r="J36" s="686"/>
      <c r="K36" s="687"/>
      <c r="L36" s="687"/>
      <c r="M36" s="687"/>
      <c r="N36" s="687"/>
      <c r="O36" s="687"/>
      <c r="P36" s="687"/>
    </row>
    <row r="37" spans="1:42" s="167" customFormat="1" ht="30" customHeight="1" x14ac:dyDescent="0.15">
      <c r="A37" s="670"/>
      <c r="B37" s="671"/>
      <c r="C37" s="174"/>
      <c r="D37" s="626" t="s">
        <v>88</v>
      </c>
      <c r="E37" s="626"/>
      <c r="F37" s="177" t="s">
        <v>89</v>
      </c>
      <c r="G37" s="678"/>
      <c r="H37" s="679"/>
      <c r="I37" s="680"/>
      <c r="J37" s="686"/>
      <c r="K37" s="687"/>
      <c r="L37" s="687"/>
      <c r="M37" s="687"/>
      <c r="N37" s="687"/>
      <c r="O37" s="687"/>
      <c r="P37" s="687"/>
    </row>
    <row r="38" spans="1:42" s="167" customFormat="1" ht="30" customHeight="1" x14ac:dyDescent="0.15">
      <c r="A38" s="672"/>
      <c r="B38" s="673"/>
      <c r="C38" s="174"/>
      <c r="D38" s="627" t="str">
        <f>IF($A$33="","",S58+R64-S65+R69-S70)</f>
        <v/>
      </c>
      <c r="E38" s="628"/>
      <c r="F38" s="176" t="str">
        <f>IF($A$33="","",ROUND(D38/A33,6)*1000)</f>
        <v/>
      </c>
      <c r="G38" s="681"/>
      <c r="H38" s="682"/>
      <c r="I38" s="683"/>
      <c r="J38" s="688"/>
      <c r="K38" s="689"/>
      <c r="L38" s="689"/>
      <c r="M38" s="689"/>
      <c r="N38" s="689"/>
      <c r="O38" s="689"/>
      <c r="P38" s="689"/>
    </row>
    <row r="39" spans="1:42" s="167" customFormat="1" ht="13.5" customHeight="1" x14ac:dyDescent="0.15">
      <c r="A39" s="178"/>
      <c r="B39" s="178"/>
      <c r="D39" s="179"/>
      <c r="E39" s="179"/>
      <c r="F39" s="179"/>
      <c r="G39" s="180"/>
      <c r="H39" s="180"/>
      <c r="I39" s="180"/>
      <c r="J39" s="181"/>
      <c r="K39" s="181"/>
      <c r="L39" s="181"/>
      <c r="M39" s="181"/>
      <c r="N39" s="181"/>
      <c r="O39" s="181"/>
      <c r="P39" s="181"/>
    </row>
    <row r="40" spans="1:42" s="167" customFormat="1" ht="13.5" customHeight="1" thickBot="1" x14ac:dyDescent="0.2">
      <c r="A40" s="167" t="s">
        <v>90</v>
      </c>
      <c r="B40" s="178"/>
      <c r="D40" s="179"/>
      <c r="E40" s="179"/>
      <c r="F40" s="179"/>
      <c r="G40" s="180"/>
      <c r="H40" s="180"/>
      <c r="I40" s="180"/>
      <c r="J40" s="181"/>
      <c r="K40" s="181"/>
      <c r="L40" s="181"/>
      <c r="M40" s="181"/>
      <c r="N40" s="181"/>
      <c r="O40" s="181"/>
      <c r="P40" s="181"/>
    </row>
    <row r="41" spans="1:42" s="167" customFormat="1" ht="15" customHeight="1" x14ac:dyDescent="0.15">
      <c r="A41" s="645" t="s">
        <v>79</v>
      </c>
      <c r="B41" s="646"/>
      <c r="C41" s="182"/>
      <c r="D41" s="651" t="s">
        <v>80</v>
      </c>
      <c r="E41" s="646"/>
      <c r="F41" s="654" t="s">
        <v>81</v>
      </c>
      <c r="G41" s="657" t="s">
        <v>91</v>
      </c>
      <c r="H41" s="658"/>
      <c r="I41" s="658"/>
      <c r="J41" s="658"/>
      <c r="K41" s="659"/>
      <c r="L41" s="659"/>
      <c r="M41" s="659"/>
      <c r="N41" s="659"/>
      <c r="O41" s="659"/>
      <c r="P41" s="659"/>
    </row>
    <row r="42" spans="1:42" s="167" customFormat="1" ht="15" customHeight="1" x14ac:dyDescent="0.15">
      <c r="A42" s="647"/>
      <c r="B42" s="648"/>
      <c r="C42" s="183"/>
      <c r="D42" s="652"/>
      <c r="E42" s="648"/>
      <c r="F42" s="655"/>
      <c r="G42" s="660"/>
      <c r="H42" s="661"/>
      <c r="I42" s="661"/>
      <c r="J42" s="661"/>
      <c r="K42" s="662"/>
      <c r="L42" s="662"/>
      <c r="M42" s="662"/>
      <c r="N42" s="662"/>
      <c r="O42" s="662"/>
      <c r="P42" s="662"/>
    </row>
    <row r="43" spans="1:42" s="167" customFormat="1" ht="15" customHeight="1" x14ac:dyDescent="0.15">
      <c r="A43" s="649"/>
      <c r="B43" s="650"/>
      <c r="C43" s="184"/>
      <c r="D43" s="653"/>
      <c r="E43" s="650"/>
      <c r="F43" s="656"/>
      <c r="G43" s="663"/>
      <c r="H43" s="664"/>
      <c r="I43" s="664"/>
      <c r="J43" s="664"/>
      <c r="K43" s="665"/>
      <c r="L43" s="665"/>
      <c r="M43" s="665"/>
      <c r="N43" s="665"/>
      <c r="O43" s="665"/>
      <c r="P43" s="665"/>
    </row>
    <row r="44" spans="1:42" s="167" customFormat="1" ht="13.5" customHeight="1" x14ac:dyDescent="0.15">
      <c r="A44" s="577"/>
      <c r="B44" s="578"/>
      <c r="C44" s="174"/>
      <c r="D44" s="630" t="s">
        <v>92</v>
      </c>
      <c r="E44" s="631"/>
      <c r="F44" s="604" t="s">
        <v>93</v>
      </c>
      <c r="G44" s="586"/>
      <c r="H44" s="587"/>
      <c r="I44" s="587"/>
      <c r="J44" s="587"/>
      <c r="K44" s="588"/>
      <c r="L44" s="588"/>
      <c r="M44" s="588"/>
      <c r="N44" s="588"/>
      <c r="O44" s="588"/>
      <c r="P44" s="588"/>
      <c r="R44" s="601"/>
      <c r="S44" s="188"/>
    </row>
    <row r="45" spans="1:42" s="167" customFormat="1" ht="13.5" customHeight="1" x14ac:dyDescent="0.15">
      <c r="A45" s="579"/>
      <c r="B45" s="580"/>
      <c r="C45" s="174"/>
      <c r="D45" s="632"/>
      <c r="E45" s="633"/>
      <c r="F45" s="605"/>
      <c r="G45" s="589"/>
      <c r="H45" s="590"/>
      <c r="I45" s="590"/>
      <c r="J45" s="590"/>
      <c r="K45" s="591"/>
      <c r="L45" s="591"/>
      <c r="M45" s="591"/>
      <c r="N45" s="591"/>
      <c r="O45" s="591"/>
      <c r="P45" s="591"/>
      <c r="R45" s="601"/>
      <c r="S45" s="189"/>
    </row>
    <row r="46" spans="1:42" s="167" customFormat="1" ht="13.5" customHeight="1" x14ac:dyDescent="0.15">
      <c r="A46" s="579"/>
      <c r="B46" s="580"/>
      <c r="C46" s="174"/>
      <c r="D46" s="589"/>
      <c r="E46" s="620"/>
      <c r="F46" s="602"/>
      <c r="G46" s="589"/>
      <c r="H46" s="590"/>
      <c r="I46" s="590"/>
      <c r="J46" s="590"/>
      <c r="K46" s="591"/>
      <c r="L46" s="591"/>
      <c r="M46" s="591"/>
      <c r="N46" s="591"/>
      <c r="O46" s="591"/>
      <c r="P46" s="591"/>
    </row>
    <row r="47" spans="1:42" s="167" customFormat="1" ht="13.5" customHeight="1" x14ac:dyDescent="0.15">
      <c r="A47" s="579"/>
      <c r="B47" s="580"/>
      <c r="C47" s="174"/>
      <c r="D47" s="592"/>
      <c r="E47" s="624"/>
      <c r="F47" s="603"/>
      <c r="G47" s="592"/>
      <c r="H47" s="593"/>
      <c r="I47" s="593"/>
      <c r="J47" s="593"/>
      <c r="K47" s="594"/>
      <c r="L47" s="594"/>
      <c r="M47" s="594"/>
      <c r="N47" s="594"/>
      <c r="O47" s="594"/>
      <c r="P47" s="594"/>
    </row>
    <row r="48" spans="1:42" s="167" customFormat="1" ht="13.5" customHeight="1" x14ac:dyDescent="0.15">
      <c r="A48" s="579"/>
      <c r="B48" s="580"/>
      <c r="C48" s="174"/>
      <c r="D48" s="595" t="s">
        <v>94</v>
      </c>
      <c r="E48" s="596"/>
      <c r="F48" s="599" t="s">
        <v>95</v>
      </c>
      <c r="G48" s="586"/>
      <c r="H48" s="587"/>
      <c r="I48" s="587"/>
      <c r="J48" s="587"/>
      <c r="K48" s="588"/>
      <c r="L48" s="588"/>
      <c r="M48" s="588"/>
      <c r="N48" s="588"/>
      <c r="O48" s="588"/>
      <c r="P48" s="588"/>
    </row>
    <row r="49" spans="1:44" s="167" customFormat="1" ht="13.5" customHeight="1" x14ac:dyDescent="0.15">
      <c r="A49" s="579"/>
      <c r="B49" s="580"/>
      <c r="C49" s="174"/>
      <c r="D49" s="597"/>
      <c r="E49" s="598"/>
      <c r="F49" s="600"/>
      <c r="G49" s="589"/>
      <c r="H49" s="590"/>
      <c r="I49" s="590"/>
      <c r="J49" s="590"/>
      <c r="K49" s="591"/>
      <c r="L49" s="591"/>
      <c r="M49" s="591"/>
      <c r="N49" s="591"/>
      <c r="O49" s="591"/>
      <c r="P49" s="591"/>
    </row>
    <row r="50" spans="1:44" s="167" customFormat="1" x14ac:dyDescent="0.15">
      <c r="A50" s="579"/>
      <c r="B50" s="580"/>
      <c r="C50" s="174"/>
      <c r="D50" s="589"/>
      <c r="E50" s="620"/>
      <c r="F50" s="602"/>
      <c r="G50" s="589"/>
      <c r="H50" s="590"/>
      <c r="I50" s="590"/>
      <c r="J50" s="590"/>
      <c r="K50" s="591"/>
      <c r="L50" s="591"/>
      <c r="M50" s="591"/>
      <c r="N50" s="591"/>
      <c r="O50" s="591"/>
      <c r="P50" s="591"/>
      <c r="X50"/>
      <c r="Y50"/>
      <c r="Z50"/>
      <c r="AA50"/>
      <c r="AB50"/>
      <c r="AC50"/>
      <c r="AD50"/>
      <c r="AE50"/>
      <c r="AF50"/>
      <c r="AG50"/>
      <c r="AH50"/>
      <c r="AI50"/>
      <c r="AJ50"/>
      <c r="AK50"/>
      <c r="AL50"/>
      <c r="AM50"/>
      <c r="AN50"/>
      <c r="AO50"/>
      <c r="AP50"/>
      <c r="AQ50"/>
      <c r="AR50"/>
    </row>
    <row r="51" spans="1:44" s="167" customFormat="1" ht="14.25" thickBot="1" x14ac:dyDescent="0.2">
      <c r="A51" s="579"/>
      <c r="B51" s="580"/>
      <c r="C51" s="187"/>
      <c r="D51" s="592"/>
      <c r="E51" s="624"/>
      <c r="F51" s="603"/>
      <c r="G51" s="592"/>
      <c r="H51" s="593"/>
      <c r="I51" s="593"/>
      <c r="J51" s="593"/>
      <c r="K51" s="594"/>
      <c r="L51" s="594"/>
      <c r="M51" s="594"/>
      <c r="N51" s="594"/>
      <c r="O51" s="594"/>
      <c r="P51" s="594"/>
      <c r="T51" s="171"/>
      <c r="U51" s="112"/>
      <c r="X51"/>
      <c r="Y51"/>
      <c r="Z51"/>
      <c r="AA51"/>
      <c r="AB51" s="9"/>
      <c r="AC51" s="14"/>
      <c r="AD51"/>
      <c r="AE51"/>
      <c r="AF51"/>
      <c r="AG51"/>
      <c r="AH51"/>
      <c r="AI51"/>
      <c r="AJ51" s="9"/>
      <c r="AK51" s="14"/>
      <c r="AL51"/>
      <c r="AM51"/>
      <c r="AN51"/>
      <c r="AO51"/>
      <c r="AP51"/>
      <c r="AQ51"/>
      <c r="AR51"/>
    </row>
    <row r="52" spans="1:44" s="167" customFormat="1" ht="13.5" customHeight="1" x14ac:dyDescent="0.15">
      <c r="A52" s="579"/>
      <c r="B52" s="580"/>
      <c r="C52" s="174"/>
      <c r="D52" s="612" t="s">
        <v>96</v>
      </c>
      <c r="E52" s="613"/>
      <c r="F52" s="614" t="s">
        <v>97</v>
      </c>
      <c r="G52" s="615"/>
      <c r="H52" s="616"/>
      <c r="I52" s="616"/>
      <c r="J52" s="616"/>
      <c r="K52" s="616"/>
      <c r="L52" s="616"/>
      <c r="M52" s="616"/>
      <c r="N52" s="616"/>
      <c r="O52" s="616"/>
      <c r="P52" s="616"/>
    </row>
    <row r="53" spans="1:44" s="167" customFormat="1" ht="13.5" customHeight="1" x14ac:dyDescent="0.15">
      <c r="A53" s="579"/>
      <c r="B53" s="580"/>
      <c r="C53" s="174"/>
      <c r="D53" s="597"/>
      <c r="E53" s="598"/>
      <c r="F53" s="600"/>
      <c r="G53" s="617"/>
      <c r="H53" s="609"/>
      <c r="I53" s="609"/>
      <c r="J53" s="609"/>
      <c r="K53" s="609"/>
      <c r="L53" s="609"/>
      <c r="M53" s="609"/>
      <c r="N53" s="609"/>
      <c r="O53" s="609"/>
      <c r="P53" s="609"/>
    </row>
    <row r="54" spans="1:44" s="167" customFormat="1" x14ac:dyDescent="0.15">
      <c r="A54" s="579"/>
      <c r="B54" s="580"/>
      <c r="C54" s="174"/>
      <c r="D54" s="589"/>
      <c r="E54" s="620"/>
      <c r="F54" s="602"/>
      <c r="G54" s="617"/>
      <c r="H54" s="609"/>
      <c r="I54" s="609"/>
      <c r="J54" s="609"/>
      <c r="K54" s="609"/>
      <c r="L54" s="609"/>
      <c r="M54" s="609"/>
      <c r="N54" s="609"/>
      <c r="O54" s="609"/>
      <c r="P54" s="609"/>
      <c r="X54"/>
      <c r="Y54"/>
      <c r="Z54"/>
      <c r="AA54"/>
      <c r="AB54"/>
      <c r="AC54"/>
      <c r="AD54"/>
      <c r="AE54"/>
      <c r="AF54"/>
      <c r="AG54"/>
      <c r="AH54"/>
      <c r="AI54"/>
      <c r="AJ54"/>
      <c r="AK54"/>
      <c r="AL54"/>
      <c r="AM54"/>
      <c r="AN54"/>
      <c r="AO54"/>
      <c r="AP54"/>
      <c r="AQ54"/>
      <c r="AR54"/>
    </row>
    <row r="55" spans="1:44" s="167" customFormat="1" ht="14.25" thickBot="1" x14ac:dyDescent="0.2">
      <c r="A55" s="581"/>
      <c r="B55" s="582"/>
      <c r="C55" s="187"/>
      <c r="D55" s="621"/>
      <c r="E55" s="622"/>
      <c r="F55" s="623"/>
      <c r="G55" s="618"/>
      <c r="H55" s="619"/>
      <c r="I55" s="619"/>
      <c r="J55" s="619"/>
      <c r="K55" s="619"/>
      <c r="L55" s="619"/>
      <c r="M55" s="619"/>
      <c r="N55" s="619"/>
      <c r="O55" s="619"/>
      <c r="P55" s="619"/>
      <c r="T55" s="171"/>
      <c r="U55" s="112"/>
      <c r="X55"/>
      <c r="Y55"/>
      <c r="Z55"/>
      <c r="AA55"/>
      <c r="AB55" s="9"/>
      <c r="AC55" s="14"/>
      <c r="AD55"/>
      <c r="AE55"/>
      <c r="AF55"/>
      <c r="AG55"/>
      <c r="AH55"/>
      <c r="AI55"/>
      <c r="AJ55" s="9"/>
      <c r="AK55" s="14"/>
      <c r="AL55"/>
      <c r="AM55"/>
      <c r="AN55"/>
      <c r="AO55"/>
      <c r="AP55"/>
      <c r="AQ55"/>
      <c r="AR55"/>
    </row>
    <row r="56" spans="1:44" s="167" customFormat="1" x14ac:dyDescent="0.15">
      <c r="G56" s="100"/>
      <c r="H56" s="100"/>
      <c r="I56" s="100"/>
      <c r="J56" s="100"/>
      <c r="K56" s="100"/>
      <c r="L56" s="100"/>
      <c r="M56" s="100"/>
      <c r="N56" s="100"/>
      <c r="O56" s="100"/>
      <c r="P56" s="100"/>
      <c r="T56" s="171"/>
      <c r="U56" s="112"/>
      <c r="X56"/>
      <c r="Y56"/>
      <c r="Z56"/>
      <c r="AA56"/>
      <c r="AB56" s="9"/>
      <c r="AC56" s="14"/>
      <c r="AD56"/>
      <c r="AE56"/>
      <c r="AF56"/>
      <c r="AG56"/>
      <c r="AH56"/>
      <c r="AI56"/>
      <c r="AJ56" s="9"/>
      <c r="AK56" s="14"/>
      <c r="AL56"/>
      <c r="AM56"/>
      <c r="AN56"/>
      <c r="AO56"/>
      <c r="AP56"/>
      <c r="AQ56"/>
      <c r="AR56"/>
    </row>
    <row r="57" spans="1:44" s="167" customFormat="1" ht="14.25" thickBot="1" x14ac:dyDescent="0.2">
      <c r="A57" s="167" t="s">
        <v>98</v>
      </c>
      <c r="B57" s="100"/>
      <c r="E57" s="100"/>
      <c r="T57" s="171"/>
      <c r="U57" s="360"/>
      <c r="X57"/>
      <c r="Y57"/>
      <c r="Z57"/>
      <c r="AA57"/>
      <c r="AB57" s="9"/>
      <c r="AC57" s="14"/>
      <c r="AD57"/>
      <c r="AE57"/>
      <c r="AF57"/>
      <c r="AG57"/>
      <c r="AH57"/>
      <c r="AI57"/>
      <c r="AJ57" s="9"/>
      <c r="AK57" s="14"/>
      <c r="AL57"/>
      <c r="AM57"/>
      <c r="AN57"/>
      <c r="AO57"/>
      <c r="AP57"/>
      <c r="AQ57"/>
      <c r="AR57"/>
    </row>
    <row r="58" spans="1:44" s="167" customFormat="1" ht="13.5" customHeight="1" x14ac:dyDescent="0.15">
      <c r="A58" s="606"/>
      <c r="B58" s="607"/>
      <c r="C58" s="607"/>
      <c r="D58" s="607"/>
      <c r="E58" s="607"/>
      <c r="F58" s="607"/>
      <c r="G58" s="607"/>
      <c r="H58" s="607"/>
      <c r="I58" s="607"/>
      <c r="J58" s="607"/>
      <c r="K58" s="607"/>
      <c r="L58" s="607"/>
      <c r="M58" s="607"/>
      <c r="N58" s="607"/>
      <c r="O58" s="607"/>
      <c r="P58" s="607"/>
      <c r="Q58" s="349" t="s">
        <v>99</v>
      </c>
      <c r="R58" s="350">
        <f>(表1!K53+表1!J78)</f>
        <v>0</v>
      </c>
      <c r="S58" s="568">
        <f>SUM(R58:R63)</f>
        <v>0</v>
      </c>
      <c r="T58" s="571" t="s">
        <v>100</v>
      </c>
      <c r="U58" s="562" t="s">
        <v>101</v>
      </c>
      <c r="V58" s="583" t="s">
        <v>102</v>
      </c>
      <c r="X58"/>
      <c r="Y58"/>
      <c r="Z58"/>
      <c r="AA58"/>
      <c r="AB58" s="9"/>
      <c r="AC58" s="14"/>
      <c r="AD58"/>
      <c r="AE58"/>
      <c r="AF58"/>
      <c r="AG58"/>
      <c r="AH58"/>
      <c r="AI58"/>
      <c r="AJ58" s="9"/>
      <c r="AK58" s="14"/>
      <c r="AL58"/>
      <c r="AM58"/>
      <c r="AN58"/>
      <c r="AO58"/>
      <c r="AP58"/>
      <c r="AQ58"/>
      <c r="AR58"/>
    </row>
    <row r="59" spans="1:44" s="167" customFormat="1" x14ac:dyDescent="0.15">
      <c r="A59" s="608"/>
      <c r="B59" s="609"/>
      <c r="C59" s="609"/>
      <c r="D59" s="609"/>
      <c r="E59" s="609"/>
      <c r="F59" s="609"/>
      <c r="G59" s="609"/>
      <c r="H59" s="609"/>
      <c r="I59" s="609"/>
      <c r="J59" s="609"/>
      <c r="K59" s="609"/>
      <c r="L59" s="609"/>
      <c r="M59" s="609"/>
      <c r="N59" s="609"/>
      <c r="O59" s="609"/>
      <c r="P59" s="609"/>
      <c r="Q59" s="351" t="s">
        <v>103</v>
      </c>
      <c r="R59" s="112">
        <f>表2!E43</f>
        <v>0</v>
      </c>
      <c r="S59" s="569"/>
      <c r="T59" s="572"/>
      <c r="U59" s="563"/>
      <c r="V59" s="584"/>
      <c r="X59"/>
      <c r="Y59"/>
      <c r="Z59"/>
      <c r="AA59"/>
      <c r="AB59" s="9"/>
      <c r="AC59" s="14"/>
      <c r="AD59"/>
      <c r="AE59"/>
      <c r="AF59"/>
      <c r="AG59"/>
      <c r="AH59"/>
      <c r="AI59"/>
      <c r="AJ59" s="9"/>
      <c r="AK59" s="14"/>
      <c r="AL59"/>
      <c r="AM59"/>
      <c r="AN59"/>
      <c r="AO59"/>
      <c r="AP59"/>
      <c r="AQ59"/>
      <c r="AR59"/>
    </row>
    <row r="60" spans="1:44" s="167" customFormat="1" x14ac:dyDescent="0.15">
      <c r="A60" s="608"/>
      <c r="B60" s="609"/>
      <c r="C60" s="609"/>
      <c r="D60" s="609"/>
      <c r="E60" s="609"/>
      <c r="F60" s="609"/>
      <c r="G60" s="609"/>
      <c r="H60" s="609"/>
      <c r="I60" s="609"/>
      <c r="J60" s="609"/>
      <c r="K60" s="609"/>
      <c r="L60" s="609"/>
      <c r="M60" s="609"/>
      <c r="N60" s="609"/>
      <c r="O60" s="609"/>
      <c r="P60" s="609"/>
      <c r="Q60" s="351" t="s">
        <v>104</v>
      </c>
      <c r="R60" s="112">
        <f>表3!I43</f>
        <v>0</v>
      </c>
      <c r="S60" s="569"/>
      <c r="T60" s="572"/>
      <c r="U60" s="563"/>
      <c r="V60" s="584"/>
      <c r="X60"/>
      <c r="Y60"/>
      <c r="Z60"/>
      <c r="AA60"/>
      <c r="AB60" s="9"/>
      <c r="AC60" s="14"/>
      <c r="AD60"/>
      <c r="AE60"/>
      <c r="AF60"/>
      <c r="AG60"/>
      <c r="AH60"/>
      <c r="AI60"/>
      <c r="AJ60" s="9"/>
      <c r="AK60" s="14"/>
      <c r="AL60"/>
      <c r="AM60"/>
      <c r="AN60"/>
      <c r="AO60"/>
      <c r="AP60"/>
      <c r="AQ60"/>
      <c r="AR60"/>
    </row>
    <row r="61" spans="1:44" s="167" customFormat="1" x14ac:dyDescent="0.15">
      <c r="A61" s="608"/>
      <c r="B61" s="609"/>
      <c r="C61" s="609"/>
      <c r="D61" s="609"/>
      <c r="E61" s="609"/>
      <c r="F61" s="609"/>
      <c r="G61" s="609"/>
      <c r="H61" s="609"/>
      <c r="I61" s="609"/>
      <c r="J61" s="609"/>
      <c r="K61" s="609"/>
      <c r="L61" s="609"/>
      <c r="M61" s="609"/>
      <c r="N61" s="609"/>
      <c r="O61" s="609"/>
      <c r="P61" s="609"/>
      <c r="Q61" s="351" t="s">
        <v>105</v>
      </c>
      <c r="R61" s="112">
        <f>表4!E18</f>
        <v>0</v>
      </c>
      <c r="S61" s="569"/>
      <c r="T61" s="572"/>
      <c r="U61" s="563"/>
      <c r="V61" s="584"/>
      <c r="X61"/>
      <c r="Y61"/>
      <c r="Z61"/>
      <c r="AA61"/>
      <c r="AB61"/>
      <c r="AC61"/>
      <c r="AD61"/>
      <c r="AE61"/>
      <c r="AF61"/>
      <c r="AG61"/>
      <c r="AH61"/>
      <c r="AI61"/>
      <c r="AJ61"/>
      <c r="AK61"/>
      <c r="AL61"/>
      <c r="AM61"/>
      <c r="AN61"/>
      <c r="AO61"/>
      <c r="AP61"/>
      <c r="AQ61"/>
      <c r="AR61"/>
    </row>
    <row r="62" spans="1:44" s="167" customFormat="1" x14ac:dyDescent="0.15">
      <c r="A62" s="608"/>
      <c r="B62" s="609"/>
      <c r="C62" s="609"/>
      <c r="D62" s="609"/>
      <c r="E62" s="609"/>
      <c r="F62" s="609"/>
      <c r="G62" s="609"/>
      <c r="H62" s="609"/>
      <c r="I62" s="609"/>
      <c r="J62" s="609"/>
      <c r="K62" s="609"/>
      <c r="L62" s="609"/>
      <c r="M62" s="609"/>
      <c r="N62" s="609"/>
      <c r="O62" s="609"/>
      <c r="P62" s="609"/>
      <c r="Q62" s="351" t="s">
        <v>106</v>
      </c>
      <c r="R62" s="112">
        <f>表5!I17</f>
        <v>0</v>
      </c>
      <c r="S62" s="569"/>
      <c r="T62" s="572"/>
      <c r="U62" s="563"/>
      <c r="V62" s="584"/>
      <c r="X62" s="355"/>
      <c r="Y62"/>
      <c r="Z62"/>
      <c r="AA62"/>
      <c r="AB62" s="9"/>
      <c r="AC62"/>
      <c r="AD62"/>
      <c r="AE62"/>
      <c r="AF62"/>
      <c r="AG62"/>
      <c r="AH62"/>
      <c r="AI62"/>
      <c r="AJ62" s="9"/>
      <c r="AK62"/>
      <c r="AL62"/>
      <c r="AM62"/>
      <c r="AN62"/>
      <c r="AO62" s="9"/>
      <c r="AP62" s="14"/>
      <c r="AQ62"/>
      <c r="AR62"/>
    </row>
    <row r="63" spans="1:44" s="167" customFormat="1" x14ac:dyDescent="0.15">
      <c r="A63" s="608"/>
      <c r="B63" s="609"/>
      <c r="C63" s="609"/>
      <c r="D63" s="609"/>
      <c r="E63" s="609"/>
      <c r="F63" s="609"/>
      <c r="G63" s="609"/>
      <c r="H63" s="609"/>
      <c r="I63" s="609"/>
      <c r="J63" s="609"/>
      <c r="K63" s="609"/>
      <c r="L63" s="609"/>
      <c r="M63" s="609"/>
      <c r="N63" s="609"/>
      <c r="O63" s="609"/>
      <c r="P63" s="609"/>
      <c r="Q63" s="352" t="s">
        <v>107</v>
      </c>
      <c r="R63" s="185">
        <f>(表6!G113+表6!G142)</f>
        <v>0</v>
      </c>
      <c r="S63" s="570"/>
      <c r="T63" s="573"/>
      <c r="U63" s="563"/>
      <c r="V63" s="584"/>
      <c r="X63"/>
      <c r="Y63"/>
      <c r="Z63"/>
      <c r="AA63"/>
      <c r="AB63"/>
      <c r="AC63"/>
      <c r="AD63"/>
      <c r="AE63"/>
      <c r="AF63"/>
      <c r="AG63"/>
      <c r="AH63"/>
      <c r="AI63"/>
      <c r="AJ63"/>
      <c r="AK63"/>
      <c r="AL63"/>
      <c r="AM63"/>
      <c r="AN63"/>
      <c r="AO63"/>
      <c r="AP63"/>
      <c r="AQ63"/>
      <c r="AR63"/>
    </row>
    <row r="64" spans="1:44" s="167" customFormat="1" x14ac:dyDescent="0.15">
      <c r="A64" s="608"/>
      <c r="B64" s="609"/>
      <c r="C64" s="609"/>
      <c r="D64" s="609"/>
      <c r="E64" s="609"/>
      <c r="F64" s="609"/>
      <c r="G64" s="609"/>
      <c r="H64" s="609"/>
      <c r="I64" s="609"/>
      <c r="J64" s="609"/>
      <c r="K64" s="609"/>
      <c r="L64" s="609"/>
      <c r="M64" s="609"/>
      <c r="N64" s="609"/>
      <c r="O64" s="609"/>
      <c r="P64" s="609"/>
      <c r="Q64" s="353" t="s">
        <v>108</v>
      </c>
      <c r="R64" s="354">
        <f>IF(表12!J26="",0,表12!J26)</f>
        <v>0</v>
      </c>
      <c r="S64" s="361" t="s">
        <v>109</v>
      </c>
      <c r="T64" s="359" t="s">
        <v>110</v>
      </c>
      <c r="U64" s="563"/>
      <c r="V64" s="584"/>
      <c r="W64" s="188"/>
      <c r="X64" s="356"/>
      <c r="Y64" s="356"/>
      <c r="Z64" s="356"/>
      <c r="AA64" s="356"/>
      <c r="AB64" s="356"/>
      <c r="AC64" s="356"/>
      <c r="AD64" s="356"/>
      <c r="AE64" s="356"/>
      <c r="AF64" s="356"/>
      <c r="AG64" s="356"/>
      <c r="AH64" s="356"/>
      <c r="AI64" s="356"/>
      <c r="AJ64" s="357"/>
      <c r="AK64" s="356"/>
      <c r="AL64" s="356"/>
      <c r="AM64" s="356"/>
      <c r="AN64" s="356"/>
      <c r="AO64" s="356"/>
      <c r="AP64" s="356"/>
      <c r="AQ64" s="356"/>
      <c r="AR64"/>
    </row>
    <row r="65" spans="1:47" s="167" customFormat="1" x14ac:dyDescent="0.15">
      <c r="A65" s="608"/>
      <c r="B65" s="609"/>
      <c r="C65" s="609"/>
      <c r="D65" s="609"/>
      <c r="E65" s="609"/>
      <c r="F65" s="609"/>
      <c r="G65" s="609"/>
      <c r="H65" s="609"/>
      <c r="I65" s="609"/>
      <c r="J65" s="609"/>
      <c r="K65" s="609"/>
      <c r="L65" s="609"/>
      <c r="M65" s="609"/>
      <c r="N65" s="609"/>
      <c r="O65" s="609"/>
      <c r="P65" s="609"/>
      <c r="Q65" s="349" t="s">
        <v>111</v>
      </c>
      <c r="R65" s="167">
        <f>表7!E17/1000</f>
        <v>0</v>
      </c>
      <c r="S65" s="568">
        <f>SUM(R65:R68)</f>
        <v>0</v>
      </c>
      <c r="T65" s="574" t="s">
        <v>112</v>
      </c>
      <c r="U65" s="563"/>
      <c r="V65" s="584"/>
      <c r="X65"/>
      <c r="Y65"/>
      <c r="Z65"/>
      <c r="AA65"/>
      <c r="AB65"/>
      <c r="AC65"/>
      <c r="AD65"/>
      <c r="AE65"/>
      <c r="AF65"/>
      <c r="AG65"/>
      <c r="AH65"/>
      <c r="AI65"/>
      <c r="AJ65"/>
      <c r="AK65"/>
      <c r="AL65"/>
      <c r="AM65"/>
      <c r="AN65"/>
      <c r="AO65"/>
      <c r="AP65"/>
      <c r="AQ65"/>
      <c r="AR65"/>
    </row>
    <row r="66" spans="1:47" s="167" customFormat="1" x14ac:dyDescent="0.15">
      <c r="A66" s="608"/>
      <c r="B66" s="609"/>
      <c r="C66" s="609"/>
      <c r="D66" s="609"/>
      <c r="E66" s="609"/>
      <c r="F66" s="609"/>
      <c r="G66" s="609"/>
      <c r="H66" s="609"/>
      <c r="I66" s="609"/>
      <c r="J66" s="609"/>
      <c r="K66" s="609"/>
      <c r="L66" s="609"/>
      <c r="M66" s="609"/>
      <c r="N66" s="609"/>
      <c r="O66" s="609"/>
      <c r="P66" s="609"/>
      <c r="Q66" s="351" t="s">
        <v>113</v>
      </c>
      <c r="R66" s="167">
        <f>表8!F17/1000</f>
        <v>0</v>
      </c>
      <c r="S66" s="569"/>
      <c r="T66" s="575"/>
      <c r="U66" s="563"/>
      <c r="V66" s="584"/>
      <c r="X66"/>
      <c r="Y66"/>
      <c r="Z66"/>
      <c r="AA66"/>
      <c r="AB66"/>
      <c r="AC66"/>
      <c r="AD66"/>
      <c r="AE66"/>
      <c r="AF66"/>
      <c r="AG66"/>
      <c r="AH66"/>
      <c r="AI66"/>
      <c r="AJ66"/>
      <c r="AK66"/>
      <c r="AL66"/>
      <c r="AM66"/>
      <c r="AN66"/>
      <c r="AO66"/>
      <c r="AP66" s="358"/>
      <c r="AQ66"/>
      <c r="AR66"/>
      <c r="AT66" s="100"/>
      <c r="AU66" s="100"/>
    </row>
    <row r="67" spans="1:47" s="167" customFormat="1" x14ac:dyDescent="0.15">
      <c r="A67" s="608"/>
      <c r="B67" s="609"/>
      <c r="C67" s="609"/>
      <c r="D67" s="609"/>
      <c r="E67" s="609"/>
      <c r="F67" s="609"/>
      <c r="G67" s="609"/>
      <c r="H67" s="609"/>
      <c r="I67" s="609"/>
      <c r="J67" s="609"/>
      <c r="K67" s="609"/>
      <c r="L67" s="609"/>
      <c r="M67" s="609"/>
      <c r="N67" s="609"/>
      <c r="O67" s="609"/>
      <c r="P67" s="609"/>
      <c r="Q67" s="351" t="s">
        <v>114</v>
      </c>
      <c r="R67" s="167">
        <f>表11!$F$16/1000</f>
        <v>0</v>
      </c>
      <c r="S67" s="569"/>
      <c r="T67" s="575"/>
      <c r="U67" s="563"/>
      <c r="V67" s="584"/>
      <c r="X67"/>
      <c r="Y67"/>
      <c r="Z67"/>
      <c r="AA67"/>
      <c r="AB67"/>
      <c r="AC67"/>
      <c r="AD67"/>
      <c r="AE67"/>
      <c r="AF67"/>
      <c r="AG67"/>
      <c r="AH67"/>
      <c r="AI67"/>
      <c r="AJ67"/>
      <c r="AK67"/>
      <c r="AL67"/>
      <c r="AM67"/>
      <c r="AN67"/>
      <c r="AO67"/>
      <c r="AP67" s="358"/>
      <c r="AQ67"/>
      <c r="AR67"/>
      <c r="AU67" s="100"/>
    </row>
    <row r="68" spans="1:47" s="167" customFormat="1" x14ac:dyDescent="0.15">
      <c r="A68" s="608"/>
      <c r="B68" s="609"/>
      <c r="C68" s="609"/>
      <c r="D68" s="609"/>
      <c r="E68" s="609"/>
      <c r="F68" s="609"/>
      <c r="G68" s="609"/>
      <c r="H68" s="609"/>
      <c r="I68" s="609"/>
      <c r="J68" s="609"/>
      <c r="K68" s="609"/>
      <c r="L68" s="609"/>
      <c r="M68" s="609"/>
      <c r="N68" s="609"/>
      <c r="O68" s="609"/>
      <c r="P68" s="609"/>
      <c r="Q68" s="352" t="s">
        <v>115</v>
      </c>
      <c r="R68" s="185">
        <f>表11の2!$F$18/1000</f>
        <v>0</v>
      </c>
      <c r="S68" s="570"/>
      <c r="T68" s="576"/>
      <c r="U68" s="564"/>
      <c r="V68" s="584"/>
      <c r="X68"/>
      <c r="Y68"/>
      <c r="Z68"/>
      <c r="AA68"/>
      <c r="AB68"/>
      <c r="AC68"/>
      <c r="AD68"/>
      <c r="AE68"/>
      <c r="AF68"/>
      <c r="AG68"/>
      <c r="AH68"/>
      <c r="AI68"/>
      <c r="AJ68"/>
      <c r="AK68"/>
      <c r="AL68"/>
      <c r="AM68"/>
      <c r="AN68"/>
      <c r="AO68"/>
      <c r="AP68"/>
      <c r="AQ68"/>
      <c r="AR68"/>
      <c r="AT68" s="190"/>
    </row>
    <row r="69" spans="1:47" s="167" customFormat="1" x14ac:dyDescent="0.15">
      <c r="A69" s="608"/>
      <c r="B69" s="609"/>
      <c r="C69" s="609"/>
      <c r="D69" s="609"/>
      <c r="E69" s="609"/>
      <c r="F69" s="609"/>
      <c r="G69" s="609"/>
      <c r="H69" s="609"/>
      <c r="I69" s="609"/>
      <c r="J69" s="609"/>
      <c r="K69" s="609"/>
      <c r="L69" s="609"/>
      <c r="M69" s="609"/>
      <c r="N69" s="609"/>
      <c r="O69" s="609"/>
      <c r="P69" s="609"/>
      <c r="Q69" s="351" t="s">
        <v>99</v>
      </c>
      <c r="R69" s="167">
        <f>(表1!K78-表1!J78)</f>
        <v>0</v>
      </c>
      <c r="S69" s="171" t="s">
        <v>109</v>
      </c>
      <c r="T69" s="9" t="s">
        <v>116</v>
      </c>
      <c r="U69" s="565"/>
      <c r="V69" s="584"/>
      <c r="X69"/>
      <c r="Y69"/>
      <c r="Z69"/>
      <c r="AA69"/>
      <c r="AB69"/>
      <c r="AC69"/>
      <c r="AD69"/>
      <c r="AE69"/>
      <c r="AF69"/>
      <c r="AG69"/>
      <c r="AH69"/>
      <c r="AI69"/>
      <c r="AJ69"/>
      <c r="AK69"/>
      <c r="AL69"/>
      <c r="AM69"/>
      <c r="AN69"/>
      <c r="AO69"/>
      <c r="AP69"/>
      <c r="AQ69"/>
      <c r="AR69"/>
      <c r="AT69" s="190"/>
    </row>
    <row r="70" spans="1:47" s="167" customFormat="1" x14ac:dyDescent="0.15">
      <c r="A70" s="608"/>
      <c r="B70" s="609"/>
      <c r="C70" s="609"/>
      <c r="D70" s="609"/>
      <c r="E70" s="609"/>
      <c r="F70" s="609"/>
      <c r="G70" s="609"/>
      <c r="H70" s="609"/>
      <c r="I70" s="609"/>
      <c r="J70" s="609"/>
      <c r="K70" s="609"/>
      <c r="L70" s="609"/>
      <c r="M70" s="609"/>
      <c r="N70" s="609"/>
      <c r="O70" s="609"/>
      <c r="P70" s="609"/>
      <c r="Q70" s="349" t="s">
        <v>117</v>
      </c>
      <c r="R70" s="186">
        <f>(表7!D17-表7!E17)/1000</f>
        <v>0</v>
      </c>
      <c r="S70" s="568">
        <f>SUM(R70:R73)</f>
        <v>0</v>
      </c>
      <c r="T70" s="568" t="s">
        <v>118</v>
      </c>
      <c r="U70" s="566"/>
      <c r="V70" s="584"/>
      <c r="X70"/>
      <c r="Y70"/>
      <c r="Z70"/>
      <c r="AA70"/>
      <c r="AB70"/>
      <c r="AC70"/>
      <c r="AD70"/>
      <c r="AE70"/>
      <c r="AF70"/>
      <c r="AG70"/>
      <c r="AH70"/>
      <c r="AI70"/>
      <c r="AJ70"/>
      <c r="AK70"/>
      <c r="AL70"/>
      <c r="AM70"/>
      <c r="AN70"/>
      <c r="AO70"/>
      <c r="AP70"/>
      <c r="AQ70"/>
      <c r="AR70"/>
      <c r="AT70" s="190"/>
    </row>
    <row r="71" spans="1:47" s="167" customFormat="1" x14ac:dyDescent="0.15">
      <c r="A71" s="608"/>
      <c r="B71" s="609"/>
      <c r="C71" s="609"/>
      <c r="D71" s="609"/>
      <c r="E71" s="609"/>
      <c r="F71" s="609"/>
      <c r="G71" s="609"/>
      <c r="H71" s="609"/>
      <c r="I71" s="609"/>
      <c r="J71" s="609"/>
      <c r="K71" s="609"/>
      <c r="L71" s="609"/>
      <c r="M71" s="609"/>
      <c r="N71" s="609"/>
      <c r="O71" s="609"/>
      <c r="P71" s="609"/>
      <c r="Q71" s="351" t="s">
        <v>119</v>
      </c>
      <c r="R71" s="167">
        <f>(表8!E17-表8!F17)/1000</f>
        <v>0</v>
      </c>
      <c r="S71" s="569"/>
      <c r="T71" s="569"/>
      <c r="U71" s="566"/>
      <c r="V71" s="584"/>
    </row>
    <row r="72" spans="1:47" s="167" customFormat="1" x14ac:dyDescent="0.15">
      <c r="A72" s="608"/>
      <c r="B72" s="609"/>
      <c r="C72" s="609"/>
      <c r="D72" s="609"/>
      <c r="E72" s="609"/>
      <c r="F72" s="609"/>
      <c r="G72" s="609"/>
      <c r="H72" s="609"/>
      <c r="I72" s="609"/>
      <c r="J72" s="609"/>
      <c r="K72" s="609"/>
      <c r="L72" s="609"/>
      <c r="M72" s="609"/>
      <c r="N72" s="609"/>
      <c r="O72" s="609"/>
      <c r="P72" s="609"/>
      <c r="Q72" s="351" t="s">
        <v>120</v>
      </c>
      <c r="R72" s="167">
        <f>表9!$D$17/1000</f>
        <v>0</v>
      </c>
      <c r="S72" s="569"/>
      <c r="T72" s="569"/>
      <c r="U72" s="566"/>
      <c r="V72" s="584"/>
    </row>
    <row r="73" spans="1:47" s="167" customFormat="1" x14ac:dyDescent="0.15">
      <c r="A73" s="608"/>
      <c r="B73" s="609"/>
      <c r="C73" s="609"/>
      <c r="D73" s="609"/>
      <c r="E73" s="609"/>
      <c r="F73" s="609"/>
      <c r="G73" s="609"/>
      <c r="H73" s="609"/>
      <c r="I73" s="609"/>
      <c r="J73" s="609"/>
      <c r="K73" s="609"/>
      <c r="L73" s="609"/>
      <c r="M73" s="609"/>
      <c r="N73" s="609"/>
      <c r="O73" s="609"/>
      <c r="P73" s="609"/>
      <c r="Q73" s="352" t="s">
        <v>121</v>
      </c>
      <c r="R73" s="185">
        <f>表10!$E$17/1000</f>
        <v>0</v>
      </c>
      <c r="S73" s="570"/>
      <c r="T73" s="570"/>
      <c r="U73" s="567"/>
      <c r="V73" s="585"/>
    </row>
    <row r="74" spans="1:47" s="167" customFormat="1" ht="14.25" thickBot="1" x14ac:dyDescent="0.2">
      <c r="A74" s="610"/>
      <c r="B74" s="611"/>
      <c r="C74" s="611"/>
      <c r="D74" s="611"/>
      <c r="E74" s="611"/>
      <c r="F74" s="611"/>
      <c r="G74" s="611"/>
      <c r="H74" s="611"/>
      <c r="I74" s="611"/>
      <c r="J74" s="611"/>
      <c r="K74" s="611"/>
      <c r="L74" s="611"/>
      <c r="M74" s="611"/>
      <c r="N74" s="611"/>
      <c r="O74" s="611"/>
      <c r="P74" s="611"/>
    </row>
    <row r="75" spans="1:47" s="167" customFormat="1" ht="18.75" customHeight="1" x14ac:dyDescent="0.15"/>
    <row r="76" spans="1:47" s="167" customFormat="1" x14ac:dyDescent="0.15"/>
    <row r="77" spans="1:47" s="167" customFormat="1" x14ac:dyDescent="0.15"/>
    <row r="78" spans="1:47" s="167" customFormat="1" x14ac:dyDescent="0.15"/>
    <row r="79" spans="1:47" s="167" customFormat="1" x14ac:dyDescent="0.15"/>
    <row r="80" spans="1:47" s="167" customFormat="1" x14ac:dyDescent="0.15"/>
    <row r="81" spans="24:43" s="167" customFormat="1" x14ac:dyDescent="0.15"/>
    <row r="82" spans="24:43" s="167" customFormat="1" x14ac:dyDescent="0.15"/>
    <row r="83" spans="24:43" s="167" customFormat="1" x14ac:dyDescent="0.15"/>
    <row r="84" spans="24:43" s="167" customFormat="1" x14ac:dyDescent="0.15"/>
    <row r="85" spans="24:43" s="167" customFormat="1" x14ac:dyDescent="0.15"/>
    <row r="86" spans="24:43" s="167" customFormat="1" x14ac:dyDescent="0.15"/>
    <row r="87" spans="24:43" s="167" customFormat="1" x14ac:dyDescent="0.15"/>
    <row r="88" spans="24:43" s="167" customFormat="1" x14ac:dyDescent="0.15"/>
    <row r="89" spans="24:43" s="167" customFormat="1" x14ac:dyDescent="0.15">
      <c r="AN89" s="100"/>
      <c r="AO89" s="100"/>
      <c r="AP89" s="100"/>
      <c r="AQ89" s="100"/>
    </row>
    <row r="90" spans="24:43" s="167" customFormat="1" x14ac:dyDescent="0.15">
      <c r="AN90" s="100"/>
      <c r="AO90" s="100"/>
      <c r="AP90" s="100"/>
      <c r="AQ90" s="100"/>
    </row>
    <row r="91" spans="24:43" s="167" customFormat="1" x14ac:dyDescent="0.15">
      <c r="AN91" s="100"/>
      <c r="AO91" s="100"/>
      <c r="AP91" s="100"/>
      <c r="AQ91" s="100"/>
    </row>
    <row r="92" spans="24:43" s="167" customFormat="1" x14ac:dyDescent="0.15">
      <c r="AN92" s="100"/>
      <c r="AO92" s="100"/>
      <c r="AP92" s="100"/>
      <c r="AQ92" s="100"/>
    </row>
    <row r="93" spans="24:43" s="167" customFormat="1" x14ac:dyDescent="0.15">
      <c r="X93" s="100"/>
      <c r="Y93" s="100"/>
      <c r="Z93" s="100"/>
      <c r="AA93" s="100"/>
      <c r="AB93" s="100"/>
      <c r="AC93" s="100"/>
      <c r="AD93" s="100"/>
      <c r="AE93" s="100"/>
      <c r="AF93" s="100"/>
      <c r="AG93" s="100"/>
      <c r="AH93" s="100"/>
      <c r="AI93" s="100"/>
      <c r="AJ93" s="100"/>
      <c r="AK93" s="100"/>
      <c r="AL93" s="100"/>
      <c r="AN93" s="100"/>
      <c r="AO93" s="100"/>
      <c r="AP93" s="100"/>
      <c r="AQ93" s="100"/>
    </row>
    <row r="94" spans="24:43" s="167" customFormat="1" x14ac:dyDescent="0.15">
      <c r="X94" s="100"/>
      <c r="Y94" s="100"/>
      <c r="Z94" s="100"/>
      <c r="AA94" s="100"/>
      <c r="AB94" s="100"/>
      <c r="AC94" s="100"/>
      <c r="AD94" s="100"/>
      <c r="AE94" s="100"/>
      <c r="AF94" s="100"/>
      <c r="AG94" s="100"/>
      <c r="AH94" s="100"/>
      <c r="AI94" s="100"/>
      <c r="AJ94" s="100"/>
      <c r="AK94" s="100"/>
      <c r="AL94" s="100"/>
      <c r="AN94" s="100"/>
      <c r="AO94" s="100"/>
      <c r="AP94" s="100"/>
      <c r="AQ94" s="100"/>
    </row>
  </sheetData>
  <sheetProtection algorithmName="SHA-512" hashValue="igC/geslRhEP//7mQDQfcYBaPOGwGBXQ4M9gb/vxYYWnb+C6QZtMtr7Zj5QXIEg4J2SBoYejSn0m4f8JI2iQwg==" saltValue="uXqAYvT4jsGqFKH7Uw5Bxw==" spinCount="100000" sheet="1" objects="1" scenarios="1"/>
  <protectedRanges>
    <protectedRange sqref="A44:P55 A58:P74" name="範囲4"/>
    <protectedRange sqref="A58:P74" name="範囲3"/>
    <protectedRange sqref="A33:B38 G8:P8 L7:O7" name="範囲1"/>
    <protectedRange sqref="M7 K7 O7 G8:P8 A33:B38" name="範囲2"/>
  </protectedRanges>
  <mergeCells count="63">
    <mergeCell ref="A18:B19"/>
    <mergeCell ref="D18:D19"/>
    <mergeCell ref="E18:P18"/>
    <mergeCell ref="E19:P19"/>
    <mergeCell ref="G33:I38"/>
    <mergeCell ref="J33:P38"/>
    <mergeCell ref="D33:E33"/>
    <mergeCell ref="D34:E34"/>
    <mergeCell ref="A15:B16"/>
    <mergeCell ref="D15:D16"/>
    <mergeCell ref="E15:P15"/>
    <mergeCell ref="E16:P16"/>
    <mergeCell ref="A41:B43"/>
    <mergeCell ref="D41:E43"/>
    <mergeCell ref="F41:F43"/>
    <mergeCell ref="G41:P43"/>
    <mergeCell ref="A22:B23"/>
    <mergeCell ref="D22:P22"/>
    <mergeCell ref="D23:P23"/>
    <mergeCell ref="A32:B32"/>
    <mergeCell ref="D32:E32"/>
    <mergeCell ref="G32:I32"/>
    <mergeCell ref="J32:P32"/>
    <mergeCell ref="A33:B38"/>
    <mergeCell ref="A4:P5"/>
    <mergeCell ref="A12:B13"/>
    <mergeCell ref="D12:D13"/>
    <mergeCell ref="E12:H12"/>
    <mergeCell ref="I12:I13"/>
    <mergeCell ref="J12:J13"/>
    <mergeCell ref="E13:H13"/>
    <mergeCell ref="G8:P8"/>
    <mergeCell ref="D50:E51"/>
    <mergeCell ref="D35:E35"/>
    <mergeCell ref="D37:E37"/>
    <mergeCell ref="D38:E38"/>
    <mergeCell ref="D36:E36"/>
    <mergeCell ref="D44:E45"/>
    <mergeCell ref="D46:E47"/>
    <mergeCell ref="A44:B55"/>
    <mergeCell ref="V58:V73"/>
    <mergeCell ref="G48:P51"/>
    <mergeCell ref="D48:E49"/>
    <mergeCell ref="F48:F49"/>
    <mergeCell ref="R44:R45"/>
    <mergeCell ref="F50:F51"/>
    <mergeCell ref="F44:F45"/>
    <mergeCell ref="G44:P47"/>
    <mergeCell ref="F46:F47"/>
    <mergeCell ref="A58:P74"/>
    <mergeCell ref="D52:E53"/>
    <mergeCell ref="F52:F53"/>
    <mergeCell ref="G52:P55"/>
    <mergeCell ref="D54:E55"/>
    <mergeCell ref="F54:F55"/>
    <mergeCell ref="U58:U68"/>
    <mergeCell ref="U69:U73"/>
    <mergeCell ref="S58:S63"/>
    <mergeCell ref="S65:S68"/>
    <mergeCell ref="S70:S73"/>
    <mergeCell ref="T58:T63"/>
    <mergeCell ref="T65:T68"/>
    <mergeCell ref="T70:T73"/>
  </mergeCells>
  <phoneticPr fontId="1"/>
  <conditionalFormatting sqref="A33:B38">
    <cfRule type="expression" dxfId="5" priority="1">
      <formula>LEN(TRIM(A33))=0</formula>
    </cfRule>
  </conditionalFormatting>
  <conditionalFormatting sqref="G8">
    <cfRule type="expression" dxfId="4" priority="2">
      <formula>LEN(TRIM(G8))=0</formula>
    </cfRule>
  </conditionalFormatting>
  <conditionalFormatting sqref="K7">
    <cfRule type="expression" dxfId="3" priority="5">
      <formula>LEN(TRIM(K7))=0</formula>
    </cfRule>
  </conditionalFormatting>
  <conditionalFormatting sqref="M7">
    <cfRule type="expression" dxfId="2" priority="4">
      <formula>LEN(TRIM(M7))=0</formula>
    </cfRule>
  </conditionalFormatting>
  <conditionalFormatting sqref="O7">
    <cfRule type="expression" dxfId="1" priority="3">
      <formula>LEN(TRIM(O7))=0</formula>
    </cfRule>
  </conditionalFormatting>
  <pageMargins left="0.78740157480314965" right="0.78740157480314965" top="0.39370078740157483" bottom="0.39370078740157483" header="0.51181102362204722" footer="0.51181102362204722"/>
  <pageSetup paperSize="9" scale="61" orientation="portrait" cellComments="asDisplayed"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pageSetUpPr fitToPage="1"/>
  </sheetPr>
  <dimension ref="A1:L54"/>
  <sheetViews>
    <sheetView tabSelected="1" view="pageBreakPreview" zoomScale="70" zoomScaleNormal="100" zoomScaleSheetLayoutView="70" workbookViewId="0">
      <selection activeCell="L23" sqref="L23"/>
    </sheetView>
  </sheetViews>
  <sheetFormatPr defaultColWidth="9" defaultRowHeight="13.5" x14ac:dyDescent="0.15"/>
  <cols>
    <col min="1" max="1" width="5.25" style="100" customWidth="1"/>
    <col min="2" max="2" width="18.125" style="100" customWidth="1"/>
    <col min="3" max="3" width="17.25" style="100" bestFit="1" customWidth="1"/>
    <col min="4" max="6" width="17.875" style="100" customWidth="1"/>
    <col min="7" max="7" width="14" style="100" customWidth="1"/>
    <col min="8" max="8" width="16.25" style="100" customWidth="1"/>
    <col min="9" max="10" width="17.875" style="100" customWidth="1"/>
    <col min="11" max="11" width="9.25" style="100" bestFit="1" customWidth="1"/>
    <col min="12" max="12" width="21.75" style="100" bestFit="1" customWidth="1"/>
    <col min="13" max="16384" width="9" style="100"/>
  </cols>
  <sheetData>
    <row r="1" spans="1:10" ht="26.25" customHeight="1" x14ac:dyDescent="0.15">
      <c r="J1" s="81"/>
    </row>
    <row r="2" spans="1:10" ht="18.75" customHeight="1" x14ac:dyDescent="0.15"/>
    <row r="3" spans="1:10" ht="18.75" customHeight="1" thickBot="1" x14ac:dyDescent="0.2"/>
    <row r="4" spans="1:10" ht="84.75" customHeight="1" thickTop="1" x14ac:dyDescent="0.15">
      <c r="A4" s="634" t="s">
        <v>416</v>
      </c>
      <c r="B4" s="635"/>
      <c r="C4" s="635"/>
      <c r="D4" s="635"/>
      <c r="E4" s="635"/>
      <c r="F4" s="635"/>
      <c r="G4" s="635"/>
      <c r="H4" s="635"/>
      <c r="I4" s="635"/>
      <c r="J4" s="924"/>
    </row>
    <row r="5" spans="1:10" ht="24" customHeight="1" thickBot="1" x14ac:dyDescent="0.2">
      <c r="A5" s="636"/>
      <c r="B5" s="637"/>
      <c r="C5" s="637"/>
      <c r="D5" s="637"/>
      <c r="E5" s="637"/>
      <c r="F5" s="637"/>
      <c r="G5" s="637"/>
      <c r="H5" s="637"/>
      <c r="I5" s="637"/>
      <c r="J5" s="925"/>
    </row>
    <row r="6" spans="1:10" ht="24" customHeight="1" thickTop="1" x14ac:dyDescent="0.15">
      <c r="A6" s="168"/>
      <c r="B6" s="168"/>
      <c r="C6" s="168"/>
      <c r="D6" s="168"/>
      <c r="E6" s="168"/>
      <c r="F6" s="168"/>
      <c r="G6" s="168"/>
      <c r="H6" s="103"/>
      <c r="I6" s="103"/>
      <c r="J6" s="103"/>
    </row>
    <row r="7" spans="1:10" ht="24" customHeight="1" x14ac:dyDescent="0.15">
      <c r="H7" s="926" t="str">
        <f>表紙!L7</f>
        <v>年</v>
      </c>
      <c r="I7" s="927"/>
      <c r="J7" s="927"/>
    </row>
    <row r="8" spans="1:10" ht="24" customHeight="1" x14ac:dyDescent="0.15">
      <c r="F8" s="928" t="str">
        <f>IF(表紙!$G$8="","会社名",表紙!$G$8)</f>
        <v>会社名</v>
      </c>
      <c r="G8" s="928" t="str">
        <f>IF(表紙!$G$8="","会社名",表紙!$G$8)</f>
        <v>会社名</v>
      </c>
      <c r="H8" s="928" t="str">
        <f>IF(表紙!$G$8="","会社名",表紙!$G$8)</f>
        <v>会社名</v>
      </c>
      <c r="I8" s="928" t="str">
        <f>IF(表紙!$G$8="","会社名",表紙!$G$8)</f>
        <v>会社名</v>
      </c>
      <c r="J8" s="928" t="str">
        <f>IF(表紙!$G$8="","会社名",表紙!$G$8)</f>
        <v>会社名</v>
      </c>
    </row>
    <row r="9" spans="1:10" ht="18" customHeight="1" x14ac:dyDescent="0.15">
      <c r="B9" s="99"/>
    </row>
    <row r="10" spans="1:10" s="167" customFormat="1" x14ac:dyDescent="0.15"/>
    <row r="11" spans="1:10" s="167" customFormat="1" x14ac:dyDescent="0.15"/>
    <row r="12" spans="1:10" s="167" customFormat="1" x14ac:dyDescent="0.15"/>
    <row r="13" spans="1:10" s="167" customFormat="1" x14ac:dyDescent="0.15"/>
    <row r="14" spans="1:10" s="167" customFormat="1" x14ac:dyDescent="0.15"/>
    <row r="15" spans="1:10" s="167" customFormat="1" x14ac:dyDescent="0.15"/>
    <row r="16" spans="1:10" s="167" customFormat="1" ht="30" customHeight="1" x14ac:dyDescent="0.15">
      <c r="A16" s="167" t="s">
        <v>417</v>
      </c>
    </row>
    <row r="17" spans="1:12" s="167" customFormat="1" ht="72.75" customHeight="1" x14ac:dyDescent="0.15">
      <c r="A17" s="929" t="s">
        <v>79</v>
      </c>
      <c r="B17" s="930"/>
      <c r="C17" s="666"/>
      <c r="D17" s="667"/>
      <c r="E17" s="109" t="s">
        <v>81</v>
      </c>
      <c r="F17" s="666" t="s">
        <v>418</v>
      </c>
      <c r="G17" s="666"/>
      <c r="H17" s="666"/>
      <c r="I17" s="666" t="s">
        <v>83</v>
      </c>
      <c r="J17" s="666"/>
    </row>
    <row r="18" spans="1:12" s="167" customFormat="1" ht="30" customHeight="1" x14ac:dyDescent="0.15">
      <c r="A18" s="932" t="str">
        <f>IF(表紙!A33="","",表紙!A33)</f>
        <v/>
      </c>
      <c r="B18" s="933"/>
      <c r="C18" s="943"/>
      <c r="D18" s="944"/>
      <c r="E18" s="378" t="s">
        <v>419</v>
      </c>
      <c r="F18" s="675" t="str">
        <f>IF(表紙!G33="","",表紙!G33)</f>
        <v/>
      </c>
      <c r="G18" s="676"/>
      <c r="H18" s="677"/>
      <c r="I18" s="684" t="str">
        <f>IF(表紙!J33="","",表紙!J33)</f>
        <v/>
      </c>
      <c r="J18" s="940"/>
    </row>
    <row r="19" spans="1:12" s="167" customFormat="1" ht="30" customHeight="1" x14ac:dyDescent="0.15">
      <c r="A19" s="934"/>
      <c r="B19" s="935"/>
      <c r="C19" s="931"/>
      <c r="D19" s="931"/>
      <c r="E19" s="176" t="str">
        <f>IF(表紙!F34="","",表紙!F34)</f>
        <v/>
      </c>
      <c r="F19" s="678"/>
      <c r="G19" s="679"/>
      <c r="H19" s="680"/>
      <c r="I19" s="686"/>
      <c r="J19" s="941"/>
    </row>
    <row r="20" spans="1:12" s="167" customFormat="1" ht="30" customHeight="1" x14ac:dyDescent="0.15">
      <c r="A20" s="934"/>
      <c r="B20" s="935"/>
      <c r="C20" s="625"/>
      <c r="D20" s="626"/>
      <c r="E20" s="175" t="s">
        <v>420</v>
      </c>
      <c r="F20" s="678"/>
      <c r="G20" s="679"/>
      <c r="H20" s="680"/>
      <c r="I20" s="686"/>
      <c r="J20" s="941"/>
    </row>
    <row r="21" spans="1:12" s="167" customFormat="1" ht="30" customHeight="1" x14ac:dyDescent="0.15">
      <c r="A21" s="934"/>
      <c r="B21" s="935"/>
      <c r="C21" s="931"/>
      <c r="D21" s="931"/>
      <c r="E21" s="176" t="str">
        <f>IF(表紙!F36="","",表紙!F36)</f>
        <v/>
      </c>
      <c r="F21" s="678"/>
      <c r="G21" s="679"/>
      <c r="H21" s="680"/>
      <c r="I21" s="686"/>
      <c r="J21" s="941"/>
    </row>
    <row r="22" spans="1:12" s="167" customFormat="1" ht="30" customHeight="1" x14ac:dyDescent="0.15">
      <c r="A22" s="934"/>
      <c r="B22" s="935"/>
      <c r="C22" s="626"/>
      <c r="D22" s="626"/>
      <c r="E22" s="177" t="s">
        <v>89</v>
      </c>
      <c r="F22" s="678"/>
      <c r="G22" s="679"/>
      <c r="H22" s="680"/>
      <c r="I22" s="686"/>
      <c r="J22" s="941"/>
    </row>
    <row r="23" spans="1:12" s="167" customFormat="1" ht="30" customHeight="1" x14ac:dyDescent="0.15">
      <c r="A23" s="936"/>
      <c r="B23" s="937"/>
      <c r="C23" s="938"/>
      <c r="D23" s="939"/>
      <c r="E23" s="176" t="str">
        <f>IF(表紙!F38="","",表紙!F38)</f>
        <v/>
      </c>
      <c r="F23" s="681"/>
      <c r="G23" s="682"/>
      <c r="H23" s="683"/>
      <c r="I23" s="688"/>
      <c r="J23" s="942"/>
    </row>
    <row r="24" spans="1:12" s="167" customFormat="1" x14ac:dyDescent="0.15"/>
    <row r="25" spans="1:12" s="167" customFormat="1" ht="30" customHeight="1" x14ac:dyDescent="0.15">
      <c r="A25" s="167" t="s">
        <v>421</v>
      </c>
    </row>
    <row r="26" spans="1:12" s="167" customFormat="1" ht="106.5" customHeight="1" x14ac:dyDescent="0.15">
      <c r="A26" s="666" t="s">
        <v>79</v>
      </c>
      <c r="B26" s="667"/>
      <c r="C26" s="109" t="s">
        <v>422</v>
      </c>
      <c r="D26" s="109" t="s">
        <v>423</v>
      </c>
      <c r="E26" s="109" t="s">
        <v>424</v>
      </c>
      <c r="F26" s="109" t="s">
        <v>425</v>
      </c>
      <c r="G26" s="109" t="s">
        <v>426</v>
      </c>
      <c r="H26" s="404" t="s">
        <v>427</v>
      </c>
      <c r="I26" s="109" t="s">
        <v>428</v>
      </c>
      <c r="J26" s="109" t="s">
        <v>429</v>
      </c>
      <c r="L26" s="170"/>
    </row>
    <row r="27" spans="1:12" s="167" customFormat="1" ht="30" customHeight="1" x14ac:dyDescent="0.15">
      <c r="A27" s="325" t="s">
        <v>430</v>
      </c>
      <c r="B27" s="326" t="str">
        <f>'表12（メニュー別）'!B58</f>
        <v/>
      </c>
      <c r="C27" s="392" t="str">
        <f>'表12（メニュー別）'!M58</f>
        <v/>
      </c>
      <c r="D27" s="392" t="str">
        <f>'表12（メニュー別）'!O58</f>
        <v/>
      </c>
      <c r="E27" s="392">
        <f>'表7～11（メニュー別）'!D50/1000</f>
        <v>0</v>
      </c>
      <c r="F27" s="392">
        <f>'表7～11（メニュー別）'!D49/1000</f>
        <v>0</v>
      </c>
      <c r="G27" s="396" t="str">
        <f>IF($B27="","",C27-E27)</f>
        <v/>
      </c>
      <c r="H27" s="432" t="str">
        <f>IF($B27="","",D27-F27)</f>
        <v/>
      </c>
      <c r="I27" s="393" t="str">
        <f>IF($B27="","",ROUND(G27/B27*1000,3))</f>
        <v/>
      </c>
      <c r="J27" s="393" t="str">
        <f>IF($B27="","",ROUND(H27/B27*1000,3))</f>
        <v/>
      </c>
      <c r="L27" s="172"/>
    </row>
    <row r="28" spans="1:12" s="167" customFormat="1" ht="30" customHeight="1" x14ac:dyDescent="0.15">
      <c r="A28" s="325" t="s">
        <v>431</v>
      </c>
      <c r="B28" s="326" t="str">
        <f>'表12（メニュー別）'!B59</f>
        <v/>
      </c>
      <c r="C28" s="392" t="str">
        <f>'表12（メニュー別）'!M59</f>
        <v/>
      </c>
      <c r="D28" s="392" t="str">
        <f>'表12（メニュー別）'!O59</f>
        <v/>
      </c>
      <c r="E28" s="392">
        <f>'表7～11（メニュー別）'!E50/1000</f>
        <v>0</v>
      </c>
      <c r="F28" s="392">
        <f>'表7～11（メニュー別）'!E49/1000</f>
        <v>0</v>
      </c>
      <c r="G28" s="396" t="str">
        <f t="shared" ref="G28:H29" si="0">IF($B28="","",C28-E28)</f>
        <v/>
      </c>
      <c r="H28" s="432" t="str">
        <f>IF($B28="","",D28-F28)</f>
        <v/>
      </c>
      <c r="I28" s="393" t="str">
        <f t="shared" ref="I28:I41" si="1">IF($B28="","",ROUND(G28/B28*1000,3))</f>
        <v/>
      </c>
      <c r="J28" s="393" t="str">
        <f t="shared" ref="J28:J41" si="2">IF($B28="","",ROUND(H28/B28*1000,3))</f>
        <v/>
      </c>
      <c r="L28" s="172"/>
    </row>
    <row r="29" spans="1:12" s="167" customFormat="1" ht="30" customHeight="1" x14ac:dyDescent="0.15">
      <c r="A29" s="325" t="s">
        <v>432</v>
      </c>
      <c r="B29" s="326" t="str">
        <f>'表12（メニュー別）'!B60</f>
        <v/>
      </c>
      <c r="C29" s="392" t="str">
        <f>'表12（メニュー別）'!M60</f>
        <v/>
      </c>
      <c r="D29" s="392" t="str">
        <f>'表12（メニュー別）'!O60</f>
        <v/>
      </c>
      <c r="E29" s="392">
        <f>'表7～11（メニュー別）'!F50/1000</f>
        <v>0</v>
      </c>
      <c r="F29" s="392">
        <f>'表7～11（メニュー別）'!F49/1000</f>
        <v>0</v>
      </c>
      <c r="G29" s="396" t="str">
        <f t="shared" si="0"/>
        <v/>
      </c>
      <c r="H29" s="432" t="str">
        <f t="shared" si="0"/>
        <v/>
      </c>
      <c r="I29" s="393" t="str">
        <f t="shared" si="1"/>
        <v/>
      </c>
      <c r="J29" s="393" t="str">
        <f t="shared" si="2"/>
        <v/>
      </c>
      <c r="L29" s="172"/>
    </row>
    <row r="30" spans="1:12" s="167" customFormat="1" ht="30" customHeight="1" x14ac:dyDescent="0.15">
      <c r="A30" s="325" t="s">
        <v>433</v>
      </c>
      <c r="B30" s="326" t="str">
        <f>'表12（メニュー別）'!B61</f>
        <v/>
      </c>
      <c r="C30" s="392" t="str">
        <f>'表12（メニュー別）'!M61</f>
        <v/>
      </c>
      <c r="D30" s="392" t="str">
        <f>'表12（メニュー別）'!O61</f>
        <v/>
      </c>
      <c r="E30" s="392">
        <f>'表7～11（メニュー別）'!G50/1000</f>
        <v>0</v>
      </c>
      <c r="F30" s="392">
        <f>'表7～11（メニュー別）'!G49/1000</f>
        <v>0</v>
      </c>
      <c r="G30" s="396" t="str">
        <f t="shared" ref="G30:G33" si="3">IF($B30="","",C30-E30)</f>
        <v/>
      </c>
      <c r="H30" s="432" t="str">
        <f t="shared" ref="H30:H33" si="4">IF($B30="","",D30-F30)</f>
        <v/>
      </c>
      <c r="I30" s="393" t="str">
        <f t="shared" si="1"/>
        <v/>
      </c>
      <c r="J30" s="393" t="str">
        <f t="shared" si="2"/>
        <v/>
      </c>
      <c r="L30" s="172"/>
    </row>
    <row r="31" spans="1:12" s="167" customFormat="1" ht="30" customHeight="1" x14ac:dyDescent="0.15">
      <c r="A31" s="325" t="s">
        <v>434</v>
      </c>
      <c r="B31" s="326" t="str">
        <f>'表12（メニュー別）'!B62</f>
        <v/>
      </c>
      <c r="C31" s="392" t="str">
        <f>'表12（メニュー別）'!M62</f>
        <v/>
      </c>
      <c r="D31" s="392" t="str">
        <f>'表12（メニュー別）'!O62</f>
        <v/>
      </c>
      <c r="E31" s="392">
        <f>'表7～11（メニュー別）'!H50/1000</f>
        <v>0</v>
      </c>
      <c r="F31" s="392">
        <f>'表7～11（メニュー別）'!H49/1000</f>
        <v>0</v>
      </c>
      <c r="G31" s="396" t="str">
        <f t="shared" si="3"/>
        <v/>
      </c>
      <c r="H31" s="432" t="str">
        <f t="shared" si="4"/>
        <v/>
      </c>
      <c r="I31" s="393" t="str">
        <f t="shared" si="1"/>
        <v/>
      </c>
      <c r="J31" s="393" t="str">
        <f t="shared" si="2"/>
        <v/>
      </c>
      <c r="L31" s="172"/>
    </row>
    <row r="32" spans="1:12" s="167" customFormat="1" ht="30" customHeight="1" x14ac:dyDescent="0.15">
      <c r="A32" s="325" t="s">
        <v>435</v>
      </c>
      <c r="B32" s="326" t="str">
        <f>'表12（メニュー別）'!B63</f>
        <v/>
      </c>
      <c r="C32" s="392" t="str">
        <f>'表12（メニュー別）'!M63</f>
        <v/>
      </c>
      <c r="D32" s="392" t="str">
        <f>'表12（メニュー別）'!O63</f>
        <v/>
      </c>
      <c r="E32" s="392">
        <f>'表7～11（メニュー別）'!I50/1000</f>
        <v>0</v>
      </c>
      <c r="F32" s="392">
        <f>'表7～11（メニュー別）'!I49/1000</f>
        <v>0</v>
      </c>
      <c r="G32" s="396" t="str">
        <f t="shared" si="3"/>
        <v/>
      </c>
      <c r="H32" s="432" t="str">
        <f t="shared" si="4"/>
        <v/>
      </c>
      <c r="I32" s="393" t="str">
        <f t="shared" si="1"/>
        <v/>
      </c>
      <c r="J32" s="393" t="str">
        <f t="shared" si="2"/>
        <v/>
      </c>
      <c r="L32" s="172"/>
    </row>
    <row r="33" spans="1:12" s="167" customFormat="1" ht="30" customHeight="1" x14ac:dyDescent="0.15">
      <c r="A33" s="325" t="s">
        <v>436</v>
      </c>
      <c r="B33" s="326" t="str">
        <f>'表12（メニュー別）'!B64</f>
        <v/>
      </c>
      <c r="C33" s="392" t="str">
        <f>'表12（メニュー別）'!M64</f>
        <v/>
      </c>
      <c r="D33" s="392" t="str">
        <f>'表12（メニュー別）'!O64</f>
        <v/>
      </c>
      <c r="E33" s="392">
        <f>'表7～11（メニュー別）'!J50/1000</f>
        <v>0</v>
      </c>
      <c r="F33" s="392">
        <f>'表7～11（メニュー別）'!J49/1000</f>
        <v>0</v>
      </c>
      <c r="G33" s="396" t="str">
        <f t="shared" si="3"/>
        <v/>
      </c>
      <c r="H33" s="432" t="str">
        <f t="shared" si="4"/>
        <v/>
      </c>
      <c r="I33" s="393" t="str">
        <f t="shared" si="1"/>
        <v/>
      </c>
      <c r="J33" s="393" t="str">
        <f t="shared" si="2"/>
        <v/>
      </c>
      <c r="L33" s="172"/>
    </row>
    <row r="34" spans="1:12" s="167" customFormat="1" ht="30" customHeight="1" x14ac:dyDescent="0.15">
      <c r="A34" s="325" t="s">
        <v>437</v>
      </c>
      <c r="B34" s="326" t="str">
        <f>'表12（メニュー別）'!B65</f>
        <v/>
      </c>
      <c r="C34" s="392" t="str">
        <f>'表12（メニュー別）'!M65</f>
        <v/>
      </c>
      <c r="D34" s="392" t="str">
        <f>'表12（メニュー別）'!O65</f>
        <v/>
      </c>
      <c r="E34" s="392">
        <f>'表7～11（メニュー別）'!K50/1000</f>
        <v>0</v>
      </c>
      <c r="F34" s="392">
        <f>'表7～11（メニュー別）'!K49/1000</f>
        <v>0</v>
      </c>
      <c r="G34" s="396" t="str">
        <f t="shared" ref="G34:G37" si="5">IF($B34="","",C34-E34)</f>
        <v/>
      </c>
      <c r="H34" s="432" t="str">
        <f t="shared" ref="H34:H37" si="6">IF($B34="","",D34-F34)</f>
        <v/>
      </c>
      <c r="I34" s="393" t="str">
        <f t="shared" si="1"/>
        <v/>
      </c>
      <c r="J34" s="393" t="str">
        <f t="shared" si="2"/>
        <v/>
      </c>
      <c r="L34" s="172"/>
    </row>
    <row r="35" spans="1:12" s="167" customFormat="1" ht="30" customHeight="1" x14ac:dyDescent="0.15">
      <c r="A35" s="325" t="s">
        <v>438</v>
      </c>
      <c r="B35" s="326" t="str">
        <f>'表12（メニュー別）'!B66</f>
        <v/>
      </c>
      <c r="C35" s="392" t="str">
        <f>'表12（メニュー別）'!M66</f>
        <v/>
      </c>
      <c r="D35" s="392" t="str">
        <f>'表12（メニュー別）'!O66</f>
        <v/>
      </c>
      <c r="E35" s="392">
        <f>'表7～11（メニュー別）'!L50/1000</f>
        <v>0</v>
      </c>
      <c r="F35" s="392">
        <f>'表7～11（メニュー別）'!L49/1000</f>
        <v>0</v>
      </c>
      <c r="G35" s="396" t="str">
        <f t="shared" si="5"/>
        <v/>
      </c>
      <c r="H35" s="432" t="str">
        <f t="shared" si="6"/>
        <v/>
      </c>
      <c r="I35" s="393" t="str">
        <f t="shared" si="1"/>
        <v/>
      </c>
      <c r="J35" s="393" t="str">
        <f t="shared" si="2"/>
        <v/>
      </c>
      <c r="L35" s="172"/>
    </row>
    <row r="36" spans="1:12" s="167" customFormat="1" ht="30" customHeight="1" x14ac:dyDescent="0.15">
      <c r="A36" s="325" t="s">
        <v>439</v>
      </c>
      <c r="B36" s="326" t="str">
        <f>'表12（メニュー別）'!B67</f>
        <v/>
      </c>
      <c r="C36" s="392" t="str">
        <f>'表12（メニュー別）'!M67</f>
        <v/>
      </c>
      <c r="D36" s="392" t="str">
        <f>'表12（メニュー別）'!O67</f>
        <v/>
      </c>
      <c r="E36" s="392">
        <f>'表7～11（メニュー別）'!M50/1000</f>
        <v>0</v>
      </c>
      <c r="F36" s="392">
        <f>'表7～11（メニュー別）'!M49/1000</f>
        <v>0</v>
      </c>
      <c r="G36" s="396" t="str">
        <f t="shared" si="5"/>
        <v/>
      </c>
      <c r="H36" s="432" t="str">
        <f t="shared" si="6"/>
        <v/>
      </c>
      <c r="I36" s="393" t="str">
        <f t="shared" si="1"/>
        <v/>
      </c>
      <c r="J36" s="393" t="str">
        <f t="shared" si="2"/>
        <v/>
      </c>
      <c r="L36" s="172"/>
    </row>
    <row r="37" spans="1:12" s="167" customFormat="1" ht="30" customHeight="1" x14ac:dyDescent="0.15">
      <c r="A37" s="325" t="s">
        <v>440</v>
      </c>
      <c r="B37" s="326" t="str">
        <f>'表12（メニュー別）'!B68</f>
        <v/>
      </c>
      <c r="C37" s="392" t="str">
        <f>'表12（メニュー別）'!M68</f>
        <v/>
      </c>
      <c r="D37" s="392" t="str">
        <f>'表12（メニュー別）'!O68</f>
        <v/>
      </c>
      <c r="E37" s="392">
        <f>'表7～11（メニュー別）'!N50/1000</f>
        <v>0</v>
      </c>
      <c r="F37" s="392">
        <f>'表7～11（メニュー別）'!N49/1000</f>
        <v>0</v>
      </c>
      <c r="G37" s="396" t="str">
        <f t="shared" si="5"/>
        <v/>
      </c>
      <c r="H37" s="432" t="str">
        <f t="shared" si="6"/>
        <v/>
      </c>
      <c r="I37" s="393" t="str">
        <f t="shared" si="1"/>
        <v/>
      </c>
      <c r="J37" s="393" t="str">
        <f t="shared" si="2"/>
        <v/>
      </c>
      <c r="L37" s="172"/>
    </row>
    <row r="38" spans="1:12" s="167" customFormat="1" ht="30" customHeight="1" x14ac:dyDescent="0.15">
      <c r="A38" s="325" t="s">
        <v>441</v>
      </c>
      <c r="B38" s="326" t="str">
        <f>'表12（メニュー別）'!B69</f>
        <v/>
      </c>
      <c r="C38" s="392" t="str">
        <f>'表12（メニュー別）'!M69</f>
        <v/>
      </c>
      <c r="D38" s="392" t="str">
        <f>'表12（メニュー別）'!O69</f>
        <v/>
      </c>
      <c r="E38" s="392">
        <f>'表7～11（メニュー別）'!O50/1000</f>
        <v>0</v>
      </c>
      <c r="F38" s="392">
        <f>'表7～11（メニュー別）'!O49/1000</f>
        <v>0</v>
      </c>
      <c r="G38" s="396" t="str">
        <f t="shared" ref="G38:G41" si="7">IF($B38="","",C38-E38)</f>
        <v/>
      </c>
      <c r="H38" s="432" t="str">
        <f t="shared" ref="H38:H41" si="8">IF($B38="","",D38-F38)</f>
        <v/>
      </c>
      <c r="I38" s="393" t="str">
        <f t="shared" si="1"/>
        <v/>
      </c>
      <c r="J38" s="393" t="str">
        <f t="shared" si="2"/>
        <v/>
      </c>
      <c r="L38" s="172"/>
    </row>
    <row r="39" spans="1:12" s="167" customFormat="1" ht="30" customHeight="1" x14ac:dyDescent="0.15">
      <c r="A39" s="325" t="s">
        <v>442</v>
      </c>
      <c r="B39" s="326" t="str">
        <f>'表12（メニュー別）'!B70</f>
        <v/>
      </c>
      <c r="C39" s="392" t="str">
        <f>'表12（メニュー別）'!M70</f>
        <v/>
      </c>
      <c r="D39" s="392" t="str">
        <f>'表12（メニュー別）'!O70</f>
        <v/>
      </c>
      <c r="E39" s="392">
        <f>'表7～11（メニュー別）'!P50/1000</f>
        <v>0</v>
      </c>
      <c r="F39" s="392">
        <f>'表7～11（メニュー別）'!P49/1000</f>
        <v>0</v>
      </c>
      <c r="G39" s="396" t="str">
        <f t="shared" si="7"/>
        <v/>
      </c>
      <c r="H39" s="432" t="str">
        <f t="shared" si="8"/>
        <v/>
      </c>
      <c r="I39" s="393" t="str">
        <f t="shared" si="1"/>
        <v/>
      </c>
      <c r="J39" s="393" t="str">
        <f t="shared" si="2"/>
        <v/>
      </c>
      <c r="L39" s="172"/>
    </row>
    <row r="40" spans="1:12" s="167" customFormat="1" ht="30" customHeight="1" x14ac:dyDescent="0.15">
      <c r="A40" s="325" t="s">
        <v>443</v>
      </c>
      <c r="B40" s="326" t="str">
        <f>'表12（メニュー別）'!B71</f>
        <v/>
      </c>
      <c r="C40" s="392" t="str">
        <f>'表12（メニュー別）'!M71</f>
        <v/>
      </c>
      <c r="D40" s="392" t="str">
        <f>'表12（メニュー別）'!O71</f>
        <v/>
      </c>
      <c r="E40" s="392">
        <f>'表7～11（メニュー別）'!Q50/1000</f>
        <v>0</v>
      </c>
      <c r="F40" s="392">
        <f>'表7～11（メニュー別）'!Q49/1000</f>
        <v>0</v>
      </c>
      <c r="G40" s="396" t="str">
        <f t="shared" si="7"/>
        <v/>
      </c>
      <c r="H40" s="432" t="str">
        <f t="shared" si="8"/>
        <v/>
      </c>
      <c r="I40" s="393" t="str">
        <f t="shared" si="1"/>
        <v/>
      </c>
      <c r="J40" s="393" t="str">
        <f t="shared" si="2"/>
        <v/>
      </c>
      <c r="L40" s="172"/>
    </row>
    <row r="41" spans="1:12" s="167" customFormat="1" ht="30" customHeight="1" x14ac:dyDescent="0.15">
      <c r="A41" s="325" t="s">
        <v>444</v>
      </c>
      <c r="B41" s="326" t="str">
        <f>'表12（メニュー別）'!B72</f>
        <v/>
      </c>
      <c r="C41" s="392" t="str">
        <f>'表12（メニュー別）'!M72</f>
        <v/>
      </c>
      <c r="D41" s="392" t="str">
        <f>'表12（メニュー別）'!O72</f>
        <v/>
      </c>
      <c r="E41" s="392">
        <f>'表7～11（メニュー別）'!R50/1000</f>
        <v>0</v>
      </c>
      <c r="F41" s="392">
        <f>'表7～11（メニュー別）'!R$49/1000</f>
        <v>0</v>
      </c>
      <c r="G41" s="396" t="str">
        <f t="shared" si="7"/>
        <v/>
      </c>
      <c r="H41" s="432" t="str">
        <f t="shared" si="8"/>
        <v/>
      </c>
      <c r="I41" s="393" t="str">
        <f t="shared" si="1"/>
        <v/>
      </c>
      <c r="J41" s="393" t="str">
        <f t="shared" si="2"/>
        <v/>
      </c>
      <c r="L41" s="172"/>
    </row>
    <row r="42" spans="1:12" s="167" customFormat="1" ht="30" customHeight="1" x14ac:dyDescent="0.15">
      <c r="A42" s="325" t="s">
        <v>445</v>
      </c>
      <c r="B42" s="326" t="str">
        <f>'表12（メニュー別）'!B73</f>
        <v/>
      </c>
      <c r="C42" s="392" t="str">
        <f>'表12（メニュー別）'!M73</f>
        <v/>
      </c>
      <c r="D42" s="392" t="str">
        <f>'表12（メニュー別）'!O73</f>
        <v/>
      </c>
      <c r="E42" s="392">
        <f>'表7～11（メニュー別）'!S$50/1000</f>
        <v>0</v>
      </c>
      <c r="F42" s="392">
        <f>'表7～11（メニュー別）'!S$49/1000</f>
        <v>0</v>
      </c>
      <c r="G42" s="396" t="str">
        <f t="shared" ref="G42:G47" si="9">IF($B42="","",C42-E42)</f>
        <v/>
      </c>
      <c r="H42" s="432" t="str">
        <f t="shared" ref="H42:H47" si="10">IF($B42="","",D42-F42)</f>
        <v/>
      </c>
      <c r="I42" s="393" t="str">
        <f t="shared" ref="I42:I46" si="11">IF($B42="","",ROUND(G42/B42*1000,3))</f>
        <v/>
      </c>
      <c r="J42" s="393" t="str">
        <f t="shared" ref="J42:J47" si="12">IF($B42="","",ROUND(H42/B42*1000,3))</f>
        <v/>
      </c>
      <c r="L42" s="172"/>
    </row>
    <row r="43" spans="1:12" s="167" customFormat="1" ht="30" customHeight="1" x14ac:dyDescent="0.15">
      <c r="A43" s="325" t="s">
        <v>446</v>
      </c>
      <c r="B43" s="326" t="str">
        <f>'表12（メニュー別）'!B74</f>
        <v/>
      </c>
      <c r="C43" s="392" t="str">
        <f>'表12（メニュー別）'!M74</f>
        <v/>
      </c>
      <c r="D43" s="392" t="str">
        <f>'表12（メニュー別）'!O74</f>
        <v/>
      </c>
      <c r="E43" s="392">
        <f>'表7～11（メニュー別）'!T$50/1000</f>
        <v>0</v>
      </c>
      <c r="F43" s="392">
        <f>'表7～11（メニュー別）'!T$49/1000</f>
        <v>0</v>
      </c>
      <c r="G43" s="396" t="str">
        <f t="shared" si="9"/>
        <v/>
      </c>
      <c r="H43" s="432" t="str">
        <f t="shared" si="10"/>
        <v/>
      </c>
      <c r="I43" s="393" t="str">
        <f t="shared" si="11"/>
        <v/>
      </c>
      <c r="J43" s="393" t="str">
        <f t="shared" si="12"/>
        <v/>
      </c>
      <c r="L43" s="172"/>
    </row>
    <row r="44" spans="1:12" s="167" customFormat="1" ht="30" customHeight="1" x14ac:dyDescent="0.15">
      <c r="A44" s="325" t="s">
        <v>447</v>
      </c>
      <c r="B44" s="326" t="str">
        <f>'表12（メニュー別）'!B75</f>
        <v/>
      </c>
      <c r="C44" s="392" t="str">
        <f>'表12（メニュー別）'!M75</f>
        <v/>
      </c>
      <c r="D44" s="392" t="str">
        <f>'表12（メニュー別）'!O75</f>
        <v/>
      </c>
      <c r="E44" s="392">
        <f>'表7～11（メニュー別）'!U$50/1000</f>
        <v>0</v>
      </c>
      <c r="F44" s="392">
        <f>'表7～11（メニュー別）'!U$49/1000</f>
        <v>0</v>
      </c>
      <c r="G44" s="396" t="str">
        <f t="shared" si="9"/>
        <v/>
      </c>
      <c r="H44" s="432" t="str">
        <f t="shared" si="10"/>
        <v/>
      </c>
      <c r="I44" s="393" t="str">
        <f t="shared" si="11"/>
        <v/>
      </c>
      <c r="J44" s="393" t="str">
        <f t="shared" si="12"/>
        <v/>
      </c>
      <c r="L44" s="172"/>
    </row>
    <row r="45" spans="1:12" s="167" customFormat="1" ht="30" customHeight="1" x14ac:dyDescent="0.15">
      <c r="A45" s="325" t="s">
        <v>448</v>
      </c>
      <c r="B45" s="326" t="str">
        <f>'表12（メニュー別）'!B76</f>
        <v/>
      </c>
      <c r="C45" s="392" t="str">
        <f>'表12（メニュー別）'!M76</f>
        <v/>
      </c>
      <c r="D45" s="392" t="str">
        <f>'表12（メニュー別）'!O76</f>
        <v/>
      </c>
      <c r="E45" s="392">
        <f>'表7～11（メニュー別）'!V$50/1000</f>
        <v>0</v>
      </c>
      <c r="F45" s="392">
        <f>'表7～11（メニュー別）'!V$49/1000</f>
        <v>0</v>
      </c>
      <c r="G45" s="396" t="str">
        <f t="shared" si="9"/>
        <v/>
      </c>
      <c r="H45" s="432" t="str">
        <f t="shared" si="10"/>
        <v/>
      </c>
      <c r="I45" s="393" t="str">
        <f t="shared" si="11"/>
        <v/>
      </c>
      <c r="J45" s="393" t="str">
        <f t="shared" si="12"/>
        <v/>
      </c>
      <c r="L45" s="172"/>
    </row>
    <row r="46" spans="1:12" s="167" customFormat="1" ht="30" customHeight="1" x14ac:dyDescent="0.15">
      <c r="A46" s="325" t="s">
        <v>449</v>
      </c>
      <c r="B46" s="326" t="str">
        <f>'表12（メニュー別）'!B77</f>
        <v/>
      </c>
      <c r="C46" s="392" t="str">
        <f>'表12（メニュー別）'!M77</f>
        <v/>
      </c>
      <c r="D46" s="392" t="str">
        <f>'表12（メニュー別）'!O77</f>
        <v/>
      </c>
      <c r="E46" s="392">
        <f>'表7～11（メニュー別）'!W$50/1000</f>
        <v>0</v>
      </c>
      <c r="F46" s="392">
        <f>'表7～11（メニュー別）'!W$49/1000</f>
        <v>0</v>
      </c>
      <c r="G46" s="396" t="str">
        <f t="shared" si="9"/>
        <v/>
      </c>
      <c r="H46" s="432" t="str">
        <f t="shared" si="10"/>
        <v/>
      </c>
      <c r="I46" s="393" t="str">
        <f t="shared" si="11"/>
        <v/>
      </c>
      <c r="J46" s="393" t="str">
        <f t="shared" si="12"/>
        <v/>
      </c>
      <c r="L46" s="172"/>
    </row>
    <row r="47" spans="1:12" s="167" customFormat="1" ht="30" customHeight="1" x14ac:dyDescent="0.15">
      <c r="A47" s="325" t="s">
        <v>450</v>
      </c>
      <c r="B47" s="326" t="str">
        <f>'表12（メニュー別）'!B78</f>
        <v/>
      </c>
      <c r="C47" s="392" t="str">
        <f>'表12（メニュー別）'!M78</f>
        <v/>
      </c>
      <c r="D47" s="392" t="str">
        <f>'表12（メニュー別）'!O78</f>
        <v/>
      </c>
      <c r="E47" s="392">
        <f>'表7～11（メニュー別）'!X$50/1000</f>
        <v>0</v>
      </c>
      <c r="F47" s="392">
        <f>'表7～11（メニュー別）'!X$49/1000</f>
        <v>0</v>
      </c>
      <c r="G47" s="396" t="str">
        <f t="shared" si="9"/>
        <v/>
      </c>
      <c r="H47" s="432" t="str">
        <f t="shared" si="10"/>
        <v/>
      </c>
      <c r="I47" s="393" t="str">
        <f>IF($B47="","",ROUND(G47/B47*1000,3))</f>
        <v/>
      </c>
      <c r="J47" s="393" t="str">
        <f t="shared" si="12"/>
        <v/>
      </c>
      <c r="L47" s="172"/>
    </row>
    <row r="48" spans="1:12" s="167" customFormat="1" ht="30" customHeight="1" x14ac:dyDescent="0.15">
      <c r="A48" s="325" t="s">
        <v>451</v>
      </c>
      <c r="B48" s="326">
        <f>SUM(B27:B47)</f>
        <v>0</v>
      </c>
      <c r="C48" s="392">
        <f t="shared" ref="C48:H48" si="13">SUM(C27:C47)</f>
        <v>0</v>
      </c>
      <c r="D48" s="392">
        <f t="shared" si="13"/>
        <v>0</v>
      </c>
      <c r="E48" s="392">
        <f t="shared" si="13"/>
        <v>0</v>
      </c>
      <c r="F48" s="392">
        <f t="shared" si="13"/>
        <v>0</v>
      </c>
      <c r="G48" s="396">
        <f t="shared" si="13"/>
        <v>0</v>
      </c>
      <c r="H48" s="432">
        <f t="shared" si="13"/>
        <v>0</v>
      </c>
      <c r="I48" s="393" t="e">
        <f>IF($B48="","",ROUND(G48/B48*1000,3))</f>
        <v>#DIV/0!</v>
      </c>
      <c r="J48" s="393" t="e">
        <f>IF($B48="","",ROUND(H48/B48*1000,3))</f>
        <v>#DIV/0!</v>
      </c>
    </row>
    <row r="49" spans="1:10" s="167" customFormat="1" x14ac:dyDescent="0.15">
      <c r="A49" s="172"/>
      <c r="J49" s="167" t="str">
        <f>IF($A$18="","",IF(E21=I48,"ok","不整合"))</f>
        <v/>
      </c>
    </row>
    <row r="50" spans="1:10" s="167" customFormat="1" x14ac:dyDescent="0.15">
      <c r="J50" s="167" t="str">
        <f>IF($A$18="","",IF(E23=J48,"ok","不整合"))</f>
        <v/>
      </c>
    </row>
    <row r="51" spans="1:10" s="167" customFormat="1" x14ac:dyDescent="0.15">
      <c r="A51" s="327" t="s">
        <v>452</v>
      </c>
    </row>
    <row r="52" spans="1:10" s="167" customFormat="1" x14ac:dyDescent="0.15"/>
    <row r="53" spans="1:10" s="167" customFormat="1" x14ac:dyDescent="0.15"/>
    <row r="54" spans="1:10" s="167" customFormat="1" x14ac:dyDescent="0.15"/>
  </sheetData>
  <sheetProtection algorithmName="SHA-512" hashValue="Y7OX5HcVABI6U4YKjS3CnAJQW7azy7Y9j6zCL5R2PSjAmFUIfL8axu3nsBquCoN1IqKll3Xoy5hhyXReiUiWUA==" saltValue="uB8LFeuzq7h3ij6fQwzdJg==" spinCount="100000" sheet="1" objects="1" scenarios="1"/>
  <mergeCells count="17">
    <mergeCell ref="F18:H23"/>
    <mergeCell ref="A4:J5"/>
    <mergeCell ref="H7:J7"/>
    <mergeCell ref="F8:J8"/>
    <mergeCell ref="A17:B17"/>
    <mergeCell ref="A26:B26"/>
    <mergeCell ref="C17:D17"/>
    <mergeCell ref="F17:H17"/>
    <mergeCell ref="I17:J17"/>
    <mergeCell ref="C20:D20"/>
    <mergeCell ref="C21:D21"/>
    <mergeCell ref="A18:B23"/>
    <mergeCell ref="C22:D22"/>
    <mergeCell ref="C23:D23"/>
    <mergeCell ref="I18:J23"/>
    <mergeCell ref="C18:D18"/>
    <mergeCell ref="C19:D19"/>
  </mergeCells>
  <phoneticPr fontId="1"/>
  <pageMargins left="0.78740157480314965" right="0.78740157480314965" top="0.39370078740157483" bottom="0.39370078740157483" header="0.51181102362204722" footer="0.51181102362204722"/>
  <pageSetup paperSize="9" scale="54" fitToHeight="0" orientation="portrait" cellComments="asDisplayed"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U107"/>
  <sheetViews>
    <sheetView view="pageBreakPreview" topLeftCell="W28" zoomScale="55" zoomScaleNormal="85" zoomScaleSheetLayoutView="115" workbookViewId="0">
      <selection activeCell="AR75" sqref="AR75"/>
    </sheetView>
  </sheetViews>
  <sheetFormatPr defaultColWidth="9" defaultRowHeight="13.5" outlineLevelCol="1" x14ac:dyDescent="0.15"/>
  <cols>
    <col min="1" max="1" width="2.875" style="100" customWidth="1"/>
    <col min="2" max="2" width="71.125" style="100" bestFit="1" customWidth="1"/>
    <col min="3" max="6" width="13.875" style="100" customWidth="1"/>
    <col min="7" max="23" width="13.875" style="100" customWidth="1" outlineLevel="1"/>
    <col min="24" max="24" width="13.875" style="100" customWidth="1"/>
    <col min="25" max="28" width="13.875" style="100" bestFit="1" customWidth="1"/>
    <col min="29" max="45" width="13.875" style="100" bestFit="1" customWidth="1" outlineLevel="1"/>
    <col min="46" max="46" width="13.875" style="100" bestFit="1" customWidth="1"/>
    <col min="47" max="47" width="9.25" style="100" bestFit="1" customWidth="1"/>
    <col min="48" max="16384" width="9" style="100"/>
  </cols>
  <sheetData>
    <row r="1" spans="2:46" ht="26.25" customHeight="1" x14ac:dyDescent="0.15">
      <c r="Y1" s="81"/>
      <c r="Z1" s="81"/>
      <c r="AA1" s="81"/>
      <c r="AB1" s="81"/>
      <c r="AC1" s="81"/>
      <c r="AD1" s="81"/>
      <c r="AE1" s="81"/>
      <c r="AF1" s="81"/>
      <c r="AG1" s="81"/>
      <c r="AH1" s="81"/>
      <c r="AI1" s="81"/>
      <c r="AJ1" s="81"/>
      <c r="AK1" s="81"/>
      <c r="AL1" s="81"/>
      <c r="AM1" s="81"/>
      <c r="AN1" s="81"/>
      <c r="AO1" s="81"/>
      <c r="AP1" s="81"/>
      <c r="AQ1" s="81"/>
      <c r="AR1" s="81"/>
      <c r="AS1" s="81"/>
      <c r="AT1" s="81" t="s">
        <v>453</v>
      </c>
    </row>
    <row r="2" spans="2:46" ht="18.75" customHeight="1" x14ac:dyDescent="0.15"/>
    <row r="3" spans="2:46" ht="18.75" customHeight="1" x14ac:dyDescent="0.15">
      <c r="B3" s="727" t="s">
        <v>454</v>
      </c>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c r="AK3" s="728"/>
      <c r="AL3" s="728"/>
      <c r="AM3" s="728"/>
      <c r="AN3" s="728"/>
      <c r="AO3" s="728"/>
      <c r="AP3" s="728"/>
      <c r="AQ3" s="728"/>
      <c r="AR3" s="728"/>
      <c r="AS3" s="728"/>
      <c r="AT3" s="728"/>
    </row>
    <row r="4" spans="2:46" ht="18.75" customHeight="1" x14ac:dyDescent="0.15">
      <c r="B4" s="728"/>
      <c r="C4" s="728"/>
      <c r="D4" s="728"/>
      <c r="E4" s="728"/>
      <c r="F4" s="728"/>
      <c r="G4" s="728"/>
      <c r="H4" s="728"/>
      <c r="I4" s="728"/>
      <c r="J4" s="728"/>
      <c r="K4" s="728"/>
      <c r="L4" s="728"/>
      <c r="M4" s="728"/>
      <c r="N4" s="728"/>
      <c r="O4" s="728"/>
      <c r="P4" s="728"/>
      <c r="Q4" s="728"/>
      <c r="R4" s="728"/>
      <c r="S4" s="728"/>
      <c r="T4" s="728"/>
      <c r="U4" s="728"/>
      <c r="V4" s="728"/>
      <c r="W4" s="728"/>
      <c r="X4" s="728"/>
      <c r="Y4" s="728"/>
      <c r="Z4" s="728"/>
      <c r="AA4" s="728"/>
      <c r="AB4" s="728"/>
      <c r="AC4" s="728"/>
      <c r="AD4" s="728"/>
      <c r="AE4" s="728"/>
      <c r="AF4" s="728"/>
      <c r="AG4" s="728"/>
      <c r="AH4" s="728"/>
      <c r="AI4" s="728"/>
      <c r="AJ4" s="728"/>
      <c r="AK4" s="728"/>
      <c r="AL4" s="728"/>
      <c r="AM4" s="728"/>
      <c r="AN4" s="728"/>
      <c r="AO4" s="728"/>
      <c r="AP4" s="728"/>
      <c r="AQ4" s="728"/>
      <c r="AR4" s="728"/>
      <c r="AS4" s="728"/>
      <c r="AT4" s="728"/>
    </row>
    <row r="5" spans="2:46" ht="21" customHeight="1" x14ac:dyDescent="0.15">
      <c r="Y5" s="112"/>
      <c r="Z5" s="112"/>
      <c r="AA5" s="112"/>
      <c r="AB5" s="112"/>
      <c r="AC5" s="112"/>
      <c r="AD5" s="112"/>
      <c r="AE5" s="112"/>
      <c r="AF5" s="112"/>
      <c r="AG5" s="112"/>
      <c r="AH5" s="112"/>
      <c r="AI5" s="112"/>
      <c r="AJ5" s="112"/>
      <c r="AK5" s="112"/>
      <c r="AL5" s="112"/>
      <c r="AM5" s="112"/>
      <c r="AN5" s="112"/>
      <c r="AO5" s="112"/>
      <c r="AP5" s="112"/>
      <c r="AQ5" s="112"/>
      <c r="AR5" s="112"/>
      <c r="AS5" s="112"/>
      <c r="AT5" s="113" t="str">
        <f>IF(表紙!$G$8="","会社名",表紙!$G$8)</f>
        <v>会社名</v>
      </c>
    </row>
    <row r="6" spans="2:46" ht="26.25" customHeight="1" x14ac:dyDescent="0.15"/>
    <row r="7" spans="2:46" ht="18" customHeight="1" x14ac:dyDescent="0.15">
      <c r="B7" s="99" t="s">
        <v>124</v>
      </c>
    </row>
    <row r="8" spans="2:46" ht="18" customHeight="1" x14ac:dyDescent="0.15">
      <c r="B8" s="99" t="s">
        <v>125</v>
      </c>
    </row>
    <row r="9" spans="2:46" ht="9" customHeight="1" thickBot="1" x14ac:dyDescent="0.2"/>
    <row r="10" spans="2:46" ht="37.5" customHeight="1" thickTop="1" thickBot="1" x14ac:dyDescent="0.2">
      <c r="B10" s="729" t="s">
        <v>455</v>
      </c>
      <c r="C10" s="730"/>
      <c r="D10" s="730"/>
      <c r="E10" s="730"/>
      <c r="F10" s="730"/>
      <c r="G10" s="730"/>
      <c r="H10" s="730"/>
      <c r="I10" s="730"/>
      <c r="J10" s="730"/>
      <c r="K10" s="730"/>
      <c r="L10" s="730"/>
      <c r="M10" s="730"/>
      <c r="N10" s="730"/>
      <c r="O10" s="730"/>
      <c r="P10" s="730"/>
      <c r="Q10" s="730"/>
      <c r="R10" s="730"/>
      <c r="S10" s="730"/>
      <c r="T10" s="730"/>
      <c r="U10" s="730"/>
      <c r="V10" s="730"/>
      <c r="W10" s="730"/>
      <c r="X10" s="730"/>
      <c r="Y10" s="730"/>
      <c r="Z10" s="730"/>
      <c r="AA10" s="730"/>
      <c r="AB10" s="730"/>
      <c r="AC10" s="730"/>
      <c r="AD10" s="730"/>
      <c r="AE10" s="730"/>
      <c r="AF10" s="730"/>
      <c r="AG10" s="730"/>
      <c r="AH10" s="730"/>
      <c r="AI10" s="730"/>
      <c r="AJ10" s="730"/>
      <c r="AK10" s="730"/>
      <c r="AL10" s="730"/>
      <c r="AM10" s="730"/>
      <c r="AN10" s="730"/>
      <c r="AO10" s="730"/>
      <c r="AP10" s="730"/>
      <c r="AQ10" s="730"/>
      <c r="AR10" s="730"/>
      <c r="AS10" s="730"/>
      <c r="AT10" s="731"/>
    </row>
    <row r="11" spans="2:46" ht="9.75" customHeight="1" thickTop="1" x14ac:dyDescent="0.15">
      <c r="B11" s="99"/>
    </row>
    <row r="12" spans="2:46" ht="18" customHeight="1" x14ac:dyDescent="0.15">
      <c r="B12" s="99" t="s">
        <v>127</v>
      </c>
    </row>
    <row r="13" spans="2:46" ht="9.75" customHeight="1" thickBot="1" x14ac:dyDescent="0.2">
      <c r="B13" s="99"/>
    </row>
    <row r="14" spans="2:46" ht="37.5" customHeight="1" thickTop="1" thickBot="1" x14ac:dyDescent="0.2">
      <c r="B14" s="729" t="s">
        <v>456</v>
      </c>
      <c r="C14" s="730"/>
      <c r="D14" s="730"/>
      <c r="E14" s="730"/>
      <c r="F14" s="730"/>
      <c r="G14" s="730"/>
      <c r="H14" s="730"/>
      <c r="I14" s="730"/>
      <c r="J14" s="730"/>
      <c r="K14" s="730"/>
      <c r="L14" s="730"/>
      <c r="M14" s="730"/>
      <c r="N14" s="730"/>
      <c r="O14" s="730"/>
      <c r="P14" s="730"/>
      <c r="Q14" s="730"/>
      <c r="R14" s="730"/>
      <c r="S14" s="730"/>
      <c r="T14" s="730"/>
      <c r="U14" s="730"/>
      <c r="V14" s="730"/>
      <c r="W14" s="730"/>
      <c r="X14" s="730"/>
      <c r="Y14" s="730"/>
      <c r="Z14" s="730"/>
      <c r="AA14" s="730"/>
      <c r="AB14" s="730"/>
      <c r="AC14" s="730"/>
      <c r="AD14" s="730"/>
      <c r="AE14" s="730"/>
      <c r="AF14" s="730"/>
      <c r="AG14" s="730"/>
      <c r="AH14" s="730"/>
      <c r="AI14" s="730"/>
      <c r="AJ14" s="730"/>
      <c r="AK14" s="730"/>
      <c r="AL14" s="730"/>
      <c r="AM14" s="730"/>
      <c r="AN14" s="730"/>
      <c r="AO14" s="730"/>
      <c r="AP14" s="730"/>
      <c r="AQ14" s="730"/>
      <c r="AR14" s="730"/>
      <c r="AS14" s="730"/>
      <c r="AT14" s="731"/>
    </row>
    <row r="15" spans="2:46" ht="31.5" customHeight="1" thickTop="1" x14ac:dyDescent="0.15">
      <c r="B15" s="732" t="s">
        <v>457</v>
      </c>
      <c r="C15" s="732"/>
      <c r="D15" s="732"/>
      <c r="E15" s="732"/>
      <c r="F15" s="732"/>
      <c r="G15" s="732"/>
      <c r="H15" s="732"/>
      <c r="I15" s="732"/>
      <c r="J15" s="732"/>
      <c r="K15" s="732"/>
      <c r="L15" s="732"/>
      <c r="M15" s="732"/>
      <c r="N15" s="732"/>
      <c r="O15" s="732"/>
      <c r="P15" s="732"/>
      <c r="Q15" s="732"/>
      <c r="R15" s="732"/>
      <c r="S15" s="732"/>
      <c r="T15" s="732"/>
      <c r="U15" s="732"/>
      <c r="V15" s="732"/>
      <c r="W15" s="732"/>
      <c r="X15" s="732"/>
    </row>
    <row r="16" spans="2:46" x14ac:dyDescent="0.15">
      <c r="B16" s="114"/>
      <c r="C16" s="114"/>
      <c r="D16" s="114"/>
      <c r="E16" s="114"/>
      <c r="F16" s="114"/>
      <c r="G16" s="114"/>
      <c r="H16" s="114"/>
      <c r="I16" s="114"/>
      <c r="J16" s="114"/>
      <c r="K16" s="114"/>
      <c r="L16" s="114"/>
      <c r="M16" s="114"/>
      <c r="N16" s="114"/>
      <c r="O16" s="114"/>
      <c r="P16" s="114"/>
      <c r="Q16" s="114"/>
      <c r="R16" s="114"/>
      <c r="S16" s="114"/>
      <c r="T16" s="114"/>
      <c r="U16" s="114"/>
      <c r="V16" s="114"/>
      <c r="W16" s="114"/>
      <c r="X16" s="114"/>
    </row>
    <row r="17" spans="1:47" ht="31.5" customHeight="1" x14ac:dyDescent="0.2">
      <c r="B17" s="115" t="s">
        <v>130</v>
      </c>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row>
    <row r="18" spans="1:47" ht="9.75" customHeight="1" thickBot="1" x14ac:dyDescent="0.2">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row>
    <row r="19" spans="1:47" ht="31.5" customHeight="1" thickTop="1" thickBot="1" x14ac:dyDescent="0.2">
      <c r="A19" s="119"/>
      <c r="B19" s="733" t="s">
        <v>131</v>
      </c>
      <c r="C19" s="952"/>
      <c r="D19" s="952"/>
      <c r="E19" s="952"/>
      <c r="F19" s="952"/>
      <c r="G19" s="952"/>
      <c r="H19" s="952"/>
      <c r="I19" s="952"/>
      <c r="J19" s="952"/>
      <c r="K19" s="952"/>
      <c r="L19" s="952"/>
      <c r="M19" s="952"/>
      <c r="N19" s="952"/>
      <c r="O19" s="952"/>
      <c r="P19" s="952"/>
      <c r="Q19" s="952"/>
      <c r="R19" s="952"/>
      <c r="S19" s="952"/>
      <c r="T19" s="952"/>
      <c r="U19" s="952"/>
      <c r="V19" s="952"/>
      <c r="W19" s="952"/>
      <c r="X19" s="952"/>
      <c r="Y19" s="952"/>
      <c r="Z19" s="952"/>
      <c r="AA19" s="952"/>
      <c r="AB19" s="952"/>
      <c r="AC19" s="952"/>
      <c r="AD19" s="952"/>
      <c r="AE19" s="952"/>
      <c r="AF19" s="952"/>
      <c r="AG19" s="952"/>
      <c r="AH19" s="952"/>
      <c r="AI19" s="952"/>
      <c r="AJ19" s="952"/>
      <c r="AK19" s="952"/>
      <c r="AL19" s="952"/>
      <c r="AM19" s="952"/>
      <c r="AN19" s="952"/>
      <c r="AO19" s="952"/>
      <c r="AP19" s="952"/>
      <c r="AQ19" s="952"/>
      <c r="AR19" s="952"/>
      <c r="AS19" s="952"/>
      <c r="AT19" s="953"/>
      <c r="AU19" s="120"/>
    </row>
    <row r="20" spans="1:47" ht="31.5" customHeight="1" thickTop="1" x14ac:dyDescent="0.15">
      <c r="B20" s="121" t="s">
        <v>132</v>
      </c>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row>
    <row r="21" spans="1:47" ht="17.25" x14ac:dyDescent="0.15">
      <c r="B21" s="99"/>
    </row>
    <row r="22" spans="1:47" ht="18" thickBot="1" x14ac:dyDescent="0.2">
      <c r="B22" s="99" t="s">
        <v>133</v>
      </c>
    </row>
    <row r="23" spans="1:47" ht="45" customHeight="1" x14ac:dyDescent="0.15">
      <c r="B23" s="123" t="s">
        <v>134</v>
      </c>
      <c r="C23" s="858" t="s">
        <v>458</v>
      </c>
      <c r="D23" s="945"/>
      <c r="E23" s="945"/>
      <c r="F23" s="945"/>
      <c r="G23" s="945"/>
      <c r="H23" s="945"/>
      <c r="I23" s="945"/>
      <c r="J23" s="945"/>
      <c r="K23" s="945"/>
      <c r="L23" s="945"/>
      <c r="M23" s="945"/>
      <c r="N23" s="945"/>
      <c r="O23" s="945"/>
      <c r="P23" s="945"/>
      <c r="Q23" s="945"/>
      <c r="R23" s="945"/>
      <c r="S23" s="945"/>
      <c r="T23" s="945"/>
      <c r="U23" s="945"/>
      <c r="V23" s="945"/>
      <c r="W23" s="945"/>
      <c r="X23" s="945"/>
      <c r="Y23" s="858" t="s">
        <v>139</v>
      </c>
      <c r="Z23" s="858"/>
      <c r="AA23" s="858"/>
      <c r="AB23" s="858"/>
      <c r="AC23" s="858"/>
      <c r="AD23" s="858"/>
      <c r="AE23" s="858"/>
      <c r="AF23" s="858"/>
      <c r="AG23" s="858"/>
      <c r="AH23" s="858"/>
      <c r="AI23" s="858"/>
      <c r="AJ23" s="858"/>
      <c r="AK23" s="858"/>
      <c r="AL23" s="858"/>
      <c r="AM23" s="858"/>
      <c r="AN23" s="858"/>
      <c r="AO23" s="758"/>
      <c r="AP23" s="758"/>
      <c r="AQ23" s="758"/>
      <c r="AR23" s="758"/>
      <c r="AS23" s="758"/>
      <c r="AT23" s="947"/>
    </row>
    <row r="24" spans="1:47" ht="18" customHeight="1" thickBot="1" x14ac:dyDescent="0.2">
      <c r="B24" s="124"/>
      <c r="C24" s="125"/>
      <c r="D24" s="126" t="s">
        <v>459</v>
      </c>
      <c r="E24" s="126" t="s">
        <v>460</v>
      </c>
      <c r="F24" s="126" t="s">
        <v>461</v>
      </c>
      <c r="G24" s="126" t="s">
        <v>462</v>
      </c>
      <c r="H24" s="126" t="s">
        <v>463</v>
      </c>
      <c r="I24" s="126" t="s">
        <v>464</v>
      </c>
      <c r="J24" s="126" t="s">
        <v>465</v>
      </c>
      <c r="K24" s="126" t="s">
        <v>466</v>
      </c>
      <c r="L24" s="126" t="s">
        <v>467</v>
      </c>
      <c r="M24" s="126" t="s">
        <v>468</v>
      </c>
      <c r="N24" s="126" t="s">
        <v>469</v>
      </c>
      <c r="O24" s="126" t="s">
        <v>470</v>
      </c>
      <c r="P24" s="126" t="s">
        <v>471</v>
      </c>
      <c r="Q24" s="126" t="s">
        <v>472</v>
      </c>
      <c r="R24" s="126" t="s">
        <v>473</v>
      </c>
      <c r="S24" s="126" t="s">
        <v>474</v>
      </c>
      <c r="T24" s="126" t="s">
        <v>475</v>
      </c>
      <c r="U24" s="126" t="s">
        <v>476</v>
      </c>
      <c r="V24" s="126" t="s">
        <v>477</v>
      </c>
      <c r="W24" s="126" t="s">
        <v>478</v>
      </c>
      <c r="X24" s="126" t="s">
        <v>479</v>
      </c>
      <c r="Y24" s="127"/>
      <c r="Z24" s="126" t="s">
        <v>459</v>
      </c>
      <c r="AA24" s="126" t="s">
        <v>460</v>
      </c>
      <c r="AB24" s="126" t="s">
        <v>461</v>
      </c>
      <c r="AC24" s="126" t="s">
        <v>462</v>
      </c>
      <c r="AD24" s="126" t="s">
        <v>463</v>
      </c>
      <c r="AE24" s="126" t="s">
        <v>464</v>
      </c>
      <c r="AF24" s="126" t="s">
        <v>465</v>
      </c>
      <c r="AG24" s="126" t="s">
        <v>466</v>
      </c>
      <c r="AH24" s="126" t="s">
        <v>467</v>
      </c>
      <c r="AI24" s="126" t="s">
        <v>468</v>
      </c>
      <c r="AJ24" s="126" t="s">
        <v>469</v>
      </c>
      <c r="AK24" s="126" t="s">
        <v>470</v>
      </c>
      <c r="AL24" s="126" t="s">
        <v>471</v>
      </c>
      <c r="AM24" s="126" t="s">
        <v>472</v>
      </c>
      <c r="AN24" s="126" t="s">
        <v>480</v>
      </c>
      <c r="AO24" s="126" t="s">
        <v>481</v>
      </c>
      <c r="AP24" s="126" t="s">
        <v>482</v>
      </c>
      <c r="AQ24" s="126" t="s">
        <v>483</v>
      </c>
      <c r="AR24" s="126" t="s">
        <v>484</v>
      </c>
      <c r="AS24" s="126" t="s">
        <v>485</v>
      </c>
      <c r="AT24" s="128" t="s">
        <v>486</v>
      </c>
    </row>
    <row r="25" spans="1:47" ht="18" customHeight="1" thickTop="1" x14ac:dyDescent="0.15">
      <c r="B25" s="129" t="s">
        <v>142</v>
      </c>
      <c r="C25" s="130" t="str">
        <f>IF(表1!C25="","",表1!C25)</f>
        <v/>
      </c>
      <c r="D25" s="131"/>
      <c r="E25" s="131"/>
      <c r="F25" s="131"/>
      <c r="G25" s="131"/>
      <c r="H25" s="131"/>
      <c r="I25" s="131"/>
      <c r="J25" s="131"/>
      <c r="K25" s="131"/>
      <c r="L25" s="131"/>
      <c r="M25" s="131"/>
      <c r="N25" s="131"/>
      <c r="O25" s="131"/>
      <c r="P25" s="131"/>
      <c r="Q25" s="131"/>
      <c r="R25" s="131"/>
      <c r="S25" s="131"/>
      <c r="T25" s="131"/>
      <c r="U25" s="131"/>
      <c r="V25" s="131"/>
      <c r="W25" s="131"/>
      <c r="X25" s="130" t="str">
        <f>IF(C25="","",C25-SUM(D25:W25))</f>
        <v/>
      </c>
      <c r="Y25" s="132">
        <f>IF(表1!K25="",0,表1!K25)</f>
        <v>0</v>
      </c>
      <c r="Z25" s="133">
        <f t="shared" ref="Z25:Z52" si="0">IF($C25="",0,$Y25*(D25/$C25))</f>
        <v>0</v>
      </c>
      <c r="AA25" s="133">
        <f t="shared" ref="AA25:AA52" si="1">IF($C25="",0,$Y25*(E25/$C25))</f>
        <v>0</v>
      </c>
      <c r="AB25" s="133">
        <f t="shared" ref="AB25:AB52" si="2">IF($C25="",0,$Y25*(F25/$C25))</f>
        <v>0</v>
      </c>
      <c r="AC25" s="133">
        <f t="shared" ref="AC25:AC52" si="3">IF($C25="",0,$Y25*(G25/$C25))</f>
        <v>0</v>
      </c>
      <c r="AD25" s="133">
        <f t="shared" ref="AD25:AD52" si="4">IF($C25="",0,$Y25*(H25/$C25))</f>
        <v>0</v>
      </c>
      <c r="AE25" s="133">
        <f t="shared" ref="AE25:AE52" si="5">IF($C25="",0,$Y25*(I25/$C25))</f>
        <v>0</v>
      </c>
      <c r="AF25" s="133">
        <f t="shared" ref="AF25:AF52" si="6">IF($C25="",0,$Y25*(J25/$C25))</f>
        <v>0</v>
      </c>
      <c r="AG25" s="133">
        <f t="shared" ref="AG25:AG52" si="7">IF($C25="",0,$Y25*(K25/$C25))</f>
        <v>0</v>
      </c>
      <c r="AH25" s="133">
        <f t="shared" ref="AH25:AH52" si="8">IF($C25="",0,$Y25*(L25/$C25))</f>
        <v>0</v>
      </c>
      <c r="AI25" s="133">
        <f t="shared" ref="AI25:AI52" si="9">IF($C25="",0,$Y25*(M25/$C25))</f>
        <v>0</v>
      </c>
      <c r="AJ25" s="133">
        <f t="shared" ref="AJ25:AJ52" si="10">IF($C25="",0,$Y25*(N25/$C25))</f>
        <v>0</v>
      </c>
      <c r="AK25" s="133">
        <f t="shared" ref="AK25:AK52" si="11">IF($C25="",0,$Y25*(O25/$C25))</f>
        <v>0</v>
      </c>
      <c r="AL25" s="133">
        <f t="shared" ref="AL25:AL52" si="12">IF($C25="",0,$Y25*(P25/$C25))</f>
        <v>0</v>
      </c>
      <c r="AM25" s="133">
        <f t="shared" ref="AM25:AM52" si="13">IF($C25="",0,$Y25*(Q25/$C25))</f>
        <v>0</v>
      </c>
      <c r="AN25" s="133">
        <f t="shared" ref="AN25:AN52" si="14">IF($C25="",0,$Y25*(R25/$C25))</f>
        <v>0</v>
      </c>
      <c r="AO25" s="133">
        <f t="shared" ref="AO25:AO52" si="15">IF($C25="",0,$Y25*(S25/$C25))</f>
        <v>0</v>
      </c>
      <c r="AP25" s="133">
        <f t="shared" ref="AP25:AP52" si="16">IF($C25="",0,$Y25*(T25/$C25))</f>
        <v>0</v>
      </c>
      <c r="AQ25" s="133">
        <f t="shared" ref="AQ25:AQ52" si="17">IF($C25="",0,$Y25*(U25/$C25))</f>
        <v>0</v>
      </c>
      <c r="AR25" s="133">
        <f t="shared" ref="AR25:AR52" si="18">IF($C25="",0,$Y25*(V25/$C25))</f>
        <v>0</v>
      </c>
      <c r="AS25" s="133">
        <f>IF($C25="",0,$Y25*(W25/$C25))</f>
        <v>0</v>
      </c>
      <c r="AT25" s="134">
        <f>IF(Y25="",0,Y25-SUM(Z25:AS25))</f>
        <v>0</v>
      </c>
      <c r="AU25" s="112" t="s">
        <v>146</v>
      </c>
    </row>
    <row r="26" spans="1:47" ht="18" customHeight="1" x14ac:dyDescent="0.15">
      <c r="B26" s="135" t="s">
        <v>147</v>
      </c>
      <c r="C26" s="130" t="str">
        <f>IF(表1!C26="","",表1!C26)</f>
        <v/>
      </c>
      <c r="D26" s="131"/>
      <c r="E26" s="131"/>
      <c r="F26" s="131"/>
      <c r="G26" s="131"/>
      <c r="H26" s="131"/>
      <c r="I26" s="131"/>
      <c r="J26" s="131"/>
      <c r="K26" s="131"/>
      <c r="L26" s="131"/>
      <c r="M26" s="131"/>
      <c r="N26" s="131"/>
      <c r="O26" s="131"/>
      <c r="P26" s="131"/>
      <c r="Q26" s="131"/>
      <c r="R26" s="131"/>
      <c r="S26" s="131"/>
      <c r="T26" s="131"/>
      <c r="U26" s="131"/>
      <c r="V26" s="131"/>
      <c r="W26" s="131"/>
      <c r="X26" s="130" t="str">
        <f>IF(C26="","",C26-SUM(D26:W26))</f>
        <v/>
      </c>
      <c r="Y26" s="133">
        <f>IF(表1!K26="",0,表1!K26)</f>
        <v>0</v>
      </c>
      <c r="Z26" s="133">
        <f t="shared" si="0"/>
        <v>0</v>
      </c>
      <c r="AA26" s="133">
        <f t="shared" si="1"/>
        <v>0</v>
      </c>
      <c r="AB26" s="133">
        <f t="shared" si="2"/>
        <v>0</v>
      </c>
      <c r="AC26" s="133">
        <f t="shared" si="3"/>
        <v>0</v>
      </c>
      <c r="AD26" s="133">
        <f t="shared" si="4"/>
        <v>0</v>
      </c>
      <c r="AE26" s="133">
        <f t="shared" si="5"/>
        <v>0</v>
      </c>
      <c r="AF26" s="133">
        <f t="shared" si="6"/>
        <v>0</v>
      </c>
      <c r="AG26" s="133">
        <f t="shared" si="7"/>
        <v>0</v>
      </c>
      <c r="AH26" s="133">
        <f t="shared" si="8"/>
        <v>0</v>
      </c>
      <c r="AI26" s="133">
        <f t="shared" si="9"/>
        <v>0</v>
      </c>
      <c r="AJ26" s="133">
        <f t="shared" si="10"/>
        <v>0</v>
      </c>
      <c r="AK26" s="133">
        <f t="shared" si="11"/>
        <v>0</v>
      </c>
      <c r="AL26" s="133">
        <f t="shared" si="12"/>
        <v>0</v>
      </c>
      <c r="AM26" s="133">
        <f t="shared" si="13"/>
        <v>0</v>
      </c>
      <c r="AN26" s="133">
        <f t="shared" si="14"/>
        <v>0</v>
      </c>
      <c r="AO26" s="133">
        <f t="shared" si="15"/>
        <v>0</v>
      </c>
      <c r="AP26" s="133">
        <f t="shared" si="16"/>
        <v>0</v>
      </c>
      <c r="AQ26" s="133">
        <f t="shared" si="17"/>
        <v>0</v>
      </c>
      <c r="AR26" s="133">
        <f t="shared" si="18"/>
        <v>0</v>
      </c>
      <c r="AS26" s="133">
        <f t="shared" ref="AS26:AS52" si="19">IF($C26="",0,$Y26*(W26/$C26))</f>
        <v>0</v>
      </c>
      <c r="AT26" s="134">
        <f t="shared" ref="AT26:AT51" si="20">IF(Y26="",0,Y26-SUM(Z26:AS26))</f>
        <v>0</v>
      </c>
      <c r="AU26" s="112" t="s">
        <v>148</v>
      </c>
    </row>
    <row r="27" spans="1:47" ht="18" customHeight="1" x14ac:dyDescent="0.15">
      <c r="B27" s="135" t="s">
        <v>149</v>
      </c>
      <c r="C27" s="130" t="str">
        <f>IF(表1!C27="","",表1!C27)</f>
        <v/>
      </c>
      <c r="D27" s="131"/>
      <c r="E27" s="131"/>
      <c r="F27" s="131"/>
      <c r="G27" s="131"/>
      <c r="H27" s="131"/>
      <c r="I27" s="131"/>
      <c r="J27" s="131"/>
      <c r="K27" s="131"/>
      <c r="L27" s="131"/>
      <c r="M27" s="131"/>
      <c r="N27" s="131"/>
      <c r="O27" s="131"/>
      <c r="P27" s="131"/>
      <c r="Q27" s="131"/>
      <c r="R27" s="131"/>
      <c r="S27" s="131"/>
      <c r="T27" s="131"/>
      <c r="U27" s="131"/>
      <c r="V27" s="131"/>
      <c r="W27" s="131"/>
      <c r="X27" s="130" t="str">
        <f>IF(C27="","",C27-SUM(D27:W27))</f>
        <v/>
      </c>
      <c r="Y27" s="133">
        <f>IF(表1!K27="",0,表1!K27)</f>
        <v>0</v>
      </c>
      <c r="Z27" s="133">
        <f t="shared" si="0"/>
        <v>0</v>
      </c>
      <c r="AA27" s="133">
        <f t="shared" si="1"/>
        <v>0</v>
      </c>
      <c r="AB27" s="133">
        <f t="shared" si="2"/>
        <v>0</v>
      </c>
      <c r="AC27" s="133">
        <f t="shared" si="3"/>
        <v>0</v>
      </c>
      <c r="AD27" s="133">
        <f t="shared" si="4"/>
        <v>0</v>
      </c>
      <c r="AE27" s="133">
        <f t="shared" si="5"/>
        <v>0</v>
      </c>
      <c r="AF27" s="133">
        <f t="shared" si="6"/>
        <v>0</v>
      </c>
      <c r="AG27" s="133">
        <f t="shared" si="7"/>
        <v>0</v>
      </c>
      <c r="AH27" s="133">
        <f t="shared" si="8"/>
        <v>0</v>
      </c>
      <c r="AI27" s="133">
        <f t="shared" si="9"/>
        <v>0</v>
      </c>
      <c r="AJ27" s="133">
        <f t="shared" si="10"/>
        <v>0</v>
      </c>
      <c r="AK27" s="133">
        <f t="shared" si="11"/>
        <v>0</v>
      </c>
      <c r="AL27" s="133">
        <f t="shared" si="12"/>
        <v>0</v>
      </c>
      <c r="AM27" s="133">
        <f t="shared" si="13"/>
        <v>0</v>
      </c>
      <c r="AN27" s="133">
        <f t="shared" si="14"/>
        <v>0</v>
      </c>
      <c r="AO27" s="133">
        <f t="shared" si="15"/>
        <v>0</v>
      </c>
      <c r="AP27" s="133">
        <f t="shared" si="16"/>
        <v>0</v>
      </c>
      <c r="AQ27" s="133">
        <f t="shared" si="17"/>
        <v>0</v>
      </c>
      <c r="AR27" s="133">
        <f t="shared" si="18"/>
        <v>0</v>
      </c>
      <c r="AS27" s="133">
        <f t="shared" si="19"/>
        <v>0</v>
      </c>
      <c r="AT27" s="134">
        <f t="shared" si="20"/>
        <v>0</v>
      </c>
      <c r="AU27" s="112" t="s">
        <v>150</v>
      </c>
    </row>
    <row r="28" spans="1:47" ht="18" customHeight="1" x14ac:dyDescent="0.15">
      <c r="B28" s="135" t="s">
        <v>151</v>
      </c>
      <c r="C28" s="130" t="str">
        <f>IF(表1!C28="","",表1!C28)</f>
        <v/>
      </c>
      <c r="D28" s="131"/>
      <c r="E28" s="131"/>
      <c r="F28" s="131"/>
      <c r="G28" s="131"/>
      <c r="H28" s="131"/>
      <c r="I28" s="131"/>
      <c r="J28" s="131"/>
      <c r="K28" s="131"/>
      <c r="L28" s="131"/>
      <c r="M28" s="131"/>
      <c r="N28" s="131"/>
      <c r="O28" s="131"/>
      <c r="P28" s="131"/>
      <c r="Q28" s="131"/>
      <c r="R28" s="131"/>
      <c r="S28" s="131"/>
      <c r="T28" s="131"/>
      <c r="U28" s="131"/>
      <c r="V28" s="131"/>
      <c r="W28" s="131"/>
      <c r="X28" s="130" t="str">
        <f t="shared" ref="X28:X52" si="21">IF(C28="","",C28-SUM(D28:W28))</f>
        <v/>
      </c>
      <c r="Y28" s="133">
        <f>IF(表1!K28="",0,表1!K28)</f>
        <v>0</v>
      </c>
      <c r="Z28" s="133">
        <f t="shared" si="0"/>
        <v>0</v>
      </c>
      <c r="AA28" s="133">
        <f t="shared" si="1"/>
        <v>0</v>
      </c>
      <c r="AB28" s="133">
        <f t="shared" si="2"/>
        <v>0</v>
      </c>
      <c r="AC28" s="133">
        <f t="shared" si="3"/>
        <v>0</v>
      </c>
      <c r="AD28" s="133">
        <f t="shared" si="4"/>
        <v>0</v>
      </c>
      <c r="AE28" s="133">
        <f t="shared" si="5"/>
        <v>0</v>
      </c>
      <c r="AF28" s="133">
        <f t="shared" si="6"/>
        <v>0</v>
      </c>
      <c r="AG28" s="133">
        <f t="shared" si="7"/>
        <v>0</v>
      </c>
      <c r="AH28" s="133">
        <f t="shared" si="8"/>
        <v>0</v>
      </c>
      <c r="AI28" s="133">
        <f t="shared" si="9"/>
        <v>0</v>
      </c>
      <c r="AJ28" s="133">
        <f t="shared" si="10"/>
        <v>0</v>
      </c>
      <c r="AK28" s="133">
        <f t="shared" si="11"/>
        <v>0</v>
      </c>
      <c r="AL28" s="133">
        <f t="shared" si="12"/>
        <v>0</v>
      </c>
      <c r="AM28" s="133">
        <f t="shared" si="13"/>
        <v>0</v>
      </c>
      <c r="AN28" s="133">
        <f t="shared" si="14"/>
        <v>0</v>
      </c>
      <c r="AO28" s="133">
        <f t="shared" si="15"/>
        <v>0</v>
      </c>
      <c r="AP28" s="133">
        <f t="shared" si="16"/>
        <v>0</v>
      </c>
      <c r="AQ28" s="133">
        <f t="shared" si="17"/>
        <v>0</v>
      </c>
      <c r="AR28" s="133">
        <f t="shared" si="18"/>
        <v>0</v>
      </c>
      <c r="AS28" s="133">
        <f t="shared" si="19"/>
        <v>0</v>
      </c>
      <c r="AT28" s="134">
        <f t="shared" si="20"/>
        <v>0</v>
      </c>
      <c r="AU28" s="112" t="s">
        <v>152</v>
      </c>
    </row>
    <row r="29" spans="1:47" ht="18" customHeight="1" x14ac:dyDescent="0.15">
      <c r="B29" s="135" t="s">
        <v>153</v>
      </c>
      <c r="C29" s="130" t="str">
        <f>IF(表1!C29="","",表1!C29)</f>
        <v/>
      </c>
      <c r="D29" s="131"/>
      <c r="E29" s="131"/>
      <c r="F29" s="131"/>
      <c r="G29" s="131"/>
      <c r="H29" s="131"/>
      <c r="I29" s="131"/>
      <c r="J29" s="131"/>
      <c r="K29" s="131"/>
      <c r="L29" s="131"/>
      <c r="M29" s="131"/>
      <c r="N29" s="131"/>
      <c r="O29" s="131"/>
      <c r="P29" s="131"/>
      <c r="Q29" s="131"/>
      <c r="R29" s="131"/>
      <c r="S29" s="131"/>
      <c r="T29" s="131"/>
      <c r="U29" s="131"/>
      <c r="V29" s="131"/>
      <c r="W29" s="131"/>
      <c r="X29" s="130" t="str">
        <f t="shared" si="21"/>
        <v/>
      </c>
      <c r="Y29" s="133">
        <f>IF(表1!K29="",0,表1!K29)</f>
        <v>0</v>
      </c>
      <c r="Z29" s="133">
        <f t="shared" si="0"/>
        <v>0</v>
      </c>
      <c r="AA29" s="133">
        <f t="shared" si="1"/>
        <v>0</v>
      </c>
      <c r="AB29" s="133">
        <f t="shared" si="2"/>
        <v>0</v>
      </c>
      <c r="AC29" s="133">
        <f t="shared" si="3"/>
        <v>0</v>
      </c>
      <c r="AD29" s="133">
        <f t="shared" si="4"/>
        <v>0</v>
      </c>
      <c r="AE29" s="133">
        <f t="shared" si="5"/>
        <v>0</v>
      </c>
      <c r="AF29" s="133">
        <f t="shared" si="6"/>
        <v>0</v>
      </c>
      <c r="AG29" s="133">
        <f t="shared" si="7"/>
        <v>0</v>
      </c>
      <c r="AH29" s="133">
        <f t="shared" si="8"/>
        <v>0</v>
      </c>
      <c r="AI29" s="133">
        <f t="shared" si="9"/>
        <v>0</v>
      </c>
      <c r="AJ29" s="133">
        <f t="shared" si="10"/>
        <v>0</v>
      </c>
      <c r="AK29" s="133">
        <f t="shared" si="11"/>
        <v>0</v>
      </c>
      <c r="AL29" s="133">
        <f t="shared" si="12"/>
        <v>0</v>
      </c>
      <c r="AM29" s="133">
        <f t="shared" si="13"/>
        <v>0</v>
      </c>
      <c r="AN29" s="133">
        <f t="shared" si="14"/>
        <v>0</v>
      </c>
      <c r="AO29" s="133">
        <f t="shared" si="15"/>
        <v>0</v>
      </c>
      <c r="AP29" s="133">
        <f t="shared" si="16"/>
        <v>0</v>
      </c>
      <c r="AQ29" s="133">
        <f t="shared" si="17"/>
        <v>0</v>
      </c>
      <c r="AR29" s="133">
        <f t="shared" si="18"/>
        <v>0</v>
      </c>
      <c r="AS29" s="133">
        <f t="shared" si="19"/>
        <v>0</v>
      </c>
      <c r="AT29" s="134">
        <f t="shared" si="20"/>
        <v>0</v>
      </c>
      <c r="AU29" s="112" t="s">
        <v>154</v>
      </c>
    </row>
    <row r="30" spans="1:47" ht="18" customHeight="1" x14ac:dyDescent="0.15">
      <c r="B30" s="135" t="s">
        <v>155</v>
      </c>
      <c r="C30" s="130" t="str">
        <f>IF(表1!C30="","",表1!C30)</f>
        <v/>
      </c>
      <c r="D30" s="131"/>
      <c r="E30" s="131"/>
      <c r="F30" s="131"/>
      <c r="G30" s="131"/>
      <c r="H30" s="131"/>
      <c r="I30" s="131"/>
      <c r="J30" s="131"/>
      <c r="K30" s="131"/>
      <c r="L30" s="131"/>
      <c r="M30" s="131"/>
      <c r="N30" s="131"/>
      <c r="O30" s="131"/>
      <c r="P30" s="131"/>
      <c r="Q30" s="131"/>
      <c r="R30" s="131"/>
      <c r="S30" s="131"/>
      <c r="T30" s="131"/>
      <c r="U30" s="131"/>
      <c r="V30" s="131"/>
      <c r="W30" s="131"/>
      <c r="X30" s="130" t="str">
        <f t="shared" si="21"/>
        <v/>
      </c>
      <c r="Y30" s="133">
        <f>IF(表1!K30="",0,表1!K30)</f>
        <v>0</v>
      </c>
      <c r="Z30" s="133">
        <f t="shared" si="0"/>
        <v>0</v>
      </c>
      <c r="AA30" s="133">
        <f t="shared" si="1"/>
        <v>0</v>
      </c>
      <c r="AB30" s="133">
        <f t="shared" si="2"/>
        <v>0</v>
      </c>
      <c r="AC30" s="133">
        <f t="shared" si="3"/>
        <v>0</v>
      </c>
      <c r="AD30" s="133">
        <f t="shared" si="4"/>
        <v>0</v>
      </c>
      <c r="AE30" s="133">
        <f t="shared" si="5"/>
        <v>0</v>
      </c>
      <c r="AF30" s="133">
        <f t="shared" si="6"/>
        <v>0</v>
      </c>
      <c r="AG30" s="133">
        <f t="shared" si="7"/>
        <v>0</v>
      </c>
      <c r="AH30" s="133">
        <f t="shared" si="8"/>
        <v>0</v>
      </c>
      <c r="AI30" s="133">
        <f t="shared" si="9"/>
        <v>0</v>
      </c>
      <c r="AJ30" s="133">
        <f t="shared" si="10"/>
        <v>0</v>
      </c>
      <c r="AK30" s="133">
        <f t="shared" si="11"/>
        <v>0</v>
      </c>
      <c r="AL30" s="133">
        <f t="shared" si="12"/>
        <v>0</v>
      </c>
      <c r="AM30" s="133">
        <f t="shared" si="13"/>
        <v>0</v>
      </c>
      <c r="AN30" s="133">
        <f t="shared" si="14"/>
        <v>0</v>
      </c>
      <c r="AO30" s="133">
        <f t="shared" si="15"/>
        <v>0</v>
      </c>
      <c r="AP30" s="133">
        <f t="shared" si="16"/>
        <v>0</v>
      </c>
      <c r="AQ30" s="133">
        <f t="shared" si="17"/>
        <v>0</v>
      </c>
      <c r="AR30" s="133">
        <f t="shared" si="18"/>
        <v>0</v>
      </c>
      <c r="AS30" s="133">
        <f t="shared" si="19"/>
        <v>0</v>
      </c>
      <c r="AT30" s="134">
        <f>IF(Y30="",0,Y30-SUM(Z30:AS30))</f>
        <v>0</v>
      </c>
      <c r="AU30" s="112" t="s">
        <v>156</v>
      </c>
    </row>
    <row r="31" spans="1:47" ht="18" customHeight="1" x14ac:dyDescent="0.15">
      <c r="B31" s="135" t="s">
        <v>157</v>
      </c>
      <c r="C31" s="130" t="str">
        <f>IF(表1!C31="","",表1!C31)</f>
        <v/>
      </c>
      <c r="D31" s="131"/>
      <c r="E31" s="131"/>
      <c r="F31" s="131"/>
      <c r="G31" s="131"/>
      <c r="H31" s="131"/>
      <c r="I31" s="131"/>
      <c r="J31" s="131"/>
      <c r="K31" s="131"/>
      <c r="L31" s="131"/>
      <c r="M31" s="131"/>
      <c r="N31" s="131"/>
      <c r="O31" s="131"/>
      <c r="P31" s="131"/>
      <c r="Q31" s="131"/>
      <c r="R31" s="131"/>
      <c r="S31" s="131"/>
      <c r="T31" s="131"/>
      <c r="U31" s="131"/>
      <c r="V31" s="131"/>
      <c r="W31" s="131"/>
      <c r="X31" s="130" t="str">
        <f t="shared" si="21"/>
        <v/>
      </c>
      <c r="Y31" s="133">
        <f>IF(表1!K31="",0,表1!K31)</f>
        <v>0</v>
      </c>
      <c r="Z31" s="133">
        <f t="shared" si="0"/>
        <v>0</v>
      </c>
      <c r="AA31" s="133">
        <f t="shared" si="1"/>
        <v>0</v>
      </c>
      <c r="AB31" s="133">
        <f t="shared" si="2"/>
        <v>0</v>
      </c>
      <c r="AC31" s="133">
        <f t="shared" si="3"/>
        <v>0</v>
      </c>
      <c r="AD31" s="133">
        <f t="shared" si="4"/>
        <v>0</v>
      </c>
      <c r="AE31" s="133">
        <f t="shared" si="5"/>
        <v>0</v>
      </c>
      <c r="AF31" s="133">
        <f t="shared" si="6"/>
        <v>0</v>
      </c>
      <c r="AG31" s="133">
        <f t="shared" si="7"/>
        <v>0</v>
      </c>
      <c r="AH31" s="133">
        <f t="shared" si="8"/>
        <v>0</v>
      </c>
      <c r="AI31" s="133">
        <f t="shared" si="9"/>
        <v>0</v>
      </c>
      <c r="AJ31" s="133">
        <f t="shared" si="10"/>
        <v>0</v>
      </c>
      <c r="AK31" s="133">
        <f t="shared" si="11"/>
        <v>0</v>
      </c>
      <c r="AL31" s="133">
        <f t="shared" si="12"/>
        <v>0</v>
      </c>
      <c r="AM31" s="133">
        <f t="shared" si="13"/>
        <v>0</v>
      </c>
      <c r="AN31" s="133">
        <f t="shared" si="14"/>
        <v>0</v>
      </c>
      <c r="AO31" s="133">
        <f t="shared" si="15"/>
        <v>0</v>
      </c>
      <c r="AP31" s="133">
        <f t="shared" si="16"/>
        <v>0</v>
      </c>
      <c r="AQ31" s="133">
        <f t="shared" si="17"/>
        <v>0</v>
      </c>
      <c r="AR31" s="133">
        <f t="shared" si="18"/>
        <v>0</v>
      </c>
      <c r="AS31" s="133">
        <f t="shared" si="19"/>
        <v>0</v>
      </c>
      <c r="AT31" s="134">
        <f t="shared" si="20"/>
        <v>0</v>
      </c>
      <c r="AU31" s="112" t="s">
        <v>158</v>
      </c>
    </row>
    <row r="32" spans="1:47" ht="18" customHeight="1" x14ac:dyDescent="0.15">
      <c r="B32" s="136" t="s">
        <v>159</v>
      </c>
      <c r="C32" s="130" t="str">
        <f>IF(表1!C32="","",表1!C32)</f>
        <v/>
      </c>
      <c r="D32" s="137"/>
      <c r="E32" s="137"/>
      <c r="F32" s="137"/>
      <c r="G32" s="137"/>
      <c r="H32" s="137"/>
      <c r="I32" s="137"/>
      <c r="J32" s="137"/>
      <c r="K32" s="137"/>
      <c r="L32" s="137"/>
      <c r="M32" s="137"/>
      <c r="N32" s="137"/>
      <c r="O32" s="137"/>
      <c r="P32" s="137"/>
      <c r="Q32" s="137"/>
      <c r="R32" s="137"/>
      <c r="S32" s="137"/>
      <c r="T32" s="137"/>
      <c r="U32" s="137"/>
      <c r="V32" s="137"/>
      <c r="W32" s="137"/>
      <c r="X32" s="130" t="str">
        <f t="shared" si="21"/>
        <v/>
      </c>
      <c r="Y32" s="133">
        <f>IF(表1!K32="",0,表1!K32)</f>
        <v>0</v>
      </c>
      <c r="Z32" s="133">
        <f t="shared" si="0"/>
        <v>0</v>
      </c>
      <c r="AA32" s="133">
        <f t="shared" si="1"/>
        <v>0</v>
      </c>
      <c r="AB32" s="133">
        <f t="shared" si="2"/>
        <v>0</v>
      </c>
      <c r="AC32" s="133">
        <f t="shared" si="3"/>
        <v>0</v>
      </c>
      <c r="AD32" s="133">
        <f t="shared" si="4"/>
        <v>0</v>
      </c>
      <c r="AE32" s="133">
        <f t="shared" si="5"/>
        <v>0</v>
      </c>
      <c r="AF32" s="133">
        <f t="shared" si="6"/>
        <v>0</v>
      </c>
      <c r="AG32" s="133">
        <f t="shared" si="7"/>
        <v>0</v>
      </c>
      <c r="AH32" s="133">
        <f t="shared" si="8"/>
        <v>0</v>
      </c>
      <c r="AI32" s="133">
        <f t="shared" si="9"/>
        <v>0</v>
      </c>
      <c r="AJ32" s="133">
        <f t="shared" si="10"/>
        <v>0</v>
      </c>
      <c r="AK32" s="133">
        <f t="shared" si="11"/>
        <v>0</v>
      </c>
      <c r="AL32" s="133">
        <f t="shared" si="12"/>
        <v>0</v>
      </c>
      <c r="AM32" s="133">
        <f t="shared" si="13"/>
        <v>0</v>
      </c>
      <c r="AN32" s="133">
        <f t="shared" si="14"/>
        <v>0</v>
      </c>
      <c r="AO32" s="133">
        <f t="shared" si="15"/>
        <v>0</v>
      </c>
      <c r="AP32" s="133">
        <f t="shared" si="16"/>
        <v>0</v>
      </c>
      <c r="AQ32" s="133">
        <f t="shared" si="17"/>
        <v>0</v>
      </c>
      <c r="AR32" s="133">
        <f t="shared" si="18"/>
        <v>0</v>
      </c>
      <c r="AS32" s="133">
        <f t="shared" si="19"/>
        <v>0</v>
      </c>
      <c r="AT32" s="134">
        <f t="shared" si="20"/>
        <v>0</v>
      </c>
      <c r="AU32" s="112" t="s">
        <v>160</v>
      </c>
    </row>
    <row r="33" spans="2:47" ht="18" customHeight="1" x14ac:dyDescent="0.15">
      <c r="B33" s="136" t="s">
        <v>161</v>
      </c>
      <c r="C33" s="130" t="str">
        <f>IF(表1!C33="","",表1!C33)</f>
        <v/>
      </c>
      <c r="D33" s="137"/>
      <c r="E33" s="137"/>
      <c r="F33" s="137"/>
      <c r="G33" s="137"/>
      <c r="H33" s="137"/>
      <c r="I33" s="137"/>
      <c r="J33" s="137"/>
      <c r="K33" s="137"/>
      <c r="L33" s="137"/>
      <c r="M33" s="137"/>
      <c r="N33" s="137"/>
      <c r="O33" s="137"/>
      <c r="P33" s="137"/>
      <c r="Q33" s="137"/>
      <c r="R33" s="137"/>
      <c r="S33" s="137"/>
      <c r="T33" s="137"/>
      <c r="U33" s="137"/>
      <c r="V33" s="137"/>
      <c r="W33" s="137"/>
      <c r="X33" s="130" t="str">
        <f t="shared" si="21"/>
        <v/>
      </c>
      <c r="Y33" s="133">
        <f>IF(表1!K33="",0,表1!K33)</f>
        <v>0</v>
      </c>
      <c r="Z33" s="133">
        <f t="shared" si="0"/>
        <v>0</v>
      </c>
      <c r="AA33" s="133">
        <f t="shared" si="1"/>
        <v>0</v>
      </c>
      <c r="AB33" s="133">
        <f t="shared" si="2"/>
        <v>0</v>
      </c>
      <c r="AC33" s="133">
        <f t="shared" si="3"/>
        <v>0</v>
      </c>
      <c r="AD33" s="133">
        <f t="shared" si="4"/>
        <v>0</v>
      </c>
      <c r="AE33" s="133">
        <f t="shared" si="5"/>
        <v>0</v>
      </c>
      <c r="AF33" s="133">
        <f t="shared" si="6"/>
        <v>0</v>
      </c>
      <c r="AG33" s="133">
        <f t="shared" si="7"/>
        <v>0</v>
      </c>
      <c r="AH33" s="133">
        <f t="shared" si="8"/>
        <v>0</v>
      </c>
      <c r="AI33" s="133">
        <f t="shared" si="9"/>
        <v>0</v>
      </c>
      <c r="AJ33" s="133">
        <f t="shared" si="10"/>
        <v>0</v>
      </c>
      <c r="AK33" s="133">
        <f t="shared" si="11"/>
        <v>0</v>
      </c>
      <c r="AL33" s="133">
        <f t="shared" si="12"/>
        <v>0</v>
      </c>
      <c r="AM33" s="133">
        <f t="shared" si="13"/>
        <v>0</v>
      </c>
      <c r="AN33" s="133">
        <f t="shared" si="14"/>
        <v>0</v>
      </c>
      <c r="AO33" s="133">
        <f t="shared" si="15"/>
        <v>0</v>
      </c>
      <c r="AP33" s="133">
        <f t="shared" si="16"/>
        <v>0</v>
      </c>
      <c r="AQ33" s="133">
        <f t="shared" si="17"/>
        <v>0</v>
      </c>
      <c r="AR33" s="133">
        <f t="shared" si="18"/>
        <v>0</v>
      </c>
      <c r="AS33" s="133">
        <f t="shared" si="19"/>
        <v>0</v>
      </c>
      <c r="AT33" s="134">
        <f t="shared" si="20"/>
        <v>0</v>
      </c>
      <c r="AU33" s="112" t="s">
        <v>162</v>
      </c>
    </row>
    <row r="34" spans="2:47" ht="18" customHeight="1" x14ac:dyDescent="0.15">
      <c r="B34" s="136" t="s">
        <v>163</v>
      </c>
      <c r="C34" s="130" t="str">
        <f>IF(表1!C34="","",表1!C34)</f>
        <v/>
      </c>
      <c r="D34" s="137"/>
      <c r="E34" s="137"/>
      <c r="F34" s="137"/>
      <c r="G34" s="137"/>
      <c r="H34" s="137"/>
      <c r="I34" s="137"/>
      <c r="J34" s="137"/>
      <c r="K34" s="137"/>
      <c r="L34" s="137"/>
      <c r="M34" s="137"/>
      <c r="N34" s="137"/>
      <c r="O34" s="137"/>
      <c r="P34" s="137"/>
      <c r="Q34" s="137"/>
      <c r="R34" s="137"/>
      <c r="S34" s="137"/>
      <c r="T34" s="137"/>
      <c r="U34" s="137"/>
      <c r="V34" s="137"/>
      <c r="W34" s="137"/>
      <c r="X34" s="130" t="str">
        <f t="shared" si="21"/>
        <v/>
      </c>
      <c r="Y34" s="133">
        <f>IF(表1!K34="",0,表1!K34)</f>
        <v>0</v>
      </c>
      <c r="Z34" s="133">
        <f t="shared" si="0"/>
        <v>0</v>
      </c>
      <c r="AA34" s="133">
        <f t="shared" si="1"/>
        <v>0</v>
      </c>
      <c r="AB34" s="133">
        <f t="shared" si="2"/>
        <v>0</v>
      </c>
      <c r="AC34" s="133">
        <f t="shared" si="3"/>
        <v>0</v>
      </c>
      <c r="AD34" s="133">
        <f t="shared" si="4"/>
        <v>0</v>
      </c>
      <c r="AE34" s="133">
        <f t="shared" si="5"/>
        <v>0</v>
      </c>
      <c r="AF34" s="133">
        <f t="shared" si="6"/>
        <v>0</v>
      </c>
      <c r="AG34" s="133">
        <f t="shared" si="7"/>
        <v>0</v>
      </c>
      <c r="AH34" s="133">
        <f t="shared" si="8"/>
        <v>0</v>
      </c>
      <c r="AI34" s="133">
        <f t="shared" si="9"/>
        <v>0</v>
      </c>
      <c r="AJ34" s="133">
        <f t="shared" si="10"/>
        <v>0</v>
      </c>
      <c r="AK34" s="133">
        <f t="shared" si="11"/>
        <v>0</v>
      </c>
      <c r="AL34" s="133">
        <f t="shared" si="12"/>
        <v>0</v>
      </c>
      <c r="AM34" s="133">
        <f t="shared" si="13"/>
        <v>0</v>
      </c>
      <c r="AN34" s="133">
        <f t="shared" si="14"/>
        <v>0</v>
      </c>
      <c r="AO34" s="133">
        <f t="shared" si="15"/>
        <v>0</v>
      </c>
      <c r="AP34" s="133">
        <f t="shared" si="16"/>
        <v>0</v>
      </c>
      <c r="AQ34" s="133">
        <f t="shared" si="17"/>
        <v>0</v>
      </c>
      <c r="AR34" s="133">
        <f t="shared" si="18"/>
        <v>0</v>
      </c>
      <c r="AS34" s="133">
        <f t="shared" si="19"/>
        <v>0</v>
      </c>
      <c r="AT34" s="134">
        <f t="shared" si="20"/>
        <v>0</v>
      </c>
      <c r="AU34" s="112" t="s">
        <v>164</v>
      </c>
    </row>
    <row r="35" spans="2:47" ht="18" customHeight="1" x14ac:dyDescent="0.15">
      <c r="B35" s="136" t="s">
        <v>165</v>
      </c>
      <c r="C35" s="130" t="str">
        <f>IF(表1!C35="","",表1!C35)</f>
        <v/>
      </c>
      <c r="D35" s="137"/>
      <c r="E35" s="137"/>
      <c r="F35" s="137"/>
      <c r="G35" s="137"/>
      <c r="H35" s="137"/>
      <c r="I35" s="137"/>
      <c r="J35" s="137"/>
      <c r="K35" s="137"/>
      <c r="L35" s="137"/>
      <c r="M35" s="137"/>
      <c r="N35" s="137"/>
      <c r="O35" s="137"/>
      <c r="P35" s="137"/>
      <c r="Q35" s="137"/>
      <c r="R35" s="137"/>
      <c r="S35" s="137"/>
      <c r="T35" s="137"/>
      <c r="U35" s="137"/>
      <c r="V35" s="137"/>
      <c r="W35" s="137"/>
      <c r="X35" s="130" t="str">
        <f t="shared" si="21"/>
        <v/>
      </c>
      <c r="Y35" s="133">
        <f>IF(表1!K35="",0,表1!K35)</f>
        <v>0</v>
      </c>
      <c r="Z35" s="133">
        <f t="shared" si="0"/>
        <v>0</v>
      </c>
      <c r="AA35" s="133">
        <f t="shared" si="1"/>
        <v>0</v>
      </c>
      <c r="AB35" s="133">
        <f t="shared" si="2"/>
        <v>0</v>
      </c>
      <c r="AC35" s="133">
        <f t="shared" si="3"/>
        <v>0</v>
      </c>
      <c r="AD35" s="133">
        <f t="shared" si="4"/>
        <v>0</v>
      </c>
      <c r="AE35" s="133">
        <f t="shared" si="5"/>
        <v>0</v>
      </c>
      <c r="AF35" s="133">
        <f t="shared" si="6"/>
        <v>0</v>
      </c>
      <c r="AG35" s="133">
        <f t="shared" si="7"/>
        <v>0</v>
      </c>
      <c r="AH35" s="133">
        <f t="shared" si="8"/>
        <v>0</v>
      </c>
      <c r="AI35" s="133">
        <f t="shared" si="9"/>
        <v>0</v>
      </c>
      <c r="AJ35" s="133">
        <f t="shared" si="10"/>
        <v>0</v>
      </c>
      <c r="AK35" s="133">
        <f t="shared" si="11"/>
        <v>0</v>
      </c>
      <c r="AL35" s="133">
        <f t="shared" si="12"/>
        <v>0</v>
      </c>
      <c r="AM35" s="133">
        <f t="shared" si="13"/>
        <v>0</v>
      </c>
      <c r="AN35" s="133">
        <f t="shared" si="14"/>
        <v>0</v>
      </c>
      <c r="AO35" s="133">
        <f t="shared" si="15"/>
        <v>0</v>
      </c>
      <c r="AP35" s="133">
        <f t="shared" si="16"/>
        <v>0</v>
      </c>
      <c r="AQ35" s="133">
        <f t="shared" si="17"/>
        <v>0</v>
      </c>
      <c r="AR35" s="133">
        <f t="shared" si="18"/>
        <v>0</v>
      </c>
      <c r="AS35" s="133">
        <f t="shared" si="19"/>
        <v>0</v>
      </c>
      <c r="AT35" s="134">
        <f t="shared" si="20"/>
        <v>0</v>
      </c>
      <c r="AU35" s="112" t="s">
        <v>168</v>
      </c>
    </row>
    <row r="36" spans="2:47" ht="18" customHeight="1" x14ac:dyDescent="0.15">
      <c r="B36" s="136" t="s">
        <v>169</v>
      </c>
      <c r="C36" s="130" t="str">
        <f>IF(表1!C36="","",表1!C36)</f>
        <v/>
      </c>
      <c r="D36" s="137"/>
      <c r="E36" s="137"/>
      <c r="F36" s="137"/>
      <c r="G36" s="137"/>
      <c r="H36" s="137"/>
      <c r="I36" s="137"/>
      <c r="J36" s="137"/>
      <c r="K36" s="137"/>
      <c r="L36" s="137"/>
      <c r="M36" s="137"/>
      <c r="N36" s="137"/>
      <c r="O36" s="137"/>
      <c r="P36" s="137"/>
      <c r="Q36" s="137"/>
      <c r="R36" s="137"/>
      <c r="S36" s="137"/>
      <c r="T36" s="137"/>
      <c r="U36" s="137"/>
      <c r="V36" s="137"/>
      <c r="W36" s="137"/>
      <c r="X36" s="130" t="str">
        <f t="shared" si="21"/>
        <v/>
      </c>
      <c r="Y36" s="133">
        <f>IF(表1!K36="",0,表1!K36)</f>
        <v>0</v>
      </c>
      <c r="Z36" s="133">
        <f t="shared" si="0"/>
        <v>0</v>
      </c>
      <c r="AA36" s="133">
        <f t="shared" si="1"/>
        <v>0</v>
      </c>
      <c r="AB36" s="133">
        <f t="shared" si="2"/>
        <v>0</v>
      </c>
      <c r="AC36" s="133">
        <f t="shared" si="3"/>
        <v>0</v>
      </c>
      <c r="AD36" s="133">
        <f t="shared" si="4"/>
        <v>0</v>
      </c>
      <c r="AE36" s="133">
        <f t="shared" si="5"/>
        <v>0</v>
      </c>
      <c r="AF36" s="133">
        <f t="shared" si="6"/>
        <v>0</v>
      </c>
      <c r="AG36" s="133">
        <f t="shared" si="7"/>
        <v>0</v>
      </c>
      <c r="AH36" s="133">
        <f t="shared" si="8"/>
        <v>0</v>
      </c>
      <c r="AI36" s="133">
        <f t="shared" si="9"/>
        <v>0</v>
      </c>
      <c r="AJ36" s="133">
        <f t="shared" si="10"/>
        <v>0</v>
      </c>
      <c r="AK36" s="133">
        <f t="shared" si="11"/>
        <v>0</v>
      </c>
      <c r="AL36" s="133">
        <f t="shared" si="12"/>
        <v>0</v>
      </c>
      <c r="AM36" s="133">
        <f t="shared" si="13"/>
        <v>0</v>
      </c>
      <c r="AN36" s="133">
        <f t="shared" si="14"/>
        <v>0</v>
      </c>
      <c r="AO36" s="133">
        <f t="shared" si="15"/>
        <v>0</v>
      </c>
      <c r="AP36" s="133">
        <f t="shared" si="16"/>
        <v>0</v>
      </c>
      <c r="AQ36" s="133">
        <f t="shared" si="17"/>
        <v>0</v>
      </c>
      <c r="AR36" s="133">
        <f t="shared" si="18"/>
        <v>0</v>
      </c>
      <c r="AS36" s="133">
        <f t="shared" si="19"/>
        <v>0</v>
      </c>
      <c r="AT36" s="134">
        <f t="shared" si="20"/>
        <v>0</v>
      </c>
      <c r="AU36" s="112" t="s">
        <v>172</v>
      </c>
    </row>
    <row r="37" spans="2:47" ht="18" customHeight="1" x14ac:dyDescent="0.15">
      <c r="B37" s="136" t="s">
        <v>173</v>
      </c>
      <c r="C37" s="130" t="str">
        <f>IF(表1!C37="","",表1!C37)</f>
        <v/>
      </c>
      <c r="D37" s="137"/>
      <c r="E37" s="137"/>
      <c r="F37" s="137"/>
      <c r="G37" s="137"/>
      <c r="H37" s="137"/>
      <c r="I37" s="137"/>
      <c r="J37" s="137"/>
      <c r="K37" s="137"/>
      <c r="L37" s="137"/>
      <c r="M37" s="137"/>
      <c r="N37" s="137"/>
      <c r="O37" s="137"/>
      <c r="P37" s="137"/>
      <c r="Q37" s="137"/>
      <c r="R37" s="137"/>
      <c r="S37" s="137"/>
      <c r="T37" s="137"/>
      <c r="U37" s="137"/>
      <c r="V37" s="137"/>
      <c r="W37" s="137"/>
      <c r="X37" s="130" t="str">
        <f t="shared" si="21"/>
        <v/>
      </c>
      <c r="Y37" s="133">
        <f>IF(表1!K37="",0,表1!K37)</f>
        <v>0</v>
      </c>
      <c r="Z37" s="133">
        <f t="shared" si="0"/>
        <v>0</v>
      </c>
      <c r="AA37" s="133">
        <f t="shared" si="1"/>
        <v>0</v>
      </c>
      <c r="AB37" s="133">
        <f t="shared" si="2"/>
        <v>0</v>
      </c>
      <c r="AC37" s="133">
        <f t="shared" si="3"/>
        <v>0</v>
      </c>
      <c r="AD37" s="133">
        <f t="shared" si="4"/>
        <v>0</v>
      </c>
      <c r="AE37" s="133">
        <f t="shared" si="5"/>
        <v>0</v>
      </c>
      <c r="AF37" s="133">
        <f t="shared" si="6"/>
        <v>0</v>
      </c>
      <c r="AG37" s="133">
        <f t="shared" si="7"/>
        <v>0</v>
      </c>
      <c r="AH37" s="133">
        <f t="shared" si="8"/>
        <v>0</v>
      </c>
      <c r="AI37" s="133">
        <f t="shared" si="9"/>
        <v>0</v>
      </c>
      <c r="AJ37" s="133">
        <f t="shared" si="10"/>
        <v>0</v>
      </c>
      <c r="AK37" s="133">
        <f t="shared" si="11"/>
        <v>0</v>
      </c>
      <c r="AL37" s="133">
        <f t="shared" si="12"/>
        <v>0</v>
      </c>
      <c r="AM37" s="133">
        <f t="shared" si="13"/>
        <v>0</v>
      </c>
      <c r="AN37" s="133">
        <f t="shared" si="14"/>
        <v>0</v>
      </c>
      <c r="AO37" s="133">
        <f t="shared" si="15"/>
        <v>0</v>
      </c>
      <c r="AP37" s="133">
        <f t="shared" si="16"/>
        <v>0</v>
      </c>
      <c r="AQ37" s="133">
        <f t="shared" si="17"/>
        <v>0</v>
      </c>
      <c r="AR37" s="133">
        <f t="shared" si="18"/>
        <v>0</v>
      </c>
      <c r="AS37" s="133">
        <f t="shared" si="19"/>
        <v>0</v>
      </c>
      <c r="AT37" s="134">
        <f t="shared" si="20"/>
        <v>0</v>
      </c>
      <c r="AU37" s="112" t="s">
        <v>174</v>
      </c>
    </row>
    <row r="38" spans="2:47" ht="18" customHeight="1" x14ac:dyDescent="0.15">
      <c r="B38" s="136" t="s">
        <v>175</v>
      </c>
      <c r="C38" s="130" t="str">
        <f>IF(表1!C38="","",表1!C38)</f>
        <v/>
      </c>
      <c r="D38" s="137"/>
      <c r="E38" s="137"/>
      <c r="F38" s="137"/>
      <c r="G38" s="137"/>
      <c r="H38" s="137"/>
      <c r="I38" s="137"/>
      <c r="J38" s="137"/>
      <c r="K38" s="137"/>
      <c r="L38" s="137"/>
      <c r="M38" s="137"/>
      <c r="N38" s="137"/>
      <c r="O38" s="137"/>
      <c r="P38" s="137"/>
      <c r="Q38" s="137"/>
      <c r="R38" s="137"/>
      <c r="S38" s="137"/>
      <c r="T38" s="137"/>
      <c r="U38" s="137"/>
      <c r="V38" s="137"/>
      <c r="W38" s="137"/>
      <c r="X38" s="130" t="str">
        <f t="shared" si="21"/>
        <v/>
      </c>
      <c r="Y38" s="133">
        <f>IF(表1!K38="",0,表1!K38)</f>
        <v>0</v>
      </c>
      <c r="Z38" s="133">
        <f t="shared" si="0"/>
        <v>0</v>
      </c>
      <c r="AA38" s="133">
        <f t="shared" si="1"/>
        <v>0</v>
      </c>
      <c r="AB38" s="133">
        <f t="shared" si="2"/>
        <v>0</v>
      </c>
      <c r="AC38" s="133">
        <f t="shared" si="3"/>
        <v>0</v>
      </c>
      <c r="AD38" s="133">
        <f t="shared" si="4"/>
        <v>0</v>
      </c>
      <c r="AE38" s="133">
        <f t="shared" si="5"/>
        <v>0</v>
      </c>
      <c r="AF38" s="133">
        <f t="shared" si="6"/>
        <v>0</v>
      </c>
      <c r="AG38" s="133">
        <f t="shared" si="7"/>
        <v>0</v>
      </c>
      <c r="AH38" s="133">
        <f t="shared" si="8"/>
        <v>0</v>
      </c>
      <c r="AI38" s="133">
        <f t="shared" si="9"/>
        <v>0</v>
      </c>
      <c r="AJ38" s="133">
        <f t="shared" si="10"/>
        <v>0</v>
      </c>
      <c r="AK38" s="133">
        <f t="shared" si="11"/>
        <v>0</v>
      </c>
      <c r="AL38" s="133">
        <f t="shared" si="12"/>
        <v>0</v>
      </c>
      <c r="AM38" s="133">
        <f t="shared" si="13"/>
        <v>0</v>
      </c>
      <c r="AN38" s="133">
        <f t="shared" si="14"/>
        <v>0</v>
      </c>
      <c r="AO38" s="133">
        <f t="shared" si="15"/>
        <v>0</v>
      </c>
      <c r="AP38" s="133">
        <f t="shared" si="16"/>
        <v>0</v>
      </c>
      <c r="AQ38" s="133">
        <f t="shared" si="17"/>
        <v>0</v>
      </c>
      <c r="AR38" s="133">
        <f t="shared" si="18"/>
        <v>0</v>
      </c>
      <c r="AS38" s="133">
        <f t="shared" si="19"/>
        <v>0</v>
      </c>
      <c r="AT38" s="134">
        <f t="shared" si="20"/>
        <v>0</v>
      </c>
      <c r="AU38" s="112" t="s">
        <v>176</v>
      </c>
    </row>
    <row r="39" spans="2:47" ht="18" customHeight="1" x14ac:dyDescent="0.15">
      <c r="B39" s="136" t="s">
        <v>177</v>
      </c>
      <c r="C39" s="130" t="str">
        <f>IF(表1!C39="","",表1!C39)</f>
        <v/>
      </c>
      <c r="D39" s="137"/>
      <c r="E39" s="137"/>
      <c r="F39" s="137"/>
      <c r="G39" s="137"/>
      <c r="H39" s="137"/>
      <c r="I39" s="137"/>
      <c r="J39" s="137"/>
      <c r="K39" s="137"/>
      <c r="L39" s="137"/>
      <c r="M39" s="137"/>
      <c r="N39" s="137"/>
      <c r="O39" s="137"/>
      <c r="P39" s="137"/>
      <c r="Q39" s="137"/>
      <c r="R39" s="137"/>
      <c r="S39" s="137"/>
      <c r="T39" s="137"/>
      <c r="U39" s="137"/>
      <c r="V39" s="137"/>
      <c r="W39" s="137"/>
      <c r="X39" s="130" t="str">
        <f t="shared" si="21"/>
        <v/>
      </c>
      <c r="Y39" s="133">
        <f>IF(表1!K39="",0,表1!K39)</f>
        <v>0</v>
      </c>
      <c r="Z39" s="133">
        <f t="shared" si="0"/>
        <v>0</v>
      </c>
      <c r="AA39" s="133">
        <f t="shared" si="1"/>
        <v>0</v>
      </c>
      <c r="AB39" s="133">
        <f t="shared" si="2"/>
        <v>0</v>
      </c>
      <c r="AC39" s="133">
        <f t="shared" si="3"/>
        <v>0</v>
      </c>
      <c r="AD39" s="133">
        <f t="shared" si="4"/>
        <v>0</v>
      </c>
      <c r="AE39" s="133">
        <f t="shared" si="5"/>
        <v>0</v>
      </c>
      <c r="AF39" s="133">
        <f t="shared" si="6"/>
        <v>0</v>
      </c>
      <c r="AG39" s="133">
        <f t="shared" si="7"/>
        <v>0</v>
      </c>
      <c r="AH39" s="133">
        <f t="shared" si="8"/>
        <v>0</v>
      </c>
      <c r="AI39" s="133">
        <f t="shared" si="9"/>
        <v>0</v>
      </c>
      <c r="AJ39" s="133">
        <f t="shared" si="10"/>
        <v>0</v>
      </c>
      <c r="AK39" s="133">
        <f t="shared" si="11"/>
        <v>0</v>
      </c>
      <c r="AL39" s="133">
        <f t="shared" si="12"/>
        <v>0</v>
      </c>
      <c r="AM39" s="133">
        <f t="shared" si="13"/>
        <v>0</v>
      </c>
      <c r="AN39" s="133">
        <f t="shared" si="14"/>
        <v>0</v>
      </c>
      <c r="AO39" s="133">
        <f t="shared" si="15"/>
        <v>0</v>
      </c>
      <c r="AP39" s="133">
        <f t="shared" si="16"/>
        <v>0</v>
      </c>
      <c r="AQ39" s="133">
        <f t="shared" si="17"/>
        <v>0</v>
      </c>
      <c r="AR39" s="133">
        <f t="shared" si="18"/>
        <v>0</v>
      </c>
      <c r="AS39" s="133">
        <f t="shared" si="19"/>
        <v>0</v>
      </c>
      <c r="AT39" s="134">
        <f t="shared" si="20"/>
        <v>0</v>
      </c>
      <c r="AU39" s="112" t="s">
        <v>178</v>
      </c>
    </row>
    <row r="40" spans="2:47" ht="18" customHeight="1" x14ac:dyDescent="0.15">
      <c r="B40" s="136" t="s">
        <v>179</v>
      </c>
      <c r="C40" s="130" t="str">
        <f>IF(表1!C40="","",表1!C40)</f>
        <v/>
      </c>
      <c r="D40" s="137"/>
      <c r="E40" s="137"/>
      <c r="F40" s="137"/>
      <c r="G40" s="137"/>
      <c r="H40" s="137"/>
      <c r="I40" s="137"/>
      <c r="J40" s="137"/>
      <c r="K40" s="137"/>
      <c r="L40" s="137"/>
      <c r="M40" s="137"/>
      <c r="N40" s="137"/>
      <c r="O40" s="137"/>
      <c r="P40" s="137"/>
      <c r="Q40" s="137"/>
      <c r="R40" s="137"/>
      <c r="S40" s="137"/>
      <c r="T40" s="137"/>
      <c r="U40" s="137"/>
      <c r="V40" s="137"/>
      <c r="W40" s="137"/>
      <c r="X40" s="130" t="str">
        <f t="shared" si="21"/>
        <v/>
      </c>
      <c r="Y40" s="133">
        <f>IF(表1!K40="",0,表1!K40)</f>
        <v>0</v>
      </c>
      <c r="Z40" s="133">
        <f t="shared" si="0"/>
        <v>0</v>
      </c>
      <c r="AA40" s="133">
        <f t="shared" si="1"/>
        <v>0</v>
      </c>
      <c r="AB40" s="133">
        <f t="shared" si="2"/>
        <v>0</v>
      </c>
      <c r="AC40" s="133">
        <f t="shared" si="3"/>
        <v>0</v>
      </c>
      <c r="AD40" s="133">
        <f t="shared" si="4"/>
        <v>0</v>
      </c>
      <c r="AE40" s="133">
        <f t="shared" si="5"/>
        <v>0</v>
      </c>
      <c r="AF40" s="133">
        <f t="shared" si="6"/>
        <v>0</v>
      </c>
      <c r="AG40" s="133">
        <f t="shared" si="7"/>
        <v>0</v>
      </c>
      <c r="AH40" s="133">
        <f t="shared" si="8"/>
        <v>0</v>
      </c>
      <c r="AI40" s="133">
        <f t="shared" si="9"/>
        <v>0</v>
      </c>
      <c r="AJ40" s="133">
        <f t="shared" si="10"/>
        <v>0</v>
      </c>
      <c r="AK40" s="133">
        <f t="shared" si="11"/>
        <v>0</v>
      </c>
      <c r="AL40" s="133">
        <f t="shared" si="12"/>
        <v>0</v>
      </c>
      <c r="AM40" s="133">
        <f t="shared" si="13"/>
        <v>0</v>
      </c>
      <c r="AN40" s="133">
        <f t="shared" si="14"/>
        <v>0</v>
      </c>
      <c r="AO40" s="133">
        <f t="shared" si="15"/>
        <v>0</v>
      </c>
      <c r="AP40" s="133">
        <f t="shared" si="16"/>
        <v>0</v>
      </c>
      <c r="AQ40" s="133">
        <f t="shared" si="17"/>
        <v>0</v>
      </c>
      <c r="AR40" s="133">
        <f t="shared" si="18"/>
        <v>0</v>
      </c>
      <c r="AS40" s="133">
        <f t="shared" si="19"/>
        <v>0</v>
      </c>
      <c r="AT40" s="134">
        <f t="shared" si="20"/>
        <v>0</v>
      </c>
      <c r="AU40" s="112" t="s">
        <v>181</v>
      </c>
    </row>
    <row r="41" spans="2:47" ht="18" customHeight="1" x14ac:dyDescent="0.15">
      <c r="B41" s="136" t="s">
        <v>182</v>
      </c>
      <c r="C41" s="130" t="str">
        <f>IF(表1!C41="","",表1!C41)</f>
        <v/>
      </c>
      <c r="D41" s="137"/>
      <c r="E41" s="137"/>
      <c r="F41" s="137"/>
      <c r="G41" s="137"/>
      <c r="H41" s="137"/>
      <c r="I41" s="137"/>
      <c r="J41" s="137"/>
      <c r="K41" s="137"/>
      <c r="L41" s="137"/>
      <c r="M41" s="137"/>
      <c r="N41" s="137"/>
      <c r="O41" s="137"/>
      <c r="P41" s="137"/>
      <c r="Q41" s="137"/>
      <c r="R41" s="137"/>
      <c r="S41" s="137"/>
      <c r="T41" s="137"/>
      <c r="U41" s="137"/>
      <c r="V41" s="137"/>
      <c r="W41" s="137"/>
      <c r="X41" s="130" t="str">
        <f t="shared" si="21"/>
        <v/>
      </c>
      <c r="Y41" s="133">
        <f>IF(表1!K41="",0,表1!K41)</f>
        <v>0</v>
      </c>
      <c r="Z41" s="133">
        <f t="shared" si="0"/>
        <v>0</v>
      </c>
      <c r="AA41" s="133">
        <f t="shared" si="1"/>
        <v>0</v>
      </c>
      <c r="AB41" s="133">
        <f t="shared" si="2"/>
        <v>0</v>
      </c>
      <c r="AC41" s="133">
        <f t="shared" si="3"/>
        <v>0</v>
      </c>
      <c r="AD41" s="133">
        <f t="shared" si="4"/>
        <v>0</v>
      </c>
      <c r="AE41" s="133">
        <f t="shared" si="5"/>
        <v>0</v>
      </c>
      <c r="AF41" s="133">
        <f t="shared" si="6"/>
        <v>0</v>
      </c>
      <c r="AG41" s="133">
        <f t="shared" si="7"/>
        <v>0</v>
      </c>
      <c r="AH41" s="133">
        <f t="shared" si="8"/>
        <v>0</v>
      </c>
      <c r="AI41" s="133">
        <f t="shared" si="9"/>
        <v>0</v>
      </c>
      <c r="AJ41" s="133">
        <f t="shared" si="10"/>
        <v>0</v>
      </c>
      <c r="AK41" s="133">
        <f t="shared" si="11"/>
        <v>0</v>
      </c>
      <c r="AL41" s="133">
        <f t="shared" si="12"/>
        <v>0</v>
      </c>
      <c r="AM41" s="133">
        <f t="shared" si="13"/>
        <v>0</v>
      </c>
      <c r="AN41" s="133">
        <f t="shared" si="14"/>
        <v>0</v>
      </c>
      <c r="AO41" s="133">
        <f t="shared" si="15"/>
        <v>0</v>
      </c>
      <c r="AP41" s="133">
        <f t="shared" si="16"/>
        <v>0</v>
      </c>
      <c r="AQ41" s="133">
        <f t="shared" si="17"/>
        <v>0</v>
      </c>
      <c r="AR41" s="133">
        <f t="shared" si="18"/>
        <v>0</v>
      </c>
      <c r="AS41" s="133">
        <f t="shared" si="19"/>
        <v>0</v>
      </c>
      <c r="AT41" s="134">
        <f t="shared" si="20"/>
        <v>0</v>
      </c>
      <c r="AU41" s="112" t="s">
        <v>183</v>
      </c>
    </row>
    <row r="42" spans="2:47" ht="18" customHeight="1" x14ac:dyDescent="0.15">
      <c r="B42" s="136" t="s">
        <v>184</v>
      </c>
      <c r="C42" s="130" t="str">
        <f>IF(表1!C42="","",表1!C42)</f>
        <v/>
      </c>
      <c r="D42" s="137"/>
      <c r="E42" s="137"/>
      <c r="F42" s="137"/>
      <c r="G42" s="137"/>
      <c r="H42" s="137"/>
      <c r="I42" s="137"/>
      <c r="J42" s="137"/>
      <c r="K42" s="137"/>
      <c r="L42" s="137"/>
      <c r="M42" s="137"/>
      <c r="N42" s="137"/>
      <c r="O42" s="137"/>
      <c r="P42" s="137"/>
      <c r="Q42" s="137"/>
      <c r="R42" s="137"/>
      <c r="S42" s="137"/>
      <c r="T42" s="137"/>
      <c r="U42" s="137"/>
      <c r="V42" s="137"/>
      <c r="W42" s="137"/>
      <c r="X42" s="130" t="str">
        <f t="shared" si="21"/>
        <v/>
      </c>
      <c r="Y42" s="133">
        <f>IF(表1!K42="",0,表1!K42)</f>
        <v>0</v>
      </c>
      <c r="Z42" s="133">
        <f t="shared" si="0"/>
        <v>0</v>
      </c>
      <c r="AA42" s="133">
        <f t="shared" si="1"/>
        <v>0</v>
      </c>
      <c r="AB42" s="133">
        <f t="shared" si="2"/>
        <v>0</v>
      </c>
      <c r="AC42" s="133">
        <f t="shared" si="3"/>
        <v>0</v>
      </c>
      <c r="AD42" s="133">
        <f t="shared" si="4"/>
        <v>0</v>
      </c>
      <c r="AE42" s="133">
        <f t="shared" si="5"/>
        <v>0</v>
      </c>
      <c r="AF42" s="133">
        <f t="shared" si="6"/>
        <v>0</v>
      </c>
      <c r="AG42" s="133">
        <f t="shared" si="7"/>
        <v>0</v>
      </c>
      <c r="AH42" s="133">
        <f t="shared" si="8"/>
        <v>0</v>
      </c>
      <c r="AI42" s="133">
        <f t="shared" si="9"/>
        <v>0</v>
      </c>
      <c r="AJ42" s="133">
        <f t="shared" si="10"/>
        <v>0</v>
      </c>
      <c r="AK42" s="133">
        <f t="shared" si="11"/>
        <v>0</v>
      </c>
      <c r="AL42" s="133">
        <f t="shared" si="12"/>
        <v>0</v>
      </c>
      <c r="AM42" s="133">
        <f t="shared" si="13"/>
        <v>0</v>
      </c>
      <c r="AN42" s="133">
        <f t="shared" si="14"/>
        <v>0</v>
      </c>
      <c r="AO42" s="133">
        <f t="shared" si="15"/>
        <v>0</v>
      </c>
      <c r="AP42" s="133">
        <f t="shared" si="16"/>
        <v>0</v>
      </c>
      <c r="AQ42" s="133">
        <f t="shared" si="17"/>
        <v>0</v>
      </c>
      <c r="AR42" s="133">
        <f t="shared" si="18"/>
        <v>0</v>
      </c>
      <c r="AS42" s="133">
        <f t="shared" si="19"/>
        <v>0</v>
      </c>
      <c r="AT42" s="134">
        <f t="shared" si="20"/>
        <v>0</v>
      </c>
      <c r="AU42" s="112" t="s">
        <v>185</v>
      </c>
    </row>
    <row r="43" spans="2:47" ht="18" customHeight="1" x14ac:dyDescent="0.15">
      <c r="B43" s="136" t="s">
        <v>186</v>
      </c>
      <c r="C43" s="130" t="str">
        <f>IF(表1!C43="","",表1!C43)</f>
        <v/>
      </c>
      <c r="D43" s="137"/>
      <c r="E43" s="137"/>
      <c r="F43" s="137"/>
      <c r="G43" s="137"/>
      <c r="H43" s="137"/>
      <c r="I43" s="137"/>
      <c r="J43" s="137"/>
      <c r="K43" s="137"/>
      <c r="L43" s="137"/>
      <c r="M43" s="137"/>
      <c r="N43" s="137"/>
      <c r="O43" s="137"/>
      <c r="P43" s="137"/>
      <c r="Q43" s="137"/>
      <c r="R43" s="137"/>
      <c r="S43" s="137"/>
      <c r="T43" s="137"/>
      <c r="U43" s="137"/>
      <c r="V43" s="137"/>
      <c r="W43" s="137"/>
      <c r="X43" s="130" t="str">
        <f t="shared" si="21"/>
        <v/>
      </c>
      <c r="Y43" s="133">
        <f>IF(表1!K43="",0,表1!K43)</f>
        <v>0</v>
      </c>
      <c r="Z43" s="133">
        <f t="shared" si="0"/>
        <v>0</v>
      </c>
      <c r="AA43" s="133">
        <f t="shared" si="1"/>
        <v>0</v>
      </c>
      <c r="AB43" s="133">
        <f t="shared" si="2"/>
        <v>0</v>
      </c>
      <c r="AC43" s="133">
        <f t="shared" si="3"/>
        <v>0</v>
      </c>
      <c r="AD43" s="133">
        <f t="shared" si="4"/>
        <v>0</v>
      </c>
      <c r="AE43" s="133">
        <f t="shared" si="5"/>
        <v>0</v>
      </c>
      <c r="AF43" s="133">
        <f t="shared" si="6"/>
        <v>0</v>
      </c>
      <c r="AG43" s="133">
        <f t="shared" si="7"/>
        <v>0</v>
      </c>
      <c r="AH43" s="133">
        <f t="shared" si="8"/>
        <v>0</v>
      </c>
      <c r="AI43" s="133">
        <f t="shared" si="9"/>
        <v>0</v>
      </c>
      <c r="AJ43" s="133">
        <f t="shared" si="10"/>
        <v>0</v>
      </c>
      <c r="AK43" s="133">
        <f t="shared" si="11"/>
        <v>0</v>
      </c>
      <c r="AL43" s="133">
        <f t="shared" si="12"/>
        <v>0</v>
      </c>
      <c r="AM43" s="133">
        <f t="shared" si="13"/>
        <v>0</v>
      </c>
      <c r="AN43" s="133">
        <f t="shared" si="14"/>
        <v>0</v>
      </c>
      <c r="AO43" s="133">
        <f t="shared" si="15"/>
        <v>0</v>
      </c>
      <c r="AP43" s="133">
        <f t="shared" si="16"/>
        <v>0</v>
      </c>
      <c r="AQ43" s="133">
        <f t="shared" si="17"/>
        <v>0</v>
      </c>
      <c r="AR43" s="133">
        <f t="shared" si="18"/>
        <v>0</v>
      </c>
      <c r="AS43" s="133">
        <f t="shared" si="19"/>
        <v>0</v>
      </c>
      <c r="AT43" s="134">
        <f t="shared" si="20"/>
        <v>0</v>
      </c>
      <c r="AU43" s="112" t="s">
        <v>187</v>
      </c>
    </row>
    <row r="44" spans="2:47" ht="18" customHeight="1" x14ac:dyDescent="0.15">
      <c r="B44" s="136" t="s">
        <v>188</v>
      </c>
      <c r="C44" s="130" t="str">
        <f>IF(表1!C44="","",表1!C44)</f>
        <v/>
      </c>
      <c r="D44" s="137"/>
      <c r="E44" s="137"/>
      <c r="F44" s="137"/>
      <c r="G44" s="137"/>
      <c r="H44" s="137"/>
      <c r="I44" s="137"/>
      <c r="J44" s="137"/>
      <c r="K44" s="137"/>
      <c r="L44" s="137"/>
      <c r="M44" s="137"/>
      <c r="N44" s="137"/>
      <c r="O44" s="137"/>
      <c r="P44" s="137"/>
      <c r="Q44" s="137"/>
      <c r="R44" s="137"/>
      <c r="S44" s="137"/>
      <c r="T44" s="137"/>
      <c r="U44" s="137"/>
      <c r="V44" s="137"/>
      <c r="W44" s="137"/>
      <c r="X44" s="130" t="str">
        <f t="shared" si="21"/>
        <v/>
      </c>
      <c r="Y44" s="133">
        <f>IF(表1!K44="",0,表1!K44)</f>
        <v>0</v>
      </c>
      <c r="Z44" s="133">
        <f t="shared" si="0"/>
        <v>0</v>
      </c>
      <c r="AA44" s="133">
        <f t="shared" si="1"/>
        <v>0</v>
      </c>
      <c r="AB44" s="133">
        <f t="shared" si="2"/>
        <v>0</v>
      </c>
      <c r="AC44" s="133">
        <f t="shared" si="3"/>
        <v>0</v>
      </c>
      <c r="AD44" s="133">
        <f t="shared" si="4"/>
        <v>0</v>
      </c>
      <c r="AE44" s="133">
        <f t="shared" si="5"/>
        <v>0</v>
      </c>
      <c r="AF44" s="133">
        <f t="shared" si="6"/>
        <v>0</v>
      </c>
      <c r="AG44" s="133">
        <f t="shared" si="7"/>
        <v>0</v>
      </c>
      <c r="AH44" s="133">
        <f t="shared" si="8"/>
        <v>0</v>
      </c>
      <c r="AI44" s="133">
        <f t="shared" si="9"/>
        <v>0</v>
      </c>
      <c r="AJ44" s="133">
        <f t="shared" si="10"/>
        <v>0</v>
      </c>
      <c r="AK44" s="133">
        <f t="shared" si="11"/>
        <v>0</v>
      </c>
      <c r="AL44" s="133">
        <f t="shared" si="12"/>
        <v>0</v>
      </c>
      <c r="AM44" s="133">
        <f t="shared" si="13"/>
        <v>0</v>
      </c>
      <c r="AN44" s="133">
        <f t="shared" si="14"/>
        <v>0</v>
      </c>
      <c r="AO44" s="133">
        <f t="shared" si="15"/>
        <v>0</v>
      </c>
      <c r="AP44" s="133">
        <f t="shared" si="16"/>
        <v>0</v>
      </c>
      <c r="AQ44" s="133">
        <f t="shared" si="17"/>
        <v>0</v>
      </c>
      <c r="AR44" s="133">
        <f t="shared" si="18"/>
        <v>0</v>
      </c>
      <c r="AS44" s="133">
        <f t="shared" si="19"/>
        <v>0</v>
      </c>
      <c r="AT44" s="134">
        <f t="shared" si="20"/>
        <v>0</v>
      </c>
      <c r="AU44" s="112" t="s">
        <v>189</v>
      </c>
    </row>
    <row r="45" spans="2:47" ht="18" customHeight="1" x14ac:dyDescent="0.15">
      <c r="B45" s="136" t="s">
        <v>190</v>
      </c>
      <c r="C45" s="130" t="str">
        <f>IF(表1!C45="","",表1!C45)</f>
        <v/>
      </c>
      <c r="D45" s="138"/>
      <c r="E45" s="138"/>
      <c r="F45" s="138"/>
      <c r="G45" s="138"/>
      <c r="H45" s="138"/>
      <c r="I45" s="138"/>
      <c r="J45" s="138"/>
      <c r="K45" s="138"/>
      <c r="L45" s="138"/>
      <c r="M45" s="138"/>
      <c r="N45" s="138"/>
      <c r="O45" s="138"/>
      <c r="P45" s="138"/>
      <c r="Q45" s="138"/>
      <c r="R45" s="138"/>
      <c r="S45" s="138"/>
      <c r="T45" s="138"/>
      <c r="U45" s="138"/>
      <c r="V45" s="138"/>
      <c r="W45" s="138"/>
      <c r="X45" s="130" t="str">
        <f t="shared" si="21"/>
        <v/>
      </c>
      <c r="Y45" s="133">
        <f>IF(表1!K45="",0,表1!K45)</f>
        <v>0</v>
      </c>
      <c r="Z45" s="133">
        <f t="shared" si="0"/>
        <v>0</v>
      </c>
      <c r="AA45" s="133">
        <f t="shared" si="1"/>
        <v>0</v>
      </c>
      <c r="AB45" s="133">
        <f t="shared" si="2"/>
        <v>0</v>
      </c>
      <c r="AC45" s="133">
        <f t="shared" si="3"/>
        <v>0</v>
      </c>
      <c r="AD45" s="133">
        <f t="shared" si="4"/>
        <v>0</v>
      </c>
      <c r="AE45" s="133">
        <f t="shared" si="5"/>
        <v>0</v>
      </c>
      <c r="AF45" s="133">
        <f t="shared" si="6"/>
        <v>0</v>
      </c>
      <c r="AG45" s="133">
        <f t="shared" si="7"/>
        <v>0</v>
      </c>
      <c r="AH45" s="133">
        <f t="shared" si="8"/>
        <v>0</v>
      </c>
      <c r="AI45" s="133">
        <f t="shared" si="9"/>
        <v>0</v>
      </c>
      <c r="AJ45" s="133">
        <f t="shared" si="10"/>
        <v>0</v>
      </c>
      <c r="AK45" s="133">
        <f t="shared" si="11"/>
        <v>0</v>
      </c>
      <c r="AL45" s="133">
        <f t="shared" si="12"/>
        <v>0</v>
      </c>
      <c r="AM45" s="133">
        <f t="shared" si="13"/>
        <v>0</v>
      </c>
      <c r="AN45" s="133">
        <f t="shared" si="14"/>
        <v>0</v>
      </c>
      <c r="AO45" s="133">
        <f t="shared" si="15"/>
        <v>0</v>
      </c>
      <c r="AP45" s="133">
        <f t="shared" si="16"/>
        <v>0</v>
      </c>
      <c r="AQ45" s="133">
        <f t="shared" si="17"/>
        <v>0</v>
      </c>
      <c r="AR45" s="133">
        <f t="shared" si="18"/>
        <v>0</v>
      </c>
      <c r="AS45" s="133">
        <f t="shared" si="19"/>
        <v>0</v>
      </c>
      <c r="AT45" s="134">
        <f t="shared" si="20"/>
        <v>0</v>
      </c>
      <c r="AU45" s="112" t="s">
        <v>191</v>
      </c>
    </row>
    <row r="46" spans="2:47" ht="18" customHeight="1" x14ac:dyDescent="0.15">
      <c r="B46" s="136" t="s">
        <v>192</v>
      </c>
      <c r="C46" s="130" t="str">
        <f>IF(表1!C46="","",表1!C46)</f>
        <v/>
      </c>
      <c r="D46" s="138"/>
      <c r="E46" s="138"/>
      <c r="F46" s="138"/>
      <c r="G46" s="138"/>
      <c r="H46" s="138"/>
      <c r="I46" s="138"/>
      <c r="J46" s="138"/>
      <c r="K46" s="138"/>
      <c r="L46" s="138"/>
      <c r="M46" s="138"/>
      <c r="N46" s="138"/>
      <c r="O46" s="138"/>
      <c r="P46" s="138"/>
      <c r="Q46" s="138"/>
      <c r="R46" s="138"/>
      <c r="S46" s="138"/>
      <c r="T46" s="138"/>
      <c r="U46" s="138"/>
      <c r="V46" s="138"/>
      <c r="W46" s="138"/>
      <c r="X46" s="130" t="str">
        <f t="shared" si="21"/>
        <v/>
      </c>
      <c r="Y46" s="133">
        <f>IF(表1!K46="",0,表1!K46)</f>
        <v>0</v>
      </c>
      <c r="Z46" s="133">
        <f t="shared" si="0"/>
        <v>0</v>
      </c>
      <c r="AA46" s="133">
        <f t="shared" si="1"/>
        <v>0</v>
      </c>
      <c r="AB46" s="133">
        <f t="shared" si="2"/>
        <v>0</v>
      </c>
      <c r="AC46" s="133">
        <f t="shared" si="3"/>
        <v>0</v>
      </c>
      <c r="AD46" s="133">
        <f t="shared" si="4"/>
        <v>0</v>
      </c>
      <c r="AE46" s="133">
        <f t="shared" si="5"/>
        <v>0</v>
      </c>
      <c r="AF46" s="133">
        <f t="shared" si="6"/>
        <v>0</v>
      </c>
      <c r="AG46" s="133">
        <f t="shared" si="7"/>
        <v>0</v>
      </c>
      <c r="AH46" s="133">
        <f t="shared" si="8"/>
        <v>0</v>
      </c>
      <c r="AI46" s="133">
        <f t="shared" si="9"/>
        <v>0</v>
      </c>
      <c r="AJ46" s="133">
        <f t="shared" si="10"/>
        <v>0</v>
      </c>
      <c r="AK46" s="133">
        <f t="shared" si="11"/>
        <v>0</v>
      </c>
      <c r="AL46" s="133">
        <f t="shared" si="12"/>
        <v>0</v>
      </c>
      <c r="AM46" s="133">
        <f t="shared" si="13"/>
        <v>0</v>
      </c>
      <c r="AN46" s="133">
        <f t="shared" si="14"/>
        <v>0</v>
      </c>
      <c r="AO46" s="133">
        <f t="shared" si="15"/>
        <v>0</v>
      </c>
      <c r="AP46" s="133">
        <f t="shared" si="16"/>
        <v>0</v>
      </c>
      <c r="AQ46" s="133">
        <f t="shared" si="17"/>
        <v>0</v>
      </c>
      <c r="AR46" s="133">
        <f t="shared" si="18"/>
        <v>0</v>
      </c>
      <c r="AS46" s="133">
        <f t="shared" si="19"/>
        <v>0</v>
      </c>
      <c r="AT46" s="134">
        <f t="shared" si="20"/>
        <v>0</v>
      </c>
      <c r="AU46" s="112" t="s">
        <v>196</v>
      </c>
    </row>
    <row r="47" spans="2:47" ht="18" customHeight="1" x14ac:dyDescent="0.15">
      <c r="B47" s="136" t="s">
        <v>197</v>
      </c>
      <c r="C47" s="130" t="str">
        <f>IF(表1!C47="","",表1!C47)</f>
        <v/>
      </c>
      <c r="D47" s="138"/>
      <c r="E47" s="138"/>
      <c r="F47" s="138"/>
      <c r="G47" s="138"/>
      <c r="H47" s="138"/>
      <c r="I47" s="138"/>
      <c r="J47" s="138"/>
      <c r="K47" s="138"/>
      <c r="L47" s="138"/>
      <c r="M47" s="138"/>
      <c r="N47" s="138"/>
      <c r="O47" s="138"/>
      <c r="P47" s="138"/>
      <c r="Q47" s="138"/>
      <c r="R47" s="138"/>
      <c r="S47" s="138"/>
      <c r="T47" s="138"/>
      <c r="U47" s="138"/>
      <c r="V47" s="138"/>
      <c r="W47" s="138"/>
      <c r="X47" s="130" t="str">
        <f t="shared" si="21"/>
        <v/>
      </c>
      <c r="Y47" s="133">
        <f>IF(表1!K47="",0,表1!K47)</f>
        <v>0</v>
      </c>
      <c r="Z47" s="133">
        <f t="shared" si="0"/>
        <v>0</v>
      </c>
      <c r="AA47" s="133">
        <f t="shared" si="1"/>
        <v>0</v>
      </c>
      <c r="AB47" s="133">
        <f t="shared" si="2"/>
        <v>0</v>
      </c>
      <c r="AC47" s="133">
        <f t="shared" si="3"/>
        <v>0</v>
      </c>
      <c r="AD47" s="133">
        <f t="shared" si="4"/>
        <v>0</v>
      </c>
      <c r="AE47" s="133">
        <f t="shared" si="5"/>
        <v>0</v>
      </c>
      <c r="AF47" s="133">
        <f t="shared" si="6"/>
        <v>0</v>
      </c>
      <c r="AG47" s="133">
        <f t="shared" si="7"/>
        <v>0</v>
      </c>
      <c r="AH47" s="133">
        <f t="shared" si="8"/>
        <v>0</v>
      </c>
      <c r="AI47" s="133">
        <f t="shared" si="9"/>
        <v>0</v>
      </c>
      <c r="AJ47" s="133">
        <f t="shared" si="10"/>
        <v>0</v>
      </c>
      <c r="AK47" s="133">
        <f t="shared" si="11"/>
        <v>0</v>
      </c>
      <c r="AL47" s="133">
        <f t="shared" si="12"/>
        <v>0</v>
      </c>
      <c r="AM47" s="133">
        <f t="shared" si="13"/>
        <v>0</v>
      </c>
      <c r="AN47" s="133">
        <f t="shared" si="14"/>
        <v>0</v>
      </c>
      <c r="AO47" s="133">
        <f t="shared" si="15"/>
        <v>0</v>
      </c>
      <c r="AP47" s="133">
        <f t="shared" si="16"/>
        <v>0</v>
      </c>
      <c r="AQ47" s="133">
        <f t="shared" si="17"/>
        <v>0</v>
      </c>
      <c r="AR47" s="133">
        <f t="shared" si="18"/>
        <v>0</v>
      </c>
      <c r="AS47" s="133">
        <f t="shared" si="19"/>
        <v>0</v>
      </c>
      <c r="AT47" s="134">
        <f t="shared" si="20"/>
        <v>0</v>
      </c>
      <c r="AU47" s="112" t="s">
        <v>198</v>
      </c>
    </row>
    <row r="48" spans="2:47" ht="18" customHeight="1" x14ac:dyDescent="0.15">
      <c r="B48" s="136" t="s">
        <v>199</v>
      </c>
      <c r="C48" s="130" t="str">
        <f>IF(表1!C48="","",表1!C48)</f>
        <v/>
      </c>
      <c r="D48" s="138"/>
      <c r="E48" s="138"/>
      <c r="F48" s="138"/>
      <c r="G48" s="138"/>
      <c r="H48" s="138"/>
      <c r="I48" s="138"/>
      <c r="J48" s="138"/>
      <c r="K48" s="138"/>
      <c r="L48" s="138"/>
      <c r="M48" s="138"/>
      <c r="N48" s="138"/>
      <c r="O48" s="138"/>
      <c r="P48" s="138"/>
      <c r="Q48" s="138"/>
      <c r="R48" s="138"/>
      <c r="S48" s="138"/>
      <c r="T48" s="138"/>
      <c r="U48" s="138"/>
      <c r="V48" s="138"/>
      <c r="W48" s="138"/>
      <c r="X48" s="130" t="str">
        <f t="shared" si="21"/>
        <v/>
      </c>
      <c r="Y48" s="133">
        <f>IF(表1!K48="",0,表1!K48)</f>
        <v>0</v>
      </c>
      <c r="Z48" s="133">
        <f t="shared" si="0"/>
        <v>0</v>
      </c>
      <c r="AA48" s="133">
        <f t="shared" si="1"/>
        <v>0</v>
      </c>
      <c r="AB48" s="133">
        <f t="shared" si="2"/>
        <v>0</v>
      </c>
      <c r="AC48" s="133">
        <f t="shared" si="3"/>
        <v>0</v>
      </c>
      <c r="AD48" s="133">
        <f t="shared" si="4"/>
        <v>0</v>
      </c>
      <c r="AE48" s="133">
        <f t="shared" si="5"/>
        <v>0</v>
      </c>
      <c r="AF48" s="133">
        <f t="shared" si="6"/>
        <v>0</v>
      </c>
      <c r="AG48" s="133">
        <f t="shared" si="7"/>
        <v>0</v>
      </c>
      <c r="AH48" s="133">
        <f t="shared" si="8"/>
        <v>0</v>
      </c>
      <c r="AI48" s="133">
        <f t="shared" si="9"/>
        <v>0</v>
      </c>
      <c r="AJ48" s="133">
        <f t="shared" si="10"/>
        <v>0</v>
      </c>
      <c r="AK48" s="133">
        <f t="shared" si="11"/>
        <v>0</v>
      </c>
      <c r="AL48" s="133">
        <f t="shared" si="12"/>
        <v>0</v>
      </c>
      <c r="AM48" s="133">
        <f t="shared" si="13"/>
        <v>0</v>
      </c>
      <c r="AN48" s="133">
        <f t="shared" si="14"/>
        <v>0</v>
      </c>
      <c r="AO48" s="133">
        <f t="shared" si="15"/>
        <v>0</v>
      </c>
      <c r="AP48" s="133">
        <f t="shared" si="16"/>
        <v>0</v>
      </c>
      <c r="AQ48" s="133">
        <f t="shared" si="17"/>
        <v>0</v>
      </c>
      <c r="AR48" s="133">
        <f t="shared" si="18"/>
        <v>0</v>
      </c>
      <c r="AS48" s="133">
        <f t="shared" si="19"/>
        <v>0</v>
      </c>
      <c r="AT48" s="134">
        <f t="shared" si="20"/>
        <v>0</v>
      </c>
      <c r="AU48" s="112" t="s">
        <v>201</v>
      </c>
    </row>
    <row r="49" spans="2:47" ht="18" customHeight="1" x14ac:dyDescent="0.15">
      <c r="B49" s="136" t="s">
        <v>202</v>
      </c>
      <c r="C49" s="130" t="str">
        <f>IF(表1!C49="","",表1!C49)</f>
        <v/>
      </c>
      <c r="D49" s="138"/>
      <c r="E49" s="138"/>
      <c r="F49" s="138"/>
      <c r="G49" s="138"/>
      <c r="H49" s="138"/>
      <c r="I49" s="138"/>
      <c r="J49" s="138"/>
      <c r="K49" s="138"/>
      <c r="L49" s="138"/>
      <c r="M49" s="138"/>
      <c r="N49" s="138"/>
      <c r="O49" s="138"/>
      <c r="P49" s="138"/>
      <c r="Q49" s="138"/>
      <c r="R49" s="138"/>
      <c r="S49" s="138"/>
      <c r="T49" s="138"/>
      <c r="U49" s="138"/>
      <c r="V49" s="138"/>
      <c r="W49" s="138"/>
      <c r="X49" s="130" t="str">
        <f t="shared" si="21"/>
        <v/>
      </c>
      <c r="Y49" s="133">
        <f>IF(表1!K49="",0,表1!K49)</f>
        <v>0</v>
      </c>
      <c r="Z49" s="133">
        <f t="shared" si="0"/>
        <v>0</v>
      </c>
      <c r="AA49" s="133">
        <f t="shared" si="1"/>
        <v>0</v>
      </c>
      <c r="AB49" s="133">
        <f t="shared" si="2"/>
        <v>0</v>
      </c>
      <c r="AC49" s="133">
        <f t="shared" si="3"/>
        <v>0</v>
      </c>
      <c r="AD49" s="133">
        <f t="shared" si="4"/>
        <v>0</v>
      </c>
      <c r="AE49" s="133">
        <f t="shared" si="5"/>
        <v>0</v>
      </c>
      <c r="AF49" s="133">
        <f t="shared" si="6"/>
        <v>0</v>
      </c>
      <c r="AG49" s="133">
        <f t="shared" si="7"/>
        <v>0</v>
      </c>
      <c r="AH49" s="133">
        <f t="shared" si="8"/>
        <v>0</v>
      </c>
      <c r="AI49" s="133">
        <f t="shared" si="9"/>
        <v>0</v>
      </c>
      <c r="AJ49" s="133">
        <f t="shared" si="10"/>
        <v>0</v>
      </c>
      <c r="AK49" s="133">
        <f t="shared" si="11"/>
        <v>0</v>
      </c>
      <c r="AL49" s="133">
        <f t="shared" si="12"/>
        <v>0</v>
      </c>
      <c r="AM49" s="133">
        <f t="shared" si="13"/>
        <v>0</v>
      </c>
      <c r="AN49" s="133">
        <f t="shared" si="14"/>
        <v>0</v>
      </c>
      <c r="AO49" s="133">
        <f t="shared" si="15"/>
        <v>0</v>
      </c>
      <c r="AP49" s="133">
        <f t="shared" si="16"/>
        <v>0</v>
      </c>
      <c r="AQ49" s="133">
        <f t="shared" si="17"/>
        <v>0</v>
      </c>
      <c r="AR49" s="133">
        <f t="shared" si="18"/>
        <v>0</v>
      </c>
      <c r="AS49" s="133">
        <f t="shared" si="19"/>
        <v>0</v>
      </c>
      <c r="AT49" s="134">
        <f t="shared" si="20"/>
        <v>0</v>
      </c>
      <c r="AU49" s="112" t="s">
        <v>203</v>
      </c>
    </row>
    <row r="50" spans="2:47" ht="18" customHeight="1" x14ac:dyDescent="0.15">
      <c r="B50" s="136" t="s">
        <v>204</v>
      </c>
      <c r="C50" s="130" t="str">
        <f>IF(表1!C50="","",表1!C50)</f>
        <v/>
      </c>
      <c r="D50" s="138"/>
      <c r="E50" s="138"/>
      <c r="F50" s="138"/>
      <c r="G50" s="138"/>
      <c r="H50" s="138"/>
      <c r="I50" s="138"/>
      <c r="J50" s="138"/>
      <c r="K50" s="138"/>
      <c r="L50" s="138"/>
      <c r="M50" s="138"/>
      <c r="N50" s="138"/>
      <c r="O50" s="138"/>
      <c r="P50" s="138"/>
      <c r="Q50" s="138"/>
      <c r="R50" s="138"/>
      <c r="S50" s="138"/>
      <c r="T50" s="138"/>
      <c r="U50" s="138"/>
      <c r="V50" s="138"/>
      <c r="W50" s="138"/>
      <c r="X50" s="130" t="str">
        <f t="shared" si="21"/>
        <v/>
      </c>
      <c r="Y50" s="133">
        <f>IF(表1!K50="",0,表1!K50)</f>
        <v>0</v>
      </c>
      <c r="Z50" s="133">
        <f t="shared" si="0"/>
        <v>0</v>
      </c>
      <c r="AA50" s="133">
        <f t="shared" si="1"/>
        <v>0</v>
      </c>
      <c r="AB50" s="133">
        <f t="shared" si="2"/>
        <v>0</v>
      </c>
      <c r="AC50" s="133">
        <f t="shared" si="3"/>
        <v>0</v>
      </c>
      <c r="AD50" s="133">
        <f t="shared" si="4"/>
        <v>0</v>
      </c>
      <c r="AE50" s="133">
        <f t="shared" si="5"/>
        <v>0</v>
      </c>
      <c r="AF50" s="133">
        <f t="shared" si="6"/>
        <v>0</v>
      </c>
      <c r="AG50" s="133">
        <f t="shared" si="7"/>
        <v>0</v>
      </c>
      <c r="AH50" s="133">
        <f t="shared" si="8"/>
        <v>0</v>
      </c>
      <c r="AI50" s="133">
        <f t="shared" si="9"/>
        <v>0</v>
      </c>
      <c r="AJ50" s="133">
        <f t="shared" si="10"/>
        <v>0</v>
      </c>
      <c r="AK50" s="133">
        <f t="shared" si="11"/>
        <v>0</v>
      </c>
      <c r="AL50" s="133">
        <f t="shared" si="12"/>
        <v>0</v>
      </c>
      <c r="AM50" s="133">
        <f t="shared" si="13"/>
        <v>0</v>
      </c>
      <c r="AN50" s="133">
        <f t="shared" si="14"/>
        <v>0</v>
      </c>
      <c r="AO50" s="133">
        <f t="shared" si="15"/>
        <v>0</v>
      </c>
      <c r="AP50" s="133">
        <f t="shared" si="16"/>
        <v>0</v>
      </c>
      <c r="AQ50" s="133">
        <f t="shared" si="17"/>
        <v>0</v>
      </c>
      <c r="AR50" s="133">
        <f t="shared" si="18"/>
        <v>0</v>
      </c>
      <c r="AS50" s="133">
        <f t="shared" si="19"/>
        <v>0</v>
      </c>
      <c r="AT50" s="134">
        <f t="shared" si="20"/>
        <v>0</v>
      </c>
      <c r="AU50" s="112" t="s">
        <v>205</v>
      </c>
    </row>
    <row r="51" spans="2:47" ht="18" customHeight="1" x14ac:dyDescent="0.15">
      <c r="B51" s="136" t="s">
        <v>206</v>
      </c>
      <c r="C51" s="130" t="str">
        <f>IF(表1!C51="","",表1!C51)</f>
        <v/>
      </c>
      <c r="D51" s="138"/>
      <c r="E51" s="138"/>
      <c r="F51" s="138"/>
      <c r="G51" s="138"/>
      <c r="H51" s="138"/>
      <c r="I51" s="138"/>
      <c r="J51" s="138"/>
      <c r="K51" s="138"/>
      <c r="L51" s="138"/>
      <c r="M51" s="138"/>
      <c r="N51" s="138"/>
      <c r="O51" s="138"/>
      <c r="P51" s="138"/>
      <c r="Q51" s="138"/>
      <c r="R51" s="138"/>
      <c r="S51" s="138"/>
      <c r="T51" s="138"/>
      <c r="U51" s="138"/>
      <c r="V51" s="138"/>
      <c r="W51" s="138"/>
      <c r="X51" s="130" t="str">
        <f t="shared" si="21"/>
        <v/>
      </c>
      <c r="Y51" s="133">
        <f>IF(表1!K51="",0,表1!K51)</f>
        <v>0</v>
      </c>
      <c r="Z51" s="133">
        <f t="shared" si="0"/>
        <v>0</v>
      </c>
      <c r="AA51" s="133">
        <f t="shared" si="1"/>
        <v>0</v>
      </c>
      <c r="AB51" s="133">
        <f t="shared" si="2"/>
        <v>0</v>
      </c>
      <c r="AC51" s="133">
        <f t="shared" si="3"/>
        <v>0</v>
      </c>
      <c r="AD51" s="133">
        <f t="shared" si="4"/>
        <v>0</v>
      </c>
      <c r="AE51" s="133">
        <f t="shared" si="5"/>
        <v>0</v>
      </c>
      <c r="AF51" s="133">
        <f t="shared" si="6"/>
        <v>0</v>
      </c>
      <c r="AG51" s="133">
        <f t="shared" si="7"/>
        <v>0</v>
      </c>
      <c r="AH51" s="133">
        <f t="shared" si="8"/>
        <v>0</v>
      </c>
      <c r="AI51" s="133">
        <f t="shared" si="9"/>
        <v>0</v>
      </c>
      <c r="AJ51" s="133">
        <f t="shared" si="10"/>
        <v>0</v>
      </c>
      <c r="AK51" s="133">
        <f t="shared" si="11"/>
        <v>0</v>
      </c>
      <c r="AL51" s="133">
        <f t="shared" si="12"/>
        <v>0</v>
      </c>
      <c r="AM51" s="133">
        <f t="shared" si="13"/>
        <v>0</v>
      </c>
      <c r="AN51" s="133">
        <f t="shared" si="14"/>
        <v>0</v>
      </c>
      <c r="AO51" s="133">
        <f t="shared" si="15"/>
        <v>0</v>
      </c>
      <c r="AP51" s="133">
        <f t="shared" si="16"/>
        <v>0</v>
      </c>
      <c r="AQ51" s="133">
        <f t="shared" si="17"/>
        <v>0</v>
      </c>
      <c r="AR51" s="133">
        <f t="shared" si="18"/>
        <v>0</v>
      </c>
      <c r="AS51" s="133">
        <f t="shared" si="19"/>
        <v>0</v>
      </c>
      <c r="AT51" s="134">
        <f t="shared" si="20"/>
        <v>0</v>
      </c>
      <c r="AU51" s="112" t="s">
        <v>207</v>
      </c>
    </row>
    <row r="52" spans="2:47" ht="18" customHeight="1" thickBot="1" x14ac:dyDescent="0.2">
      <c r="B52" s="139" t="s">
        <v>208</v>
      </c>
      <c r="C52" s="130" t="str">
        <f>IF(表1!C52="","",表1!C52)</f>
        <v/>
      </c>
      <c r="D52" s="138"/>
      <c r="E52" s="138"/>
      <c r="F52" s="138"/>
      <c r="G52" s="138"/>
      <c r="H52" s="138"/>
      <c r="I52" s="138"/>
      <c r="J52" s="138"/>
      <c r="K52" s="138"/>
      <c r="L52" s="138"/>
      <c r="M52" s="138"/>
      <c r="N52" s="138"/>
      <c r="O52" s="138"/>
      <c r="P52" s="138"/>
      <c r="Q52" s="138"/>
      <c r="R52" s="138"/>
      <c r="S52" s="138"/>
      <c r="T52" s="138"/>
      <c r="U52" s="138"/>
      <c r="V52" s="138"/>
      <c r="W52" s="138"/>
      <c r="X52" s="130" t="str">
        <f t="shared" si="21"/>
        <v/>
      </c>
      <c r="Y52" s="133">
        <f>IF(表1!K52="",0,表1!K52)</f>
        <v>0</v>
      </c>
      <c r="Z52" s="133">
        <f t="shared" si="0"/>
        <v>0</v>
      </c>
      <c r="AA52" s="133">
        <f t="shared" si="1"/>
        <v>0</v>
      </c>
      <c r="AB52" s="133">
        <f t="shared" si="2"/>
        <v>0</v>
      </c>
      <c r="AC52" s="133">
        <f t="shared" si="3"/>
        <v>0</v>
      </c>
      <c r="AD52" s="133">
        <f t="shared" si="4"/>
        <v>0</v>
      </c>
      <c r="AE52" s="133">
        <f t="shared" si="5"/>
        <v>0</v>
      </c>
      <c r="AF52" s="133">
        <f t="shared" si="6"/>
        <v>0</v>
      </c>
      <c r="AG52" s="133">
        <f t="shared" si="7"/>
        <v>0</v>
      </c>
      <c r="AH52" s="133">
        <f t="shared" si="8"/>
        <v>0</v>
      </c>
      <c r="AI52" s="133">
        <f t="shared" si="9"/>
        <v>0</v>
      </c>
      <c r="AJ52" s="133">
        <f t="shared" si="10"/>
        <v>0</v>
      </c>
      <c r="AK52" s="133">
        <f t="shared" si="11"/>
        <v>0</v>
      </c>
      <c r="AL52" s="133">
        <f t="shared" si="12"/>
        <v>0</v>
      </c>
      <c r="AM52" s="133">
        <f t="shared" si="13"/>
        <v>0</v>
      </c>
      <c r="AN52" s="133">
        <f t="shared" si="14"/>
        <v>0</v>
      </c>
      <c r="AO52" s="133">
        <f t="shared" si="15"/>
        <v>0</v>
      </c>
      <c r="AP52" s="133">
        <f t="shared" si="16"/>
        <v>0</v>
      </c>
      <c r="AQ52" s="133">
        <f t="shared" si="17"/>
        <v>0</v>
      </c>
      <c r="AR52" s="133">
        <f t="shared" si="18"/>
        <v>0</v>
      </c>
      <c r="AS52" s="133">
        <f t="shared" si="19"/>
        <v>0</v>
      </c>
      <c r="AT52" s="134">
        <f>IF(Y52="",0,Y52-SUM(Z52:AS52))</f>
        <v>0</v>
      </c>
      <c r="AU52" s="112" t="s">
        <v>209</v>
      </c>
    </row>
    <row r="53" spans="2:47" ht="18" customHeight="1" thickTop="1" thickBot="1" x14ac:dyDescent="0.2">
      <c r="B53" s="140" t="s">
        <v>210</v>
      </c>
      <c r="C53" s="141" t="s">
        <v>211</v>
      </c>
      <c r="D53" s="142">
        <f t="shared" ref="D53" si="22">SUM(D25:D52)</f>
        <v>0</v>
      </c>
      <c r="E53" s="141" t="s">
        <v>211</v>
      </c>
      <c r="F53" s="141" t="s">
        <v>211</v>
      </c>
      <c r="G53" s="141" t="s">
        <v>211</v>
      </c>
      <c r="H53" s="141" t="s">
        <v>211</v>
      </c>
      <c r="I53" s="141" t="s">
        <v>211</v>
      </c>
      <c r="J53" s="141" t="s">
        <v>211</v>
      </c>
      <c r="K53" s="141" t="s">
        <v>211</v>
      </c>
      <c r="L53" s="141" t="s">
        <v>211</v>
      </c>
      <c r="M53" s="141" t="s">
        <v>211</v>
      </c>
      <c r="N53" s="141" t="s">
        <v>211</v>
      </c>
      <c r="O53" s="141" t="s">
        <v>211</v>
      </c>
      <c r="P53" s="141" t="s">
        <v>211</v>
      </c>
      <c r="Q53" s="141" t="s">
        <v>211</v>
      </c>
      <c r="R53" s="141" t="s">
        <v>211</v>
      </c>
      <c r="S53" s="141" t="s">
        <v>211</v>
      </c>
      <c r="T53" s="141" t="s">
        <v>211</v>
      </c>
      <c r="U53" s="141" t="s">
        <v>211</v>
      </c>
      <c r="V53" s="141" t="s">
        <v>211</v>
      </c>
      <c r="W53" s="141" t="s">
        <v>211</v>
      </c>
      <c r="X53" s="142">
        <f t="shared" ref="X53:AN53" si="23">SUM(X25:X52)</f>
        <v>0</v>
      </c>
      <c r="Y53" s="142">
        <f t="shared" si="23"/>
        <v>0</v>
      </c>
      <c r="Z53" s="142">
        <f t="shared" si="23"/>
        <v>0</v>
      </c>
      <c r="AA53" s="142">
        <f t="shared" si="23"/>
        <v>0</v>
      </c>
      <c r="AB53" s="142">
        <f t="shared" si="23"/>
        <v>0</v>
      </c>
      <c r="AC53" s="142">
        <f t="shared" si="23"/>
        <v>0</v>
      </c>
      <c r="AD53" s="142">
        <f t="shared" si="23"/>
        <v>0</v>
      </c>
      <c r="AE53" s="142">
        <f t="shared" si="23"/>
        <v>0</v>
      </c>
      <c r="AF53" s="142">
        <f t="shared" si="23"/>
        <v>0</v>
      </c>
      <c r="AG53" s="142">
        <f t="shared" si="23"/>
        <v>0</v>
      </c>
      <c r="AH53" s="142">
        <f t="shared" si="23"/>
        <v>0</v>
      </c>
      <c r="AI53" s="142">
        <f t="shared" si="23"/>
        <v>0</v>
      </c>
      <c r="AJ53" s="142">
        <f t="shared" si="23"/>
        <v>0</v>
      </c>
      <c r="AK53" s="142">
        <f t="shared" si="23"/>
        <v>0</v>
      </c>
      <c r="AL53" s="142">
        <f t="shared" si="23"/>
        <v>0</v>
      </c>
      <c r="AM53" s="142">
        <f t="shared" si="23"/>
        <v>0</v>
      </c>
      <c r="AN53" s="142">
        <f t="shared" si="23"/>
        <v>0</v>
      </c>
      <c r="AO53" s="142">
        <f t="shared" ref="AO53:AR53" si="24">SUM(AO25:AO52)</f>
        <v>0</v>
      </c>
      <c r="AP53" s="142">
        <f t="shared" si="24"/>
        <v>0</v>
      </c>
      <c r="AQ53" s="142">
        <f t="shared" si="24"/>
        <v>0</v>
      </c>
      <c r="AR53" s="142">
        <f t="shared" si="24"/>
        <v>0</v>
      </c>
      <c r="AS53" s="142">
        <f>SUM(AS25:AS52)</f>
        <v>0</v>
      </c>
      <c r="AT53" s="143">
        <f>SUM(AT25:AT52)</f>
        <v>0</v>
      </c>
    </row>
    <row r="54" spans="2:47" ht="18" customHeight="1" x14ac:dyDescent="0.15">
      <c r="B54" s="144"/>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row>
    <row r="55" spans="2:47" ht="23.25" customHeight="1" thickBot="1" x14ac:dyDescent="0.2">
      <c r="B55" s="146" t="s">
        <v>487</v>
      </c>
      <c r="C55" s="147"/>
      <c r="D55" s="147"/>
      <c r="E55" s="147"/>
      <c r="F55" s="147"/>
      <c r="G55" s="147"/>
      <c r="H55" s="147"/>
      <c r="I55" s="147"/>
      <c r="J55" s="147"/>
      <c r="K55" s="147"/>
      <c r="L55" s="147"/>
      <c r="M55" s="147"/>
      <c r="N55" s="147"/>
      <c r="O55" s="147"/>
      <c r="P55" s="147"/>
      <c r="Q55" s="147"/>
      <c r="R55" s="147"/>
      <c r="S55" s="147"/>
      <c r="T55" s="147"/>
      <c r="U55" s="147"/>
      <c r="V55" s="147"/>
      <c r="W55" s="147"/>
      <c r="X55" s="147"/>
      <c r="Y55" s="147"/>
      <c r="Z55" s="147"/>
      <c r="AA55" s="148"/>
      <c r="AB55" s="148"/>
      <c r="AC55" s="148"/>
      <c r="AD55" s="148"/>
      <c r="AE55" s="148"/>
      <c r="AF55" s="148"/>
      <c r="AG55" s="148"/>
      <c r="AH55" s="148"/>
      <c r="AI55" s="148"/>
      <c r="AJ55" s="148"/>
      <c r="AK55" s="148"/>
      <c r="AL55" s="148"/>
      <c r="AM55" s="148"/>
      <c r="AN55" s="148"/>
      <c r="AO55" s="148"/>
      <c r="AP55" s="148"/>
      <c r="AQ55" s="148"/>
      <c r="AR55" s="148"/>
      <c r="AS55" s="148"/>
      <c r="AT55" s="149"/>
    </row>
    <row r="56" spans="2:47" ht="45" customHeight="1" x14ac:dyDescent="0.15">
      <c r="B56" s="150" t="s">
        <v>488</v>
      </c>
      <c r="C56" s="948" t="s">
        <v>489</v>
      </c>
      <c r="D56" s="949"/>
      <c r="E56" s="949"/>
      <c r="F56" s="949"/>
      <c r="G56" s="949"/>
      <c r="H56" s="949"/>
      <c r="I56" s="949"/>
      <c r="J56" s="949"/>
      <c r="K56" s="949"/>
      <c r="L56" s="949"/>
      <c r="M56" s="949"/>
      <c r="N56" s="949"/>
      <c r="O56" s="949"/>
      <c r="P56" s="949"/>
      <c r="Q56" s="949"/>
      <c r="R56" s="949"/>
      <c r="S56" s="949"/>
      <c r="T56" s="949"/>
      <c r="U56" s="949"/>
      <c r="V56" s="949"/>
      <c r="W56" s="949"/>
      <c r="X56" s="950"/>
      <c r="Y56" s="951"/>
      <c r="Z56" s="951"/>
      <c r="AA56" s="951"/>
      <c r="AB56" s="951"/>
      <c r="AC56" s="951"/>
      <c r="AD56" s="951"/>
      <c r="AE56" s="951"/>
      <c r="AF56" s="951"/>
      <c r="AG56" s="951"/>
      <c r="AH56" s="951"/>
      <c r="AI56" s="951"/>
      <c r="AJ56" s="951"/>
      <c r="AK56" s="951"/>
      <c r="AL56" s="951"/>
      <c r="AM56" s="951"/>
      <c r="AN56" s="951"/>
      <c r="AO56" s="951"/>
      <c r="AP56" s="951"/>
      <c r="AQ56" s="951"/>
      <c r="AR56" s="951"/>
      <c r="AS56" s="951"/>
      <c r="AT56" s="951"/>
    </row>
    <row r="57" spans="2:47" ht="18" customHeight="1" thickBot="1" x14ac:dyDescent="0.2">
      <c r="B57" s="151"/>
      <c r="C57" s="152"/>
      <c r="D57" s="153" t="s">
        <v>459</v>
      </c>
      <c r="E57" s="153" t="s">
        <v>460</v>
      </c>
      <c r="F57" s="153" t="s">
        <v>461</v>
      </c>
      <c r="G57" s="153" t="s">
        <v>462</v>
      </c>
      <c r="H57" s="153" t="s">
        <v>463</v>
      </c>
      <c r="I57" s="153" t="s">
        <v>464</v>
      </c>
      <c r="J57" s="153" t="s">
        <v>465</v>
      </c>
      <c r="K57" s="153" t="s">
        <v>466</v>
      </c>
      <c r="L57" s="153" t="s">
        <v>467</v>
      </c>
      <c r="M57" s="153" t="s">
        <v>468</v>
      </c>
      <c r="N57" s="153" t="s">
        <v>469</v>
      </c>
      <c r="O57" s="153" t="s">
        <v>470</v>
      </c>
      <c r="P57" s="153" t="s">
        <v>471</v>
      </c>
      <c r="Q57" s="153" t="s">
        <v>472</v>
      </c>
      <c r="R57" s="153" t="s">
        <v>480</v>
      </c>
      <c r="S57" s="153" t="s">
        <v>481</v>
      </c>
      <c r="T57" s="153" t="s">
        <v>482</v>
      </c>
      <c r="U57" s="153" t="s">
        <v>483</v>
      </c>
      <c r="V57" s="153" t="s">
        <v>484</v>
      </c>
      <c r="W57" s="153" t="s">
        <v>485</v>
      </c>
      <c r="X57" s="437" t="s">
        <v>486</v>
      </c>
      <c r="Y57" s="409"/>
      <c r="Z57" s="410"/>
      <c r="AA57" s="410"/>
      <c r="AB57" s="410"/>
      <c r="AC57" s="410"/>
      <c r="AD57" s="410"/>
      <c r="AE57" s="410"/>
      <c r="AF57" s="410"/>
      <c r="AG57" s="410"/>
      <c r="AH57" s="410"/>
      <c r="AI57" s="410"/>
      <c r="AJ57" s="410"/>
      <c r="AK57" s="410"/>
      <c r="AL57" s="410"/>
      <c r="AM57" s="410"/>
      <c r="AN57" s="410"/>
      <c r="AO57" s="410"/>
      <c r="AP57" s="410"/>
      <c r="AQ57" s="410"/>
      <c r="AR57" s="410"/>
      <c r="AS57" s="410"/>
      <c r="AT57" s="410"/>
    </row>
    <row r="58" spans="2:47" ht="18" customHeight="1" thickTop="1" x14ac:dyDescent="0.15">
      <c r="B58" s="156" t="str">
        <f>IF(表1!B58="","",表1!B58)</f>
        <v/>
      </c>
      <c r="C58" s="340" t="str">
        <f>IF(表1!C58="","",表1!C58)</f>
        <v/>
      </c>
      <c r="D58" s="341"/>
      <c r="E58" s="342"/>
      <c r="F58" s="342"/>
      <c r="G58" s="342"/>
      <c r="H58" s="342"/>
      <c r="I58" s="342"/>
      <c r="J58" s="342"/>
      <c r="K58" s="342"/>
      <c r="L58" s="342"/>
      <c r="M58" s="342"/>
      <c r="N58" s="342"/>
      <c r="O58" s="342"/>
      <c r="P58" s="342"/>
      <c r="Q58" s="342"/>
      <c r="R58" s="342"/>
      <c r="S58" s="342"/>
      <c r="T58" s="342"/>
      <c r="U58" s="342"/>
      <c r="V58" s="342"/>
      <c r="W58" s="342"/>
      <c r="X58" s="411" t="str">
        <f>IF(C58="","",C58-SUM(D58:W58))</f>
        <v/>
      </c>
      <c r="Y58" s="239"/>
      <c r="Z58" s="239"/>
      <c r="AA58" s="239"/>
      <c r="AB58" s="239"/>
      <c r="AC58" s="239"/>
      <c r="AD58" s="239"/>
      <c r="AE58" s="239"/>
      <c r="AF58" s="239"/>
      <c r="AG58" s="239"/>
      <c r="AH58" s="239"/>
      <c r="AI58" s="239"/>
      <c r="AJ58" s="239"/>
      <c r="AK58" s="239"/>
      <c r="AL58" s="239"/>
      <c r="AM58" s="239"/>
      <c r="AN58" s="239"/>
      <c r="AO58" s="239"/>
      <c r="AP58" s="239"/>
      <c r="AQ58" s="239"/>
      <c r="AR58" s="239"/>
      <c r="AS58" s="239"/>
      <c r="AT58" s="239"/>
    </row>
    <row r="59" spans="2:47" ht="18" customHeight="1" x14ac:dyDescent="0.15">
      <c r="B59" s="157" t="str">
        <f>IF(表1!B61="","",表1!B61)</f>
        <v/>
      </c>
      <c r="C59" s="343" t="str">
        <f>IF(表1!C61="","",表1!C61)</f>
        <v/>
      </c>
      <c r="D59" s="344"/>
      <c r="E59" s="345"/>
      <c r="F59" s="345"/>
      <c r="G59" s="345"/>
      <c r="H59" s="345"/>
      <c r="I59" s="345"/>
      <c r="J59" s="345"/>
      <c r="K59" s="345"/>
      <c r="L59" s="345"/>
      <c r="M59" s="345"/>
      <c r="N59" s="345"/>
      <c r="O59" s="345"/>
      <c r="P59" s="345"/>
      <c r="Q59" s="345"/>
      <c r="R59" s="345"/>
      <c r="S59" s="345"/>
      <c r="T59" s="345"/>
      <c r="U59" s="345"/>
      <c r="V59" s="345"/>
      <c r="W59" s="345"/>
      <c r="X59" s="438" t="str">
        <f t="shared" ref="X59:X60" si="25">IF(C59="","",C59-SUM(D59:W59))</f>
        <v/>
      </c>
      <c r="Y59" s="239"/>
      <c r="Z59" s="239"/>
      <c r="AA59" s="239"/>
      <c r="AB59" s="239"/>
      <c r="AC59" s="239"/>
      <c r="AD59" s="239"/>
      <c r="AE59" s="239"/>
      <c r="AF59" s="239"/>
      <c r="AG59" s="239"/>
      <c r="AH59" s="239"/>
      <c r="AI59" s="239"/>
      <c r="AJ59" s="239"/>
      <c r="AK59" s="239"/>
      <c r="AL59" s="239"/>
      <c r="AM59" s="239"/>
      <c r="AN59" s="239"/>
      <c r="AO59" s="239"/>
      <c r="AP59" s="239"/>
      <c r="AQ59" s="239"/>
      <c r="AR59" s="239"/>
      <c r="AS59" s="239"/>
      <c r="AT59" s="239"/>
    </row>
    <row r="60" spans="2:47" ht="18" customHeight="1" thickBot="1" x14ac:dyDescent="0.2">
      <c r="B60" s="158" t="str">
        <f>IF(表1!B77="","",表1!B77)</f>
        <v/>
      </c>
      <c r="C60" s="346" t="str">
        <f>IF(表1!C77="","",表1!C77)</f>
        <v/>
      </c>
      <c r="D60" s="347"/>
      <c r="E60" s="347"/>
      <c r="F60" s="347"/>
      <c r="G60" s="347"/>
      <c r="H60" s="347"/>
      <c r="I60" s="347"/>
      <c r="J60" s="347"/>
      <c r="K60" s="347"/>
      <c r="L60" s="347"/>
      <c r="M60" s="347"/>
      <c r="N60" s="347"/>
      <c r="O60" s="347"/>
      <c r="P60" s="347"/>
      <c r="Q60" s="347"/>
      <c r="R60" s="347"/>
      <c r="S60" s="347"/>
      <c r="T60" s="347"/>
      <c r="U60" s="347"/>
      <c r="V60" s="347"/>
      <c r="W60" s="347"/>
      <c r="X60" s="438" t="str">
        <f t="shared" si="25"/>
        <v/>
      </c>
      <c r="Y60" s="239"/>
      <c r="Z60" s="239"/>
      <c r="AA60" s="239"/>
      <c r="AB60" s="239"/>
      <c r="AC60" s="239"/>
      <c r="AD60" s="239"/>
      <c r="AE60" s="239"/>
      <c r="AF60" s="239"/>
      <c r="AG60" s="239"/>
      <c r="AH60" s="239"/>
      <c r="AI60" s="239"/>
      <c r="AJ60" s="239"/>
      <c r="AK60" s="239"/>
      <c r="AL60" s="239"/>
      <c r="AM60" s="239"/>
      <c r="AN60" s="239"/>
      <c r="AO60" s="239"/>
      <c r="AP60" s="239"/>
      <c r="AQ60" s="239"/>
      <c r="AR60" s="239"/>
      <c r="AS60" s="239"/>
      <c r="AT60" s="239"/>
    </row>
    <row r="61" spans="2:47" ht="18" customHeight="1" thickTop="1" thickBot="1" x14ac:dyDescent="0.2">
      <c r="B61" s="159" t="s">
        <v>220</v>
      </c>
      <c r="C61" s="160" t="s">
        <v>211</v>
      </c>
      <c r="D61" s="161" t="s">
        <v>221</v>
      </c>
      <c r="E61" s="435" t="s">
        <v>221</v>
      </c>
      <c r="F61" s="435" t="s">
        <v>221</v>
      </c>
      <c r="G61" s="435" t="s">
        <v>221</v>
      </c>
      <c r="H61" s="435" t="s">
        <v>221</v>
      </c>
      <c r="I61" s="435" t="s">
        <v>221</v>
      </c>
      <c r="J61" s="435" t="s">
        <v>221</v>
      </c>
      <c r="K61" s="435" t="s">
        <v>221</v>
      </c>
      <c r="L61" s="435" t="s">
        <v>221</v>
      </c>
      <c r="M61" s="435" t="s">
        <v>221</v>
      </c>
      <c r="N61" s="435" t="s">
        <v>221</v>
      </c>
      <c r="O61" s="435" t="s">
        <v>221</v>
      </c>
      <c r="P61" s="435" t="s">
        <v>221</v>
      </c>
      <c r="Q61" s="435" t="s">
        <v>221</v>
      </c>
      <c r="R61" s="435" t="s">
        <v>221</v>
      </c>
      <c r="S61" s="435" t="s">
        <v>221</v>
      </c>
      <c r="T61" s="435" t="s">
        <v>221</v>
      </c>
      <c r="U61" s="435" t="s">
        <v>221</v>
      </c>
      <c r="V61" s="435" t="s">
        <v>221</v>
      </c>
      <c r="W61" s="435" t="s">
        <v>221</v>
      </c>
      <c r="X61" s="436" t="s">
        <v>221</v>
      </c>
      <c r="Y61" s="239"/>
      <c r="Z61" s="239"/>
      <c r="AA61" s="239"/>
      <c r="AB61" s="239"/>
      <c r="AC61" s="239"/>
      <c r="AD61" s="239"/>
      <c r="AE61" s="239"/>
      <c r="AF61" s="239"/>
      <c r="AG61" s="239"/>
      <c r="AH61" s="239"/>
      <c r="AI61" s="239"/>
      <c r="AJ61" s="239"/>
      <c r="AK61" s="239"/>
      <c r="AL61" s="239"/>
      <c r="AM61" s="239"/>
      <c r="AN61" s="239"/>
      <c r="AO61" s="239"/>
      <c r="AP61" s="239"/>
      <c r="AQ61" s="239"/>
      <c r="AR61" s="239"/>
      <c r="AS61" s="239"/>
      <c r="AT61" s="239"/>
    </row>
    <row r="62" spans="2:47" ht="18" customHeight="1" thickBot="1" x14ac:dyDescent="0.2">
      <c r="B62" s="407"/>
      <c r="C62" s="122"/>
      <c r="D62" s="408"/>
      <c r="E62" s="147"/>
      <c r="F62" s="147"/>
      <c r="G62" s="147"/>
      <c r="H62" s="147"/>
      <c r="I62" s="147"/>
      <c r="J62" s="147"/>
      <c r="K62" s="147"/>
      <c r="L62" s="147"/>
      <c r="M62" s="147"/>
      <c r="N62" s="147"/>
      <c r="O62" s="147"/>
      <c r="P62" s="147"/>
      <c r="Q62" s="147"/>
      <c r="R62" s="147"/>
      <c r="S62" s="147"/>
      <c r="T62" s="147"/>
      <c r="U62" s="147"/>
      <c r="V62" s="147"/>
      <c r="W62" s="147"/>
      <c r="X62" s="147"/>
      <c r="Y62" s="239"/>
      <c r="Z62" s="239"/>
      <c r="AA62" s="239"/>
      <c r="AB62" s="239"/>
      <c r="AC62" s="239"/>
      <c r="AD62" s="239"/>
      <c r="AE62" s="239"/>
      <c r="AF62" s="239"/>
      <c r="AG62" s="239"/>
      <c r="AH62" s="239"/>
      <c r="AI62" s="239"/>
      <c r="AJ62" s="239"/>
      <c r="AK62" s="239"/>
      <c r="AL62" s="239"/>
      <c r="AM62" s="239"/>
      <c r="AN62" s="239"/>
      <c r="AO62" s="239"/>
      <c r="AP62" s="239"/>
      <c r="AQ62" s="239"/>
      <c r="AR62" s="239"/>
      <c r="AS62" s="239"/>
      <c r="AT62" s="239"/>
    </row>
    <row r="63" spans="2:47" ht="34.5" customHeight="1" x14ac:dyDescent="0.15">
      <c r="B63" s="150" t="s">
        <v>488</v>
      </c>
      <c r="C63" s="954" t="s">
        <v>490</v>
      </c>
      <c r="D63" s="955"/>
      <c r="E63" s="955"/>
      <c r="F63" s="955"/>
      <c r="G63" s="955"/>
      <c r="H63" s="955"/>
      <c r="I63" s="955"/>
      <c r="J63" s="955"/>
      <c r="K63" s="955"/>
      <c r="L63" s="955"/>
      <c r="M63" s="955"/>
      <c r="N63" s="955"/>
      <c r="O63" s="955"/>
      <c r="P63" s="955"/>
      <c r="Q63" s="955"/>
      <c r="R63" s="955"/>
      <c r="S63" s="955"/>
      <c r="T63" s="955"/>
      <c r="U63" s="955"/>
      <c r="V63" s="955"/>
      <c r="W63" s="955"/>
      <c r="X63" s="956"/>
      <c r="Y63" s="957" t="s">
        <v>491</v>
      </c>
      <c r="Z63" s="955"/>
      <c r="AA63" s="955"/>
      <c r="AB63" s="955"/>
      <c r="AC63" s="955"/>
      <c r="AD63" s="955"/>
      <c r="AE63" s="955"/>
      <c r="AF63" s="955"/>
      <c r="AG63" s="955"/>
      <c r="AH63" s="955"/>
      <c r="AI63" s="955"/>
      <c r="AJ63" s="955"/>
      <c r="AK63" s="955"/>
      <c r="AL63" s="955"/>
      <c r="AM63" s="955"/>
      <c r="AN63" s="955"/>
      <c r="AO63" s="955"/>
      <c r="AP63" s="955"/>
      <c r="AQ63" s="955"/>
      <c r="AR63" s="955"/>
      <c r="AS63" s="955"/>
      <c r="AT63" s="956"/>
    </row>
    <row r="64" spans="2:47" ht="18" customHeight="1" x14ac:dyDescent="0.15">
      <c r="B64" s="151"/>
      <c r="C64" s="412"/>
      <c r="D64" s="153" t="s">
        <v>459</v>
      </c>
      <c r="E64" s="153" t="s">
        <v>460</v>
      </c>
      <c r="F64" s="153" t="s">
        <v>461</v>
      </c>
      <c r="G64" s="153" t="s">
        <v>462</v>
      </c>
      <c r="H64" s="153" t="s">
        <v>463</v>
      </c>
      <c r="I64" s="153" t="s">
        <v>464</v>
      </c>
      <c r="J64" s="153" t="s">
        <v>465</v>
      </c>
      <c r="K64" s="153" t="s">
        <v>466</v>
      </c>
      <c r="L64" s="153" t="s">
        <v>467</v>
      </c>
      <c r="M64" s="153" t="s">
        <v>468</v>
      </c>
      <c r="N64" s="153" t="s">
        <v>469</v>
      </c>
      <c r="O64" s="153" t="s">
        <v>470</v>
      </c>
      <c r="P64" s="153" t="s">
        <v>471</v>
      </c>
      <c r="Q64" s="153" t="s">
        <v>472</v>
      </c>
      <c r="R64" s="153" t="s">
        <v>480</v>
      </c>
      <c r="S64" s="153" t="s">
        <v>481</v>
      </c>
      <c r="T64" s="153" t="s">
        <v>482</v>
      </c>
      <c r="U64" s="153" t="s">
        <v>483</v>
      </c>
      <c r="V64" s="153" t="s">
        <v>484</v>
      </c>
      <c r="W64" s="153" t="s">
        <v>485</v>
      </c>
      <c r="X64" s="155" t="s">
        <v>486</v>
      </c>
      <c r="Y64" s="154"/>
      <c r="Z64" s="153" t="s">
        <v>459</v>
      </c>
      <c r="AA64" s="153" t="s">
        <v>460</v>
      </c>
      <c r="AB64" s="153" t="s">
        <v>461</v>
      </c>
      <c r="AC64" s="153" t="s">
        <v>462</v>
      </c>
      <c r="AD64" s="153" t="s">
        <v>463</v>
      </c>
      <c r="AE64" s="153" t="s">
        <v>464</v>
      </c>
      <c r="AF64" s="153" t="s">
        <v>465</v>
      </c>
      <c r="AG64" s="153" t="s">
        <v>466</v>
      </c>
      <c r="AH64" s="153" t="s">
        <v>467</v>
      </c>
      <c r="AI64" s="153" t="s">
        <v>468</v>
      </c>
      <c r="AJ64" s="153" t="s">
        <v>469</v>
      </c>
      <c r="AK64" s="153" t="s">
        <v>470</v>
      </c>
      <c r="AL64" s="153" t="s">
        <v>471</v>
      </c>
      <c r="AM64" s="153" t="s">
        <v>472</v>
      </c>
      <c r="AN64" s="153" t="s">
        <v>480</v>
      </c>
      <c r="AO64" s="153" t="s">
        <v>481</v>
      </c>
      <c r="AP64" s="153" t="s">
        <v>482</v>
      </c>
      <c r="AQ64" s="153" t="s">
        <v>483</v>
      </c>
      <c r="AR64" s="153" t="s">
        <v>484</v>
      </c>
      <c r="AS64" s="153" t="s">
        <v>485</v>
      </c>
      <c r="AT64" s="155" t="s">
        <v>486</v>
      </c>
    </row>
    <row r="65" spans="2:46" ht="18" customHeight="1" thickTop="1" x14ac:dyDescent="0.15">
      <c r="B65" s="156" t="str">
        <f>IF(表1!B58="","",表1!B58)</f>
        <v/>
      </c>
      <c r="C65" s="413" t="str">
        <f>IF(表1!J58="",0,表1!J58)</f>
        <v xml:space="preserve"> </v>
      </c>
      <c r="D65" s="133">
        <f>IF($C58="",0,$C65*(D58/$C58))</f>
        <v>0</v>
      </c>
      <c r="E65" s="133">
        <f t="shared" ref="E65:R65" si="26">IF($C58="",0,$C65*(E58/$C58))</f>
        <v>0</v>
      </c>
      <c r="F65" s="133">
        <f t="shared" si="26"/>
        <v>0</v>
      </c>
      <c r="G65" s="133">
        <f t="shared" si="26"/>
        <v>0</v>
      </c>
      <c r="H65" s="133">
        <f t="shared" si="26"/>
        <v>0</v>
      </c>
      <c r="I65" s="133">
        <f t="shared" si="26"/>
        <v>0</v>
      </c>
      <c r="J65" s="133">
        <f t="shared" si="26"/>
        <v>0</v>
      </c>
      <c r="K65" s="133">
        <f t="shared" si="26"/>
        <v>0</v>
      </c>
      <c r="L65" s="133">
        <f t="shared" si="26"/>
        <v>0</v>
      </c>
      <c r="M65" s="133">
        <f t="shared" si="26"/>
        <v>0</v>
      </c>
      <c r="N65" s="133">
        <f t="shared" si="26"/>
        <v>0</v>
      </c>
      <c r="O65" s="133">
        <f t="shared" si="26"/>
        <v>0</v>
      </c>
      <c r="P65" s="133">
        <f t="shared" si="26"/>
        <v>0</v>
      </c>
      <c r="Q65" s="133">
        <f t="shared" si="26"/>
        <v>0</v>
      </c>
      <c r="R65" s="133">
        <f t="shared" si="26"/>
        <v>0</v>
      </c>
      <c r="S65" s="133">
        <f t="shared" ref="S65:W65" si="27">IF($C58="",0,$C65*(S58/$C58))</f>
        <v>0</v>
      </c>
      <c r="T65" s="133">
        <f t="shared" si="27"/>
        <v>0</v>
      </c>
      <c r="U65" s="133">
        <f t="shared" si="27"/>
        <v>0</v>
      </c>
      <c r="V65" s="133">
        <f t="shared" si="27"/>
        <v>0</v>
      </c>
      <c r="W65" s="133">
        <f t="shared" si="27"/>
        <v>0</v>
      </c>
      <c r="X65" s="134">
        <f>IF(C65=" ",0,C65-SUM(D65:W65))</f>
        <v>0</v>
      </c>
      <c r="Y65" s="348" t="str">
        <f>IF(表1!K58="",0,表1!K58)</f>
        <v xml:space="preserve"> </v>
      </c>
      <c r="Z65" s="133">
        <f t="shared" ref="Z65:AI67" si="28">IF($C58="",0,$Y65*(D58/$C58))</f>
        <v>0</v>
      </c>
      <c r="AA65" s="133">
        <f t="shared" si="28"/>
        <v>0</v>
      </c>
      <c r="AB65" s="133">
        <f t="shared" si="28"/>
        <v>0</v>
      </c>
      <c r="AC65" s="133">
        <f t="shared" si="28"/>
        <v>0</v>
      </c>
      <c r="AD65" s="133">
        <f t="shared" si="28"/>
        <v>0</v>
      </c>
      <c r="AE65" s="133">
        <f t="shared" si="28"/>
        <v>0</v>
      </c>
      <c r="AF65" s="133">
        <f t="shared" si="28"/>
        <v>0</v>
      </c>
      <c r="AG65" s="133">
        <f t="shared" si="28"/>
        <v>0</v>
      </c>
      <c r="AH65" s="133">
        <f t="shared" si="28"/>
        <v>0</v>
      </c>
      <c r="AI65" s="133">
        <f t="shared" si="28"/>
        <v>0</v>
      </c>
      <c r="AJ65" s="133">
        <f t="shared" ref="AJ65:AS67" si="29">IF($C58="",0,$Y65*(N58/$C58))</f>
        <v>0</v>
      </c>
      <c r="AK65" s="133">
        <f t="shared" si="29"/>
        <v>0</v>
      </c>
      <c r="AL65" s="133">
        <f t="shared" si="29"/>
        <v>0</v>
      </c>
      <c r="AM65" s="133">
        <f t="shared" si="29"/>
        <v>0</v>
      </c>
      <c r="AN65" s="133">
        <f>IF($C58="",0,$Y65*(R58/$C58))</f>
        <v>0</v>
      </c>
      <c r="AO65" s="133">
        <f t="shared" si="29"/>
        <v>0</v>
      </c>
      <c r="AP65" s="133">
        <f t="shared" si="29"/>
        <v>0</v>
      </c>
      <c r="AQ65" s="133">
        <f t="shared" si="29"/>
        <v>0</v>
      </c>
      <c r="AR65" s="133">
        <f t="shared" si="29"/>
        <v>0</v>
      </c>
      <c r="AS65" s="133">
        <f t="shared" si="29"/>
        <v>0</v>
      </c>
      <c r="AT65" s="134">
        <f>IF(Y65=" ",0,Y65-SUM(Z65:AS65))</f>
        <v>0</v>
      </c>
    </row>
    <row r="66" spans="2:46" ht="18" customHeight="1" x14ac:dyDescent="0.15">
      <c r="B66" s="157" t="str">
        <f>IF(表1!B61="","",表1!B61)</f>
        <v/>
      </c>
      <c r="C66" s="413" t="str">
        <f>IF(表1!K61="","",表1!K61)</f>
        <v xml:space="preserve"> </v>
      </c>
      <c r="D66" s="133">
        <f>IF($C59="",0,$C66*(D59/$C59))</f>
        <v>0</v>
      </c>
      <c r="E66" s="133">
        <f t="shared" ref="E66:R66" si="30">IF($C59="",0,$C66*(E59/$C59))</f>
        <v>0</v>
      </c>
      <c r="F66" s="133">
        <f t="shared" si="30"/>
        <v>0</v>
      </c>
      <c r="G66" s="133">
        <f t="shared" si="30"/>
        <v>0</v>
      </c>
      <c r="H66" s="133">
        <f t="shared" si="30"/>
        <v>0</v>
      </c>
      <c r="I66" s="133">
        <f t="shared" si="30"/>
        <v>0</v>
      </c>
      <c r="J66" s="133">
        <f t="shared" si="30"/>
        <v>0</v>
      </c>
      <c r="K66" s="133">
        <f t="shared" si="30"/>
        <v>0</v>
      </c>
      <c r="L66" s="133">
        <f t="shared" si="30"/>
        <v>0</v>
      </c>
      <c r="M66" s="133">
        <f t="shared" si="30"/>
        <v>0</v>
      </c>
      <c r="N66" s="133">
        <f t="shared" si="30"/>
        <v>0</v>
      </c>
      <c r="O66" s="133">
        <f t="shared" si="30"/>
        <v>0</v>
      </c>
      <c r="P66" s="133">
        <f t="shared" si="30"/>
        <v>0</v>
      </c>
      <c r="Q66" s="133">
        <f t="shared" si="30"/>
        <v>0</v>
      </c>
      <c r="R66" s="133">
        <f t="shared" si="30"/>
        <v>0</v>
      </c>
      <c r="S66" s="133">
        <f t="shared" ref="S66:V66" si="31">IF($C59="",0,$C66*(S59/$C59))</f>
        <v>0</v>
      </c>
      <c r="T66" s="133">
        <f t="shared" si="31"/>
        <v>0</v>
      </c>
      <c r="U66" s="133">
        <f t="shared" si="31"/>
        <v>0</v>
      </c>
      <c r="V66" s="133">
        <f t="shared" si="31"/>
        <v>0</v>
      </c>
      <c r="W66" s="133">
        <f>IF($C59="",0,$C66*(W59/$C59))</f>
        <v>0</v>
      </c>
      <c r="X66" s="134">
        <f>IF(C66=" ",0,C66-SUM(D66:W66))</f>
        <v>0</v>
      </c>
      <c r="Y66" s="348" t="str">
        <f>IF(表1!K61="",0,表1!K61)</f>
        <v xml:space="preserve"> </v>
      </c>
      <c r="Z66" s="133">
        <f t="shared" si="28"/>
        <v>0</v>
      </c>
      <c r="AA66" s="133">
        <f t="shared" si="28"/>
        <v>0</v>
      </c>
      <c r="AB66" s="133">
        <f t="shared" si="28"/>
        <v>0</v>
      </c>
      <c r="AC66" s="133">
        <f t="shared" si="28"/>
        <v>0</v>
      </c>
      <c r="AD66" s="133">
        <f t="shared" si="28"/>
        <v>0</v>
      </c>
      <c r="AE66" s="133">
        <f t="shared" si="28"/>
        <v>0</v>
      </c>
      <c r="AF66" s="133">
        <f t="shared" si="28"/>
        <v>0</v>
      </c>
      <c r="AG66" s="133">
        <f t="shared" si="28"/>
        <v>0</v>
      </c>
      <c r="AH66" s="133">
        <f t="shared" si="28"/>
        <v>0</v>
      </c>
      <c r="AI66" s="133">
        <f t="shared" si="28"/>
        <v>0</v>
      </c>
      <c r="AJ66" s="133">
        <f t="shared" si="29"/>
        <v>0</v>
      </c>
      <c r="AK66" s="133">
        <f t="shared" si="29"/>
        <v>0</v>
      </c>
      <c r="AL66" s="133">
        <f t="shared" si="29"/>
        <v>0</v>
      </c>
      <c r="AM66" s="133">
        <f t="shared" si="29"/>
        <v>0</v>
      </c>
      <c r="AN66" s="133">
        <f t="shared" si="29"/>
        <v>0</v>
      </c>
      <c r="AO66" s="133">
        <f t="shared" si="29"/>
        <v>0</v>
      </c>
      <c r="AP66" s="133">
        <f t="shared" si="29"/>
        <v>0</v>
      </c>
      <c r="AQ66" s="133">
        <f t="shared" si="29"/>
        <v>0</v>
      </c>
      <c r="AR66" s="133">
        <f t="shared" si="29"/>
        <v>0</v>
      </c>
      <c r="AS66" s="133">
        <f t="shared" si="29"/>
        <v>0</v>
      </c>
      <c r="AT66" s="134">
        <f t="shared" ref="AT66:AT67" si="32">IF(Y66=" ",0,Y66-SUM(Z66:AS66))</f>
        <v>0</v>
      </c>
    </row>
    <row r="67" spans="2:46" ht="18" customHeight="1" thickBot="1" x14ac:dyDescent="0.2">
      <c r="B67" s="158" t="str">
        <f>IF(表1!B77="","",表1!B77)</f>
        <v/>
      </c>
      <c r="C67" s="413" t="str">
        <f>IF(表1!K77="","",表1!K77)</f>
        <v xml:space="preserve"> </v>
      </c>
      <c r="D67" s="133">
        <f>IF($C60="",0,$C67*(D60/$C60))</f>
        <v>0</v>
      </c>
      <c r="E67" s="133">
        <f t="shared" ref="E67:R67" si="33">IF($C60="",0,$C67*(E60/$C60))</f>
        <v>0</v>
      </c>
      <c r="F67" s="133">
        <f t="shared" si="33"/>
        <v>0</v>
      </c>
      <c r="G67" s="133">
        <f t="shared" si="33"/>
        <v>0</v>
      </c>
      <c r="H67" s="133">
        <f t="shared" si="33"/>
        <v>0</v>
      </c>
      <c r="I67" s="133">
        <f t="shared" si="33"/>
        <v>0</v>
      </c>
      <c r="J67" s="133">
        <f t="shared" si="33"/>
        <v>0</v>
      </c>
      <c r="K67" s="133">
        <f t="shared" si="33"/>
        <v>0</v>
      </c>
      <c r="L67" s="133">
        <f t="shared" si="33"/>
        <v>0</v>
      </c>
      <c r="M67" s="133">
        <f t="shared" si="33"/>
        <v>0</v>
      </c>
      <c r="N67" s="133">
        <f t="shared" si="33"/>
        <v>0</v>
      </c>
      <c r="O67" s="133">
        <f t="shared" si="33"/>
        <v>0</v>
      </c>
      <c r="P67" s="133">
        <f t="shared" si="33"/>
        <v>0</v>
      </c>
      <c r="Q67" s="133">
        <f t="shared" si="33"/>
        <v>0</v>
      </c>
      <c r="R67" s="133">
        <f t="shared" si="33"/>
        <v>0</v>
      </c>
      <c r="S67" s="133">
        <f t="shared" ref="S67:V67" si="34">IF($C60="",0,$C67*(S60/$C60))</f>
        <v>0</v>
      </c>
      <c r="T67" s="133">
        <f t="shared" si="34"/>
        <v>0</v>
      </c>
      <c r="U67" s="133">
        <f t="shared" si="34"/>
        <v>0</v>
      </c>
      <c r="V67" s="133">
        <f t="shared" si="34"/>
        <v>0</v>
      </c>
      <c r="W67" s="133">
        <f>IF($C60="",0,$C67*(W60/$C60))</f>
        <v>0</v>
      </c>
      <c r="X67" s="134">
        <f>IF(C67=" ",0,C67-SUM(D67:W67))</f>
        <v>0</v>
      </c>
      <c r="Y67" s="348" t="str">
        <f>IF(表1!K77="",0,表1!K77)</f>
        <v xml:space="preserve"> </v>
      </c>
      <c r="Z67" s="133">
        <f t="shared" si="28"/>
        <v>0</v>
      </c>
      <c r="AA67" s="133">
        <f t="shared" si="28"/>
        <v>0</v>
      </c>
      <c r="AB67" s="133">
        <f t="shared" si="28"/>
        <v>0</v>
      </c>
      <c r="AC67" s="133">
        <f t="shared" si="28"/>
        <v>0</v>
      </c>
      <c r="AD67" s="133">
        <f t="shared" si="28"/>
        <v>0</v>
      </c>
      <c r="AE67" s="133">
        <f t="shared" si="28"/>
        <v>0</v>
      </c>
      <c r="AF67" s="133">
        <f t="shared" si="28"/>
        <v>0</v>
      </c>
      <c r="AG67" s="133">
        <f t="shared" si="28"/>
        <v>0</v>
      </c>
      <c r="AH67" s="133">
        <f t="shared" si="28"/>
        <v>0</v>
      </c>
      <c r="AI67" s="133">
        <f t="shared" si="28"/>
        <v>0</v>
      </c>
      <c r="AJ67" s="133">
        <f t="shared" si="29"/>
        <v>0</v>
      </c>
      <c r="AK67" s="133">
        <f t="shared" si="29"/>
        <v>0</v>
      </c>
      <c r="AL67" s="133">
        <f t="shared" si="29"/>
        <v>0</v>
      </c>
      <c r="AM67" s="133">
        <f t="shared" si="29"/>
        <v>0</v>
      </c>
      <c r="AN67" s="133">
        <f t="shared" si="29"/>
        <v>0</v>
      </c>
      <c r="AO67" s="133">
        <f t="shared" si="29"/>
        <v>0</v>
      </c>
      <c r="AP67" s="133">
        <f t="shared" si="29"/>
        <v>0</v>
      </c>
      <c r="AQ67" s="133">
        <f t="shared" si="29"/>
        <v>0</v>
      </c>
      <c r="AR67" s="133">
        <f t="shared" si="29"/>
        <v>0</v>
      </c>
      <c r="AS67" s="133">
        <f t="shared" si="29"/>
        <v>0</v>
      </c>
      <c r="AT67" s="134">
        <f t="shared" si="32"/>
        <v>0</v>
      </c>
    </row>
    <row r="68" spans="2:46" ht="15" thickTop="1" thickBot="1" x14ac:dyDescent="0.2">
      <c r="B68" s="159" t="s">
        <v>220</v>
      </c>
      <c r="C68" s="414">
        <f>SUM(C65:C67)</f>
        <v>0</v>
      </c>
      <c r="D68" s="142">
        <f t="shared" ref="D68:AR68" si="35">SUM(D65:D67)</f>
        <v>0</v>
      </c>
      <c r="E68" s="142">
        <f t="shared" ref="E68:I68" si="36">SUM(E65:E67)</f>
        <v>0</v>
      </c>
      <c r="F68" s="142">
        <f t="shared" si="36"/>
        <v>0</v>
      </c>
      <c r="G68" s="142">
        <f t="shared" si="36"/>
        <v>0</v>
      </c>
      <c r="H68" s="142">
        <f t="shared" si="36"/>
        <v>0</v>
      </c>
      <c r="I68" s="142">
        <f t="shared" si="36"/>
        <v>0</v>
      </c>
      <c r="J68" s="142">
        <f t="shared" si="35"/>
        <v>0</v>
      </c>
      <c r="K68" s="142">
        <f t="shared" ref="K68:M68" si="37">SUM(K65:K67)</f>
        <v>0</v>
      </c>
      <c r="L68" s="142">
        <f t="shared" si="37"/>
        <v>0</v>
      </c>
      <c r="M68" s="142">
        <f t="shared" si="37"/>
        <v>0</v>
      </c>
      <c r="N68" s="142">
        <f t="shared" si="35"/>
        <v>0</v>
      </c>
      <c r="O68" s="142">
        <f t="shared" ref="O68" si="38">SUM(O65:O67)</f>
        <v>0</v>
      </c>
      <c r="P68" s="142">
        <f t="shared" ref="P68:Q68" si="39">SUM(P65:P67)</f>
        <v>0</v>
      </c>
      <c r="Q68" s="142">
        <f t="shared" si="39"/>
        <v>0</v>
      </c>
      <c r="R68" s="142">
        <f t="shared" si="35"/>
        <v>0</v>
      </c>
      <c r="S68" s="142">
        <f t="shared" ref="S68:W68" si="40">SUM(S65:S67)</f>
        <v>0</v>
      </c>
      <c r="T68" s="142">
        <f t="shared" si="40"/>
        <v>0</v>
      </c>
      <c r="U68" s="142">
        <f t="shared" si="40"/>
        <v>0</v>
      </c>
      <c r="V68" s="142">
        <f t="shared" si="40"/>
        <v>0</v>
      </c>
      <c r="W68" s="142">
        <f t="shared" si="40"/>
        <v>0</v>
      </c>
      <c r="X68" s="143">
        <f>SUM(X65:X67)</f>
        <v>0</v>
      </c>
      <c r="Y68" s="142">
        <f t="shared" si="35"/>
        <v>0</v>
      </c>
      <c r="Z68" s="142">
        <f t="shared" si="35"/>
        <v>0</v>
      </c>
      <c r="AA68" s="142">
        <f t="shared" ref="AA68:AF68" si="41">SUM(AA65:AA67)</f>
        <v>0</v>
      </c>
      <c r="AB68" s="142">
        <f t="shared" si="41"/>
        <v>0</v>
      </c>
      <c r="AC68" s="142">
        <f t="shared" si="41"/>
        <v>0</v>
      </c>
      <c r="AD68" s="142">
        <f t="shared" si="41"/>
        <v>0</v>
      </c>
      <c r="AE68" s="142">
        <f t="shared" si="41"/>
        <v>0</v>
      </c>
      <c r="AF68" s="142">
        <f t="shared" si="41"/>
        <v>0</v>
      </c>
      <c r="AG68" s="142">
        <f t="shared" si="35"/>
        <v>0</v>
      </c>
      <c r="AH68" s="142">
        <f t="shared" si="35"/>
        <v>0</v>
      </c>
      <c r="AI68" s="142">
        <f t="shared" si="35"/>
        <v>0</v>
      </c>
      <c r="AJ68" s="142">
        <f t="shared" ref="AJ68" si="42">SUM(AJ65:AJ67)</f>
        <v>0</v>
      </c>
      <c r="AK68" s="142">
        <f t="shared" ref="AK68:AM68" si="43">SUM(AK65:AK67)</f>
        <v>0</v>
      </c>
      <c r="AL68" s="142">
        <f t="shared" si="43"/>
        <v>0</v>
      </c>
      <c r="AM68" s="142">
        <f t="shared" si="43"/>
        <v>0</v>
      </c>
      <c r="AN68" s="142">
        <f t="shared" si="35"/>
        <v>0</v>
      </c>
      <c r="AO68" s="142">
        <f t="shared" si="35"/>
        <v>0</v>
      </c>
      <c r="AP68" s="142">
        <f t="shared" si="35"/>
        <v>0</v>
      </c>
      <c r="AQ68" s="142">
        <f t="shared" si="35"/>
        <v>0</v>
      </c>
      <c r="AR68" s="142">
        <f t="shared" si="35"/>
        <v>0</v>
      </c>
      <c r="AS68" s="142">
        <f>SUM(AS65:AS67)</f>
        <v>0</v>
      </c>
      <c r="AT68" s="143">
        <f>SUM(AT65:AT67)</f>
        <v>0</v>
      </c>
    </row>
    <row r="69" spans="2:46" ht="15" customHeight="1" thickBot="1" x14ac:dyDescent="0.2">
      <c r="B69" s="164"/>
      <c r="C69" s="164"/>
      <c r="D69" s="164"/>
      <c r="E69" s="164"/>
      <c r="F69" s="164"/>
      <c r="G69" s="164"/>
      <c r="H69" s="164"/>
      <c r="I69" s="164"/>
      <c r="J69" s="164"/>
      <c r="K69" s="164"/>
      <c r="L69" s="164"/>
      <c r="M69" s="164"/>
      <c r="N69" s="164"/>
      <c r="O69" s="164"/>
      <c r="P69" s="164"/>
      <c r="Q69" s="164"/>
      <c r="R69" s="164"/>
      <c r="S69" s="164"/>
      <c r="T69" s="164"/>
      <c r="U69" s="164"/>
      <c r="V69" s="164"/>
      <c r="W69" s="164"/>
      <c r="X69" s="164"/>
    </row>
    <row r="70" spans="2:46" ht="45" customHeight="1" x14ac:dyDescent="0.15">
      <c r="B70" s="123" t="s">
        <v>99</v>
      </c>
      <c r="C70" s="858" t="s">
        <v>492</v>
      </c>
      <c r="D70" s="945"/>
      <c r="E70" s="945"/>
      <c r="F70" s="945"/>
      <c r="G70" s="945"/>
      <c r="H70" s="945"/>
      <c r="I70" s="945"/>
      <c r="J70" s="945"/>
      <c r="K70" s="945"/>
      <c r="L70" s="945"/>
      <c r="M70" s="945"/>
      <c r="N70" s="945"/>
      <c r="O70" s="945"/>
      <c r="P70" s="945"/>
      <c r="Q70" s="945"/>
      <c r="R70" s="945"/>
      <c r="S70" s="722"/>
      <c r="T70" s="722"/>
      <c r="U70" s="722"/>
      <c r="V70" s="722"/>
      <c r="W70" s="722"/>
      <c r="X70" s="946"/>
    </row>
    <row r="71" spans="2:46" ht="18" customHeight="1" thickBot="1" x14ac:dyDescent="0.2">
      <c r="B71" s="124"/>
      <c r="C71" s="125"/>
      <c r="D71" s="126" t="s">
        <v>459</v>
      </c>
      <c r="E71" s="126" t="s">
        <v>460</v>
      </c>
      <c r="F71" s="126" t="s">
        <v>461</v>
      </c>
      <c r="G71" s="126" t="s">
        <v>462</v>
      </c>
      <c r="H71" s="126" t="s">
        <v>463</v>
      </c>
      <c r="I71" s="126" t="s">
        <v>464</v>
      </c>
      <c r="J71" s="126" t="s">
        <v>465</v>
      </c>
      <c r="K71" s="126" t="s">
        <v>466</v>
      </c>
      <c r="L71" s="126" t="s">
        <v>467</v>
      </c>
      <c r="M71" s="126" t="s">
        <v>468</v>
      </c>
      <c r="N71" s="126" t="s">
        <v>469</v>
      </c>
      <c r="O71" s="126" t="s">
        <v>470</v>
      </c>
      <c r="P71" s="126" t="s">
        <v>471</v>
      </c>
      <c r="Q71" s="126" t="s">
        <v>472</v>
      </c>
      <c r="R71" s="126" t="s">
        <v>480</v>
      </c>
      <c r="S71" s="126" t="s">
        <v>481</v>
      </c>
      <c r="T71" s="126" t="s">
        <v>482</v>
      </c>
      <c r="U71" s="126" t="s">
        <v>483</v>
      </c>
      <c r="V71" s="126" t="s">
        <v>484</v>
      </c>
      <c r="W71" s="126" t="s">
        <v>485</v>
      </c>
      <c r="X71" s="128" t="s">
        <v>486</v>
      </c>
    </row>
    <row r="72" spans="2:46" ht="18" customHeight="1" thickTop="1" thickBot="1" x14ac:dyDescent="0.2">
      <c r="B72" s="140" t="s">
        <v>210</v>
      </c>
      <c r="C72" s="165"/>
      <c r="D72" s="165"/>
      <c r="E72" s="165"/>
      <c r="F72" s="165"/>
      <c r="G72" s="165"/>
      <c r="H72" s="165"/>
      <c r="I72" s="165"/>
      <c r="J72" s="165"/>
      <c r="K72" s="165"/>
      <c r="L72" s="165"/>
      <c r="M72" s="165"/>
      <c r="N72" s="165"/>
      <c r="O72" s="165"/>
      <c r="P72" s="165"/>
      <c r="Q72" s="165"/>
      <c r="R72" s="165"/>
      <c r="S72" s="165"/>
      <c r="T72" s="165"/>
      <c r="U72" s="165"/>
      <c r="V72" s="165"/>
      <c r="W72" s="165"/>
      <c r="X72" s="166" t="str">
        <f>IF(C72="","",C72-SUM(D72:W72))</f>
        <v/>
      </c>
      <c r="Y72" s="112"/>
    </row>
    <row r="73" spans="2:46" s="167" customFormat="1" x14ac:dyDescent="0.15"/>
    <row r="74" spans="2:46" s="167" customFormat="1" x14ac:dyDescent="0.15"/>
    <row r="75" spans="2:46" s="167" customFormat="1" x14ac:dyDescent="0.15"/>
    <row r="76" spans="2:46" s="167" customFormat="1" x14ac:dyDescent="0.15"/>
    <row r="77" spans="2:46" s="167" customFormat="1" x14ac:dyDescent="0.15"/>
    <row r="78" spans="2:46" s="167" customFormat="1" x14ac:dyDescent="0.15"/>
    <row r="79" spans="2:46" s="167" customFormat="1" x14ac:dyDescent="0.15"/>
    <row r="80" spans="2:46" s="167" customFormat="1" x14ac:dyDescent="0.15"/>
    <row r="81" s="167" customFormat="1" x14ac:dyDescent="0.15"/>
    <row r="82" s="167" customFormat="1" x14ac:dyDescent="0.15"/>
    <row r="83" s="167" customFormat="1" x14ac:dyDescent="0.15"/>
    <row r="84" s="167" customFormat="1" x14ac:dyDescent="0.15"/>
    <row r="85" s="167" customFormat="1" x14ac:dyDescent="0.15"/>
    <row r="86" s="167" customFormat="1" x14ac:dyDescent="0.15"/>
    <row r="87" s="167" customFormat="1" x14ac:dyDescent="0.15"/>
    <row r="88" s="167" customFormat="1" x14ac:dyDescent="0.15"/>
    <row r="89" s="167" customFormat="1" x14ac:dyDescent="0.15"/>
    <row r="90" s="167" customFormat="1" x14ac:dyDescent="0.15"/>
    <row r="91" s="167" customFormat="1" x14ac:dyDescent="0.15"/>
    <row r="92" s="167" customFormat="1" x14ac:dyDescent="0.15"/>
    <row r="93" s="167" customFormat="1" x14ac:dyDescent="0.15"/>
    <row r="94" s="167" customFormat="1" x14ac:dyDescent="0.15"/>
    <row r="95" s="167" customFormat="1" x14ac:dyDescent="0.15"/>
    <row r="96" s="167" customFormat="1" x14ac:dyDescent="0.15"/>
    <row r="97" s="167" customFormat="1" x14ac:dyDescent="0.15"/>
    <row r="98" s="167" customFormat="1" x14ac:dyDescent="0.15"/>
    <row r="99" s="167" customFormat="1" x14ac:dyDescent="0.15"/>
    <row r="100" s="167" customFormat="1" x14ac:dyDescent="0.15"/>
    <row r="101" s="167" customFormat="1" x14ac:dyDescent="0.15"/>
    <row r="102" s="167" customFormat="1" x14ac:dyDescent="0.15"/>
    <row r="103" s="167" customFormat="1" x14ac:dyDescent="0.15"/>
    <row r="104" s="167" customFormat="1" x14ac:dyDescent="0.15"/>
    <row r="105" s="167" customFormat="1" x14ac:dyDescent="0.15"/>
    <row r="106" s="167" customFormat="1" x14ac:dyDescent="0.15"/>
    <row r="107" s="167" customFormat="1" x14ac:dyDescent="0.15"/>
  </sheetData>
  <sheetProtection algorithmName="SHA-512" hashValue="45rstGAQiO4RYCKkqjd4erozIrc2nAOW2Cxag1CRm9o0/KoDngmZ3ampYfDOSUpvwpjpBdrFJDfrrcFhXRQtHQ==" saltValue="yfBR2nB8Wh9xRNxKP2lZWg==" spinCount="100000" sheet="1" objects="1" scenarios="1"/>
  <protectedRanges>
    <protectedRange sqref="C72:W72 D25:W52 D58:W60" name="範囲1"/>
  </protectedRanges>
  <mergeCells count="12">
    <mergeCell ref="C70:X70"/>
    <mergeCell ref="Y23:AT23"/>
    <mergeCell ref="C23:X23"/>
    <mergeCell ref="B3:AT4"/>
    <mergeCell ref="B10:AT10"/>
    <mergeCell ref="B14:AT14"/>
    <mergeCell ref="B15:X15"/>
    <mergeCell ref="C56:X56"/>
    <mergeCell ref="Y56:AT56"/>
    <mergeCell ref="B19:AT19"/>
    <mergeCell ref="C63:X63"/>
    <mergeCell ref="Y63:AT63"/>
  </mergeCells>
  <phoneticPr fontId="1"/>
  <pageMargins left="0.78740157480314965" right="0.78740157480314965" top="0.39370078740157483" bottom="0.39370078740157483" header="0.51181102362204722" footer="0.51181102362204722"/>
  <pageSetup paperSize="9" scale="12" fitToHeight="0" orientation="portrait" cellComments="asDisplayed"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AU80"/>
  <sheetViews>
    <sheetView view="pageBreakPreview" topLeftCell="A7" zoomScale="70" zoomScaleNormal="100" zoomScaleSheetLayoutView="55" workbookViewId="0">
      <selection activeCell="I39" sqref="I39"/>
    </sheetView>
  </sheetViews>
  <sheetFormatPr defaultColWidth="9" defaultRowHeight="13.5" outlineLevelCol="1" x14ac:dyDescent="0.15"/>
  <cols>
    <col min="1" max="1" width="13.25" style="100" customWidth="1"/>
    <col min="2" max="2" width="63.25" style="100" bestFit="1" customWidth="1"/>
    <col min="3" max="6" width="13.875" style="100" customWidth="1"/>
    <col min="7" max="23" width="13.875" style="100" customWidth="1" outlineLevel="1"/>
    <col min="24" max="28" width="13.875" style="100" customWidth="1"/>
    <col min="29" max="45" width="13.875" style="100" customWidth="1" outlineLevel="1"/>
    <col min="46" max="46" width="13.875" style="100" customWidth="1"/>
    <col min="47" max="16384" width="9" style="100"/>
  </cols>
  <sheetData>
    <row r="1" spans="2:47" ht="26.25" customHeight="1" x14ac:dyDescent="0.15">
      <c r="AT1" s="81" t="s">
        <v>493</v>
      </c>
    </row>
    <row r="2" spans="2:47" ht="18.75" customHeight="1" x14ac:dyDescent="0.15"/>
    <row r="3" spans="2:47" ht="18.75" customHeight="1" x14ac:dyDescent="0.15">
      <c r="B3" s="727" t="s">
        <v>494</v>
      </c>
      <c r="C3" s="727"/>
      <c r="D3" s="727"/>
      <c r="E3" s="727"/>
      <c r="F3" s="727"/>
      <c r="G3" s="727"/>
      <c r="H3" s="727"/>
      <c r="I3" s="727"/>
      <c r="J3" s="727"/>
      <c r="K3" s="727"/>
      <c r="L3" s="727"/>
      <c r="M3" s="727"/>
      <c r="N3" s="727"/>
      <c r="O3" s="727"/>
      <c r="P3" s="727"/>
      <c r="Q3" s="727"/>
      <c r="R3" s="727"/>
      <c r="S3" s="727"/>
      <c r="T3" s="727"/>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c r="AT3" s="727"/>
    </row>
    <row r="4" spans="2:47" ht="18.75" customHeight="1" x14ac:dyDescent="0.15">
      <c r="B4" s="727"/>
      <c r="C4" s="727"/>
      <c r="D4" s="727"/>
      <c r="E4" s="727"/>
      <c r="F4" s="727"/>
      <c r="G4" s="727"/>
      <c r="H4" s="727"/>
      <c r="I4" s="727"/>
      <c r="J4" s="727"/>
      <c r="K4" s="727"/>
      <c r="L4" s="727"/>
      <c r="M4" s="727"/>
      <c r="N4" s="727"/>
      <c r="O4" s="727"/>
      <c r="P4" s="727"/>
      <c r="Q4" s="727"/>
      <c r="R4" s="727"/>
      <c r="S4" s="727"/>
      <c r="T4" s="727"/>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c r="AT4" s="727"/>
    </row>
    <row r="5" spans="2:47" ht="21" customHeight="1" x14ac:dyDescent="0.15">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1"/>
      <c r="AT5" s="113" t="str">
        <f>IF(表紙!$G$8="","会社名",表紙!$G$8)</f>
        <v>会社名</v>
      </c>
    </row>
    <row r="6" spans="2:47" ht="18" customHeight="1" x14ac:dyDescent="0.15">
      <c r="B6" s="99" t="s">
        <v>224</v>
      </c>
    </row>
    <row r="7" spans="2:47" ht="18" customHeight="1" x14ac:dyDescent="0.15">
      <c r="B7" s="99" t="s">
        <v>225</v>
      </c>
    </row>
    <row r="8" spans="2:47" ht="9" customHeight="1" thickBot="1" x14ac:dyDescent="0.2"/>
    <row r="9" spans="2:47" ht="37.5" customHeight="1" thickTop="1" thickBot="1" x14ac:dyDescent="0.2">
      <c r="B9" s="729" t="s">
        <v>495</v>
      </c>
      <c r="C9" s="730"/>
      <c r="D9" s="730"/>
      <c r="E9" s="730"/>
      <c r="F9" s="730"/>
      <c r="G9" s="730"/>
      <c r="H9" s="730"/>
      <c r="I9" s="730"/>
      <c r="J9" s="730"/>
      <c r="K9" s="730"/>
      <c r="L9" s="730"/>
      <c r="M9" s="730"/>
      <c r="N9" s="730"/>
      <c r="O9" s="730"/>
      <c r="P9" s="730"/>
      <c r="Q9" s="730"/>
      <c r="R9" s="730"/>
      <c r="S9" s="730"/>
      <c r="T9" s="730"/>
      <c r="U9" s="730"/>
      <c r="V9" s="730"/>
      <c r="W9" s="730"/>
      <c r="X9" s="730"/>
      <c r="Y9" s="730"/>
      <c r="Z9" s="730"/>
      <c r="AA9" s="730"/>
      <c r="AB9" s="730"/>
      <c r="AC9" s="730"/>
      <c r="AD9" s="730"/>
      <c r="AE9" s="730"/>
      <c r="AF9" s="730"/>
      <c r="AG9" s="730"/>
      <c r="AH9" s="730"/>
      <c r="AI9" s="730"/>
      <c r="AJ9" s="730"/>
      <c r="AK9" s="730"/>
      <c r="AL9" s="730"/>
      <c r="AM9" s="730"/>
      <c r="AN9" s="730"/>
      <c r="AO9" s="730"/>
      <c r="AP9" s="730"/>
      <c r="AQ9" s="730"/>
      <c r="AR9" s="730"/>
      <c r="AS9" s="730"/>
      <c r="AT9" s="731"/>
    </row>
    <row r="10" spans="2:47" ht="19.5" customHeight="1" thickTop="1" x14ac:dyDescent="0.15">
      <c r="B10" s="732" t="s">
        <v>496</v>
      </c>
      <c r="C10" s="732"/>
      <c r="D10" s="732"/>
      <c r="E10" s="732"/>
      <c r="F10" s="732"/>
      <c r="G10" s="732"/>
      <c r="H10" s="732"/>
      <c r="I10" s="732"/>
      <c r="J10" s="732"/>
      <c r="K10" s="732"/>
      <c r="L10" s="732"/>
      <c r="M10" s="732"/>
      <c r="N10" s="732"/>
      <c r="O10" s="732"/>
      <c r="P10" s="732"/>
      <c r="Q10" s="732"/>
      <c r="R10" s="732"/>
      <c r="S10" s="732"/>
      <c r="T10" s="732"/>
      <c r="U10" s="732"/>
      <c r="V10" s="732"/>
      <c r="W10" s="732"/>
      <c r="X10" s="732"/>
      <c r="Y10" s="732"/>
      <c r="Z10" s="732"/>
      <c r="AA10" s="732"/>
      <c r="AB10" s="114"/>
      <c r="AC10" s="114"/>
      <c r="AD10" s="114"/>
      <c r="AE10" s="114"/>
      <c r="AF10" s="114"/>
      <c r="AG10" s="114"/>
      <c r="AH10" s="114"/>
      <c r="AI10" s="114"/>
      <c r="AJ10" s="114"/>
      <c r="AK10" s="114"/>
      <c r="AL10" s="114"/>
      <c r="AM10" s="114"/>
      <c r="AN10" s="114"/>
      <c r="AO10" s="114"/>
      <c r="AP10" s="114"/>
      <c r="AQ10" s="114"/>
      <c r="AR10" s="114"/>
      <c r="AS10" s="114"/>
    </row>
    <row r="11" spans="2:47" ht="18" thickBot="1" x14ac:dyDescent="0.2">
      <c r="B11" s="99" t="s">
        <v>228</v>
      </c>
    </row>
    <row r="12" spans="2:47" ht="45" customHeight="1" x14ac:dyDescent="0.15">
      <c r="B12" s="958" t="s">
        <v>134</v>
      </c>
      <c r="C12" s="758" t="s">
        <v>137</v>
      </c>
      <c r="D12" s="725"/>
      <c r="E12" s="725"/>
      <c r="F12" s="725"/>
      <c r="G12" s="725"/>
      <c r="H12" s="725"/>
      <c r="I12" s="725"/>
      <c r="J12" s="725"/>
      <c r="K12" s="725"/>
      <c r="L12" s="725"/>
      <c r="M12" s="725"/>
      <c r="N12" s="725"/>
      <c r="O12" s="725"/>
      <c r="P12" s="725"/>
      <c r="Q12" s="725"/>
      <c r="R12" s="725"/>
      <c r="S12" s="725"/>
      <c r="T12" s="725"/>
      <c r="U12" s="725"/>
      <c r="V12" s="725"/>
      <c r="W12" s="725"/>
      <c r="X12" s="961"/>
      <c r="Y12" s="758" t="s">
        <v>139</v>
      </c>
      <c r="Z12" s="725"/>
      <c r="AA12" s="725"/>
      <c r="AB12" s="725"/>
      <c r="AC12" s="725"/>
      <c r="AD12" s="725"/>
      <c r="AE12" s="725"/>
      <c r="AF12" s="725"/>
      <c r="AG12" s="725"/>
      <c r="AH12" s="725"/>
      <c r="AI12" s="725"/>
      <c r="AJ12" s="725"/>
      <c r="AK12" s="725"/>
      <c r="AL12" s="725"/>
      <c r="AM12" s="725"/>
      <c r="AN12" s="725"/>
      <c r="AO12" s="725"/>
      <c r="AP12" s="725"/>
      <c r="AQ12" s="725"/>
      <c r="AR12" s="725"/>
      <c r="AS12" s="725"/>
      <c r="AT12" s="960"/>
    </row>
    <row r="13" spans="2:47" ht="18" customHeight="1" thickBot="1" x14ac:dyDescent="0.2">
      <c r="B13" s="959"/>
      <c r="C13" s="127"/>
      <c r="D13" s="126" t="s">
        <v>459</v>
      </c>
      <c r="E13" s="126" t="s">
        <v>460</v>
      </c>
      <c r="F13" s="126" t="s">
        <v>461</v>
      </c>
      <c r="G13" s="126" t="s">
        <v>462</v>
      </c>
      <c r="H13" s="126" t="s">
        <v>463</v>
      </c>
      <c r="I13" s="126" t="s">
        <v>464</v>
      </c>
      <c r="J13" s="126" t="s">
        <v>465</v>
      </c>
      <c r="K13" s="126" t="s">
        <v>466</v>
      </c>
      <c r="L13" s="126" t="s">
        <v>467</v>
      </c>
      <c r="M13" s="126" t="s">
        <v>468</v>
      </c>
      <c r="N13" s="126" t="s">
        <v>469</v>
      </c>
      <c r="O13" s="126" t="s">
        <v>470</v>
      </c>
      <c r="P13" s="126" t="s">
        <v>471</v>
      </c>
      <c r="Q13" s="126" t="s">
        <v>472</v>
      </c>
      <c r="R13" s="126" t="s">
        <v>480</v>
      </c>
      <c r="S13" s="126" t="s">
        <v>481</v>
      </c>
      <c r="T13" s="126" t="s">
        <v>482</v>
      </c>
      <c r="U13" s="126" t="s">
        <v>483</v>
      </c>
      <c r="V13" s="126" t="s">
        <v>484</v>
      </c>
      <c r="W13" s="126" t="s">
        <v>485</v>
      </c>
      <c r="X13" s="126" t="s">
        <v>486</v>
      </c>
      <c r="Y13" s="127"/>
      <c r="Z13" s="126" t="s">
        <v>459</v>
      </c>
      <c r="AA13" s="126" t="s">
        <v>460</v>
      </c>
      <c r="AB13" s="126" t="s">
        <v>497</v>
      </c>
      <c r="AC13" s="126" t="s">
        <v>462</v>
      </c>
      <c r="AD13" s="126" t="s">
        <v>463</v>
      </c>
      <c r="AE13" s="126" t="s">
        <v>464</v>
      </c>
      <c r="AF13" s="126" t="s">
        <v>465</v>
      </c>
      <c r="AG13" s="126" t="s">
        <v>466</v>
      </c>
      <c r="AH13" s="126" t="s">
        <v>467</v>
      </c>
      <c r="AI13" s="126" t="s">
        <v>468</v>
      </c>
      <c r="AJ13" s="126" t="s">
        <v>469</v>
      </c>
      <c r="AK13" s="126" t="s">
        <v>470</v>
      </c>
      <c r="AL13" s="126" t="s">
        <v>471</v>
      </c>
      <c r="AM13" s="126" t="s">
        <v>472</v>
      </c>
      <c r="AN13" s="126" t="s">
        <v>480</v>
      </c>
      <c r="AO13" s="126" t="s">
        <v>481</v>
      </c>
      <c r="AP13" s="126" t="s">
        <v>482</v>
      </c>
      <c r="AQ13" s="126" t="s">
        <v>483</v>
      </c>
      <c r="AR13" s="126" t="s">
        <v>484</v>
      </c>
      <c r="AS13" s="126" t="s">
        <v>485</v>
      </c>
      <c r="AT13" s="128" t="s">
        <v>486</v>
      </c>
      <c r="AU13" s="295"/>
    </row>
    <row r="14" spans="2:47" ht="18" customHeight="1" thickTop="1" x14ac:dyDescent="0.15">
      <c r="B14" s="245" t="s">
        <v>142</v>
      </c>
      <c r="C14" s="133" t="str">
        <f>IF(表2!C14="","",表2!C14)</f>
        <v/>
      </c>
      <c r="D14" s="233"/>
      <c r="E14" s="233"/>
      <c r="F14" s="233"/>
      <c r="G14" s="233"/>
      <c r="H14" s="233"/>
      <c r="I14" s="233"/>
      <c r="J14" s="233"/>
      <c r="K14" s="233"/>
      <c r="L14" s="233"/>
      <c r="M14" s="233"/>
      <c r="N14" s="233"/>
      <c r="O14" s="233"/>
      <c r="P14" s="233"/>
      <c r="Q14" s="233"/>
      <c r="R14" s="233"/>
      <c r="S14" s="233"/>
      <c r="T14" s="233"/>
      <c r="U14" s="233"/>
      <c r="V14" s="233"/>
      <c r="W14" s="233"/>
      <c r="X14" s="133" t="str">
        <f>IF(C14="","",C14-SUM(D14:W14))</f>
        <v/>
      </c>
      <c r="Y14" s="133" t="str">
        <f>IF(表2!E14="",0,表2!E14)</f>
        <v xml:space="preserve"> </v>
      </c>
      <c r="Z14" s="133">
        <f t="shared" ref="Z14:AI15" si="0">IF($C14="",0,$Y14*(D14/$C14))</f>
        <v>0</v>
      </c>
      <c r="AA14" s="133">
        <f t="shared" si="0"/>
        <v>0</v>
      </c>
      <c r="AB14" s="133">
        <f t="shared" si="0"/>
        <v>0</v>
      </c>
      <c r="AC14" s="133">
        <f t="shared" si="0"/>
        <v>0</v>
      </c>
      <c r="AD14" s="133">
        <f t="shared" si="0"/>
        <v>0</v>
      </c>
      <c r="AE14" s="133">
        <f t="shared" si="0"/>
        <v>0</v>
      </c>
      <c r="AF14" s="133">
        <f t="shared" si="0"/>
        <v>0</v>
      </c>
      <c r="AG14" s="133">
        <f t="shared" si="0"/>
        <v>0</v>
      </c>
      <c r="AH14" s="133">
        <f t="shared" si="0"/>
        <v>0</v>
      </c>
      <c r="AI14" s="133">
        <f t="shared" si="0"/>
        <v>0</v>
      </c>
      <c r="AJ14" s="133">
        <f t="shared" ref="AJ14:AS15" si="1">IF($C14="",0,$Y14*(N14/$C14))</f>
        <v>0</v>
      </c>
      <c r="AK14" s="133">
        <f t="shared" si="1"/>
        <v>0</v>
      </c>
      <c r="AL14" s="133">
        <f t="shared" si="1"/>
        <v>0</v>
      </c>
      <c r="AM14" s="133">
        <f t="shared" si="1"/>
        <v>0</v>
      </c>
      <c r="AN14" s="133">
        <f t="shared" si="1"/>
        <v>0</v>
      </c>
      <c r="AO14" s="133">
        <f t="shared" si="1"/>
        <v>0</v>
      </c>
      <c r="AP14" s="133">
        <f t="shared" si="1"/>
        <v>0</v>
      </c>
      <c r="AQ14" s="133">
        <f t="shared" si="1"/>
        <v>0</v>
      </c>
      <c r="AR14" s="133">
        <f t="shared" si="1"/>
        <v>0</v>
      </c>
      <c r="AS14" s="133">
        <f t="shared" si="1"/>
        <v>0</v>
      </c>
      <c r="AT14" s="134">
        <f>IF(Y14=" ",0,Y14-SUM(Z14:AS14))</f>
        <v>0</v>
      </c>
      <c r="AU14" s="112" t="s">
        <v>146</v>
      </c>
    </row>
    <row r="15" spans="2:47" ht="18" customHeight="1" x14ac:dyDescent="0.15">
      <c r="B15" s="245" t="s">
        <v>147</v>
      </c>
      <c r="C15" s="133" t="str">
        <f>IF(表2!C15="","",表2!C15)</f>
        <v/>
      </c>
      <c r="D15" s="233"/>
      <c r="E15" s="233"/>
      <c r="F15" s="233"/>
      <c r="G15" s="233"/>
      <c r="H15" s="233"/>
      <c r="I15" s="233"/>
      <c r="J15" s="233"/>
      <c r="K15" s="233"/>
      <c r="L15" s="233"/>
      <c r="M15" s="233"/>
      <c r="N15" s="233"/>
      <c r="O15" s="233"/>
      <c r="P15" s="233"/>
      <c r="Q15" s="233"/>
      <c r="R15" s="233"/>
      <c r="S15" s="233"/>
      <c r="T15" s="233"/>
      <c r="U15" s="233"/>
      <c r="V15" s="233"/>
      <c r="W15" s="233"/>
      <c r="X15" s="133" t="str">
        <f>IF(C15="","",C15-SUM(D15:W15))</f>
        <v/>
      </c>
      <c r="Y15" s="133" t="str">
        <f>IF(表2!E15="",0,表2!E15)</f>
        <v xml:space="preserve"> </v>
      </c>
      <c r="Z15" s="133">
        <f t="shared" si="0"/>
        <v>0</v>
      </c>
      <c r="AA15" s="133">
        <f t="shared" si="0"/>
        <v>0</v>
      </c>
      <c r="AB15" s="133">
        <f t="shared" si="0"/>
        <v>0</v>
      </c>
      <c r="AC15" s="133">
        <f t="shared" si="0"/>
        <v>0</v>
      </c>
      <c r="AD15" s="133">
        <f t="shared" si="0"/>
        <v>0</v>
      </c>
      <c r="AE15" s="133">
        <f t="shared" si="0"/>
        <v>0</v>
      </c>
      <c r="AF15" s="133">
        <f t="shared" si="0"/>
        <v>0</v>
      </c>
      <c r="AG15" s="133">
        <f t="shared" si="0"/>
        <v>0</v>
      </c>
      <c r="AH15" s="133">
        <f t="shared" si="0"/>
        <v>0</v>
      </c>
      <c r="AI15" s="133">
        <f t="shared" si="0"/>
        <v>0</v>
      </c>
      <c r="AJ15" s="133">
        <f t="shared" si="1"/>
        <v>0</v>
      </c>
      <c r="AK15" s="133">
        <f t="shared" si="1"/>
        <v>0</v>
      </c>
      <c r="AL15" s="133">
        <f t="shared" si="1"/>
        <v>0</v>
      </c>
      <c r="AM15" s="133">
        <f t="shared" si="1"/>
        <v>0</v>
      </c>
      <c r="AN15" s="133">
        <f t="shared" si="1"/>
        <v>0</v>
      </c>
      <c r="AO15" s="133">
        <f t="shared" si="1"/>
        <v>0</v>
      </c>
      <c r="AP15" s="133">
        <f t="shared" si="1"/>
        <v>0</v>
      </c>
      <c r="AQ15" s="133">
        <f t="shared" si="1"/>
        <v>0</v>
      </c>
      <c r="AR15" s="133">
        <f t="shared" si="1"/>
        <v>0</v>
      </c>
      <c r="AS15" s="133">
        <f t="shared" si="1"/>
        <v>0</v>
      </c>
      <c r="AT15" s="134">
        <f>IF(Y15=" ",0,Y15-SUM(Z15:AS15))</f>
        <v>0</v>
      </c>
      <c r="AU15" s="112" t="s">
        <v>148</v>
      </c>
    </row>
    <row r="16" spans="2:47" ht="18" customHeight="1" x14ac:dyDescent="0.15">
      <c r="B16" s="245" t="s">
        <v>149</v>
      </c>
      <c r="C16" s="133" t="str">
        <f>IF(表2!C16="","",表2!C16)</f>
        <v/>
      </c>
      <c r="D16" s="233"/>
      <c r="E16" s="233"/>
      <c r="F16" s="233"/>
      <c r="G16" s="233"/>
      <c r="H16" s="233"/>
      <c r="I16" s="233"/>
      <c r="J16" s="233"/>
      <c r="K16" s="233"/>
      <c r="L16" s="233"/>
      <c r="M16" s="233"/>
      <c r="N16" s="233"/>
      <c r="O16" s="233"/>
      <c r="P16" s="233"/>
      <c r="Q16" s="233"/>
      <c r="R16" s="233"/>
      <c r="S16" s="233"/>
      <c r="T16" s="233"/>
      <c r="U16" s="233"/>
      <c r="V16" s="233"/>
      <c r="W16" s="233"/>
      <c r="X16" s="133" t="str">
        <f t="shared" ref="X16:X42" si="2">IF(C16="","",C16-SUM(D16:W16))</f>
        <v/>
      </c>
      <c r="Y16" s="133" t="str">
        <f>IF(表2!E16="",0,表2!E16)</f>
        <v xml:space="preserve"> </v>
      </c>
      <c r="Z16" s="133">
        <f t="shared" ref="Z16:Z42" si="3">IF($C16="",0,$Y16*(D16/$C16))</f>
        <v>0</v>
      </c>
      <c r="AA16" s="133">
        <f t="shared" ref="AA16:AA42" si="4">IF($C16="",0,$Y16*(E16/$C16))</f>
        <v>0</v>
      </c>
      <c r="AB16" s="133">
        <f t="shared" ref="AB16:AB42" si="5">IF($C16="",0,$Y16*(F16/$C16))</f>
        <v>0</v>
      </c>
      <c r="AC16" s="133">
        <f t="shared" ref="AC16:AC42" si="6">IF($C16="",0,$Y16*(G16/$C16))</f>
        <v>0</v>
      </c>
      <c r="AD16" s="133">
        <f t="shared" ref="AD16:AD42" si="7">IF($C16="",0,$Y16*(H16/$C16))</f>
        <v>0</v>
      </c>
      <c r="AE16" s="133">
        <f t="shared" ref="AE16:AE42" si="8">IF($C16="",0,$Y16*(I16/$C16))</f>
        <v>0</v>
      </c>
      <c r="AF16" s="133">
        <f t="shared" ref="AF16:AF42" si="9">IF($C16="",0,$Y16*(J16/$C16))</f>
        <v>0</v>
      </c>
      <c r="AG16" s="133">
        <f t="shared" ref="AG16:AG42" si="10">IF($C16="",0,$Y16*(K16/$C16))</f>
        <v>0</v>
      </c>
      <c r="AH16" s="133">
        <f t="shared" ref="AH16:AH42" si="11">IF($C16="",0,$Y16*(L16/$C16))</f>
        <v>0</v>
      </c>
      <c r="AI16" s="133">
        <f t="shared" ref="AI16:AI42" si="12">IF($C16="",0,$Y16*(M16/$C16))</f>
        <v>0</v>
      </c>
      <c r="AJ16" s="133">
        <f t="shared" ref="AJ16:AJ42" si="13">IF($C16="",0,$Y16*(N16/$C16))</f>
        <v>0</v>
      </c>
      <c r="AK16" s="133">
        <f t="shared" ref="AK16:AK42" si="14">IF($C16="",0,$Y16*(O16/$C16))</f>
        <v>0</v>
      </c>
      <c r="AL16" s="133">
        <f t="shared" ref="AL16:AL42" si="15">IF($C16="",0,$Y16*(P16/$C16))</f>
        <v>0</v>
      </c>
      <c r="AM16" s="133">
        <f t="shared" ref="AM16:AM42" si="16">IF($C16="",0,$Y16*(Q16/$C16))</f>
        <v>0</v>
      </c>
      <c r="AN16" s="133">
        <f t="shared" ref="AN16:AN42" si="17">IF($C16="",0,$Y16*(R16/$C16))</f>
        <v>0</v>
      </c>
      <c r="AO16" s="133">
        <f t="shared" ref="AO16:AO42" si="18">IF($C16="",0,$Y16*(S16/$C16))</f>
        <v>0</v>
      </c>
      <c r="AP16" s="133">
        <f t="shared" ref="AP16:AP42" si="19">IF($C16="",0,$Y16*(T16/$C16))</f>
        <v>0</v>
      </c>
      <c r="AQ16" s="133">
        <f t="shared" ref="AQ16:AQ42" si="20">IF($C16="",0,$Y16*(U16/$C16))</f>
        <v>0</v>
      </c>
      <c r="AR16" s="133">
        <f t="shared" ref="AR16:AR42" si="21">IF($C16="",0,$Y16*(V16/$C16))</f>
        <v>0</v>
      </c>
      <c r="AS16" s="133">
        <f t="shared" ref="AS16:AS42" si="22">IF($C16="",0,$Y16*(W16/$C16))</f>
        <v>0</v>
      </c>
      <c r="AT16" s="134">
        <f t="shared" ref="AT16:AT41" si="23">IF(Y16=" ",0,Y16-SUM(Z16:AS16))</f>
        <v>0</v>
      </c>
      <c r="AU16" s="112" t="s">
        <v>150</v>
      </c>
    </row>
    <row r="17" spans="2:47" ht="18" customHeight="1" x14ac:dyDescent="0.15">
      <c r="B17" s="245" t="s">
        <v>151</v>
      </c>
      <c r="C17" s="133" t="str">
        <f>IF(表2!C17="","",表2!C17)</f>
        <v/>
      </c>
      <c r="D17" s="233"/>
      <c r="E17" s="233"/>
      <c r="F17" s="233"/>
      <c r="G17" s="233"/>
      <c r="H17" s="233"/>
      <c r="I17" s="233"/>
      <c r="J17" s="233"/>
      <c r="K17" s="233"/>
      <c r="L17" s="233"/>
      <c r="M17" s="233"/>
      <c r="N17" s="233"/>
      <c r="O17" s="233"/>
      <c r="P17" s="233"/>
      <c r="Q17" s="233"/>
      <c r="R17" s="233"/>
      <c r="S17" s="233"/>
      <c r="T17" s="233"/>
      <c r="U17" s="233"/>
      <c r="V17" s="233"/>
      <c r="W17" s="233"/>
      <c r="X17" s="133" t="str">
        <f t="shared" si="2"/>
        <v/>
      </c>
      <c r="Y17" s="133" t="str">
        <f>IF(表2!E17="",0,表2!E17)</f>
        <v xml:space="preserve"> </v>
      </c>
      <c r="Z17" s="133">
        <f t="shared" si="3"/>
        <v>0</v>
      </c>
      <c r="AA17" s="133">
        <f t="shared" si="4"/>
        <v>0</v>
      </c>
      <c r="AB17" s="133">
        <f t="shared" si="5"/>
        <v>0</v>
      </c>
      <c r="AC17" s="133">
        <f t="shared" si="6"/>
        <v>0</v>
      </c>
      <c r="AD17" s="133">
        <f t="shared" si="7"/>
        <v>0</v>
      </c>
      <c r="AE17" s="133">
        <f t="shared" si="8"/>
        <v>0</v>
      </c>
      <c r="AF17" s="133">
        <f t="shared" si="9"/>
        <v>0</v>
      </c>
      <c r="AG17" s="133">
        <f t="shared" si="10"/>
        <v>0</v>
      </c>
      <c r="AH17" s="133">
        <f t="shared" si="11"/>
        <v>0</v>
      </c>
      <c r="AI17" s="133">
        <f t="shared" si="12"/>
        <v>0</v>
      </c>
      <c r="AJ17" s="133">
        <f t="shared" si="13"/>
        <v>0</v>
      </c>
      <c r="AK17" s="133">
        <f t="shared" si="14"/>
        <v>0</v>
      </c>
      <c r="AL17" s="133">
        <f t="shared" si="15"/>
        <v>0</v>
      </c>
      <c r="AM17" s="133">
        <f t="shared" si="16"/>
        <v>0</v>
      </c>
      <c r="AN17" s="133">
        <f t="shared" si="17"/>
        <v>0</v>
      </c>
      <c r="AO17" s="133">
        <f t="shared" si="18"/>
        <v>0</v>
      </c>
      <c r="AP17" s="133">
        <f t="shared" si="19"/>
        <v>0</v>
      </c>
      <c r="AQ17" s="133">
        <f t="shared" si="20"/>
        <v>0</v>
      </c>
      <c r="AR17" s="133">
        <f t="shared" si="21"/>
        <v>0</v>
      </c>
      <c r="AS17" s="133">
        <f t="shared" si="22"/>
        <v>0</v>
      </c>
      <c r="AT17" s="134">
        <f t="shared" si="23"/>
        <v>0</v>
      </c>
      <c r="AU17" s="112" t="s">
        <v>152</v>
      </c>
    </row>
    <row r="18" spans="2:47" ht="18" customHeight="1" x14ac:dyDescent="0.15">
      <c r="B18" s="245" t="s">
        <v>153</v>
      </c>
      <c r="C18" s="133" t="str">
        <f>IF(表2!C18="","",表2!C18)</f>
        <v/>
      </c>
      <c r="D18" s="233"/>
      <c r="E18" s="233"/>
      <c r="F18" s="233"/>
      <c r="G18" s="233"/>
      <c r="H18" s="233"/>
      <c r="I18" s="233"/>
      <c r="J18" s="233"/>
      <c r="K18" s="233"/>
      <c r="L18" s="233"/>
      <c r="M18" s="233"/>
      <c r="N18" s="233"/>
      <c r="O18" s="233"/>
      <c r="P18" s="233"/>
      <c r="Q18" s="233"/>
      <c r="R18" s="233"/>
      <c r="S18" s="233"/>
      <c r="T18" s="233"/>
      <c r="U18" s="233"/>
      <c r="V18" s="233"/>
      <c r="W18" s="233"/>
      <c r="X18" s="133" t="str">
        <f t="shared" si="2"/>
        <v/>
      </c>
      <c r="Y18" s="133" t="str">
        <f>IF(表2!E18="",0,表2!E18)</f>
        <v xml:space="preserve"> </v>
      </c>
      <c r="Z18" s="133">
        <f t="shared" si="3"/>
        <v>0</v>
      </c>
      <c r="AA18" s="133">
        <f t="shared" si="4"/>
        <v>0</v>
      </c>
      <c r="AB18" s="133">
        <f t="shared" si="5"/>
        <v>0</v>
      </c>
      <c r="AC18" s="133">
        <f t="shared" si="6"/>
        <v>0</v>
      </c>
      <c r="AD18" s="133">
        <f t="shared" si="7"/>
        <v>0</v>
      </c>
      <c r="AE18" s="133">
        <f t="shared" si="8"/>
        <v>0</v>
      </c>
      <c r="AF18" s="133">
        <f t="shared" si="9"/>
        <v>0</v>
      </c>
      <c r="AG18" s="133">
        <f t="shared" si="10"/>
        <v>0</v>
      </c>
      <c r="AH18" s="133">
        <f t="shared" si="11"/>
        <v>0</v>
      </c>
      <c r="AI18" s="133">
        <f t="shared" si="12"/>
        <v>0</v>
      </c>
      <c r="AJ18" s="133">
        <f t="shared" si="13"/>
        <v>0</v>
      </c>
      <c r="AK18" s="133">
        <f>IF($C18="",0,$Y18*(O18/$C18))</f>
        <v>0</v>
      </c>
      <c r="AL18" s="133">
        <f t="shared" si="15"/>
        <v>0</v>
      </c>
      <c r="AM18" s="133">
        <f t="shared" si="16"/>
        <v>0</v>
      </c>
      <c r="AN18" s="133">
        <f t="shared" si="17"/>
        <v>0</v>
      </c>
      <c r="AO18" s="133">
        <f t="shared" si="18"/>
        <v>0</v>
      </c>
      <c r="AP18" s="133">
        <f t="shared" si="19"/>
        <v>0</v>
      </c>
      <c r="AQ18" s="133">
        <f t="shared" si="20"/>
        <v>0</v>
      </c>
      <c r="AR18" s="133">
        <f t="shared" si="21"/>
        <v>0</v>
      </c>
      <c r="AS18" s="133">
        <f t="shared" si="22"/>
        <v>0</v>
      </c>
      <c r="AT18" s="134">
        <f t="shared" si="23"/>
        <v>0</v>
      </c>
      <c r="AU18" s="112" t="s">
        <v>154</v>
      </c>
    </row>
    <row r="19" spans="2:47" ht="18" customHeight="1" x14ac:dyDescent="0.15">
      <c r="B19" s="245" t="s">
        <v>155</v>
      </c>
      <c r="C19" s="133" t="str">
        <f>IF(表2!C19="","",表2!C19)</f>
        <v/>
      </c>
      <c r="D19" s="233"/>
      <c r="E19" s="233"/>
      <c r="F19" s="233"/>
      <c r="G19" s="233"/>
      <c r="H19" s="233"/>
      <c r="I19" s="233"/>
      <c r="J19" s="233"/>
      <c r="K19" s="233"/>
      <c r="L19" s="233"/>
      <c r="M19" s="233"/>
      <c r="N19" s="233"/>
      <c r="O19" s="233"/>
      <c r="P19" s="233"/>
      <c r="Q19" s="233"/>
      <c r="R19" s="233"/>
      <c r="S19" s="233"/>
      <c r="T19" s="233"/>
      <c r="U19" s="233"/>
      <c r="V19" s="233"/>
      <c r="W19" s="233"/>
      <c r="X19" s="133" t="str">
        <f t="shared" si="2"/>
        <v/>
      </c>
      <c r="Y19" s="133" t="str">
        <f>IF(表2!E19="",0,表2!E19)</f>
        <v xml:space="preserve"> </v>
      </c>
      <c r="Z19" s="133">
        <f t="shared" si="3"/>
        <v>0</v>
      </c>
      <c r="AA19" s="133">
        <f t="shared" si="4"/>
        <v>0</v>
      </c>
      <c r="AB19" s="133">
        <f t="shared" si="5"/>
        <v>0</v>
      </c>
      <c r="AC19" s="133">
        <f t="shared" si="6"/>
        <v>0</v>
      </c>
      <c r="AD19" s="133">
        <f t="shared" si="7"/>
        <v>0</v>
      </c>
      <c r="AE19" s="133">
        <f t="shared" si="8"/>
        <v>0</v>
      </c>
      <c r="AF19" s="133">
        <f t="shared" si="9"/>
        <v>0</v>
      </c>
      <c r="AG19" s="133">
        <f t="shared" si="10"/>
        <v>0</v>
      </c>
      <c r="AH19" s="133">
        <f t="shared" si="11"/>
        <v>0</v>
      </c>
      <c r="AI19" s="133">
        <f t="shared" si="12"/>
        <v>0</v>
      </c>
      <c r="AJ19" s="133">
        <f t="shared" si="13"/>
        <v>0</v>
      </c>
      <c r="AK19" s="133">
        <f t="shared" si="14"/>
        <v>0</v>
      </c>
      <c r="AL19" s="133">
        <f t="shared" si="15"/>
        <v>0</v>
      </c>
      <c r="AM19" s="133">
        <f t="shared" si="16"/>
        <v>0</v>
      </c>
      <c r="AN19" s="133">
        <f t="shared" si="17"/>
        <v>0</v>
      </c>
      <c r="AO19" s="133">
        <f t="shared" si="18"/>
        <v>0</v>
      </c>
      <c r="AP19" s="133">
        <f t="shared" si="19"/>
        <v>0</v>
      </c>
      <c r="AQ19" s="133">
        <f t="shared" si="20"/>
        <v>0</v>
      </c>
      <c r="AR19" s="133">
        <f>IF($C19="",0,$Y19*(V19/$C19))</f>
        <v>0</v>
      </c>
      <c r="AS19" s="133">
        <f t="shared" si="22"/>
        <v>0</v>
      </c>
      <c r="AT19" s="134">
        <f t="shared" si="23"/>
        <v>0</v>
      </c>
      <c r="AU19" s="112" t="s">
        <v>156</v>
      </c>
    </row>
    <row r="20" spans="2:47" ht="18" customHeight="1" x14ac:dyDescent="0.15">
      <c r="B20" s="245" t="s">
        <v>157</v>
      </c>
      <c r="C20" s="133" t="str">
        <f>IF(表2!C20="","",表2!C20)</f>
        <v/>
      </c>
      <c r="D20" s="233"/>
      <c r="E20" s="233"/>
      <c r="F20" s="233"/>
      <c r="G20" s="233"/>
      <c r="H20" s="233"/>
      <c r="I20" s="233"/>
      <c r="J20" s="233"/>
      <c r="K20" s="233"/>
      <c r="L20" s="233"/>
      <c r="M20" s="233"/>
      <c r="N20" s="233"/>
      <c r="O20" s="233"/>
      <c r="P20" s="233"/>
      <c r="Q20" s="233"/>
      <c r="R20" s="233"/>
      <c r="S20" s="233"/>
      <c r="T20" s="233"/>
      <c r="U20" s="233"/>
      <c r="V20" s="233"/>
      <c r="W20" s="233"/>
      <c r="X20" s="133" t="str">
        <f t="shared" si="2"/>
        <v/>
      </c>
      <c r="Y20" s="133" t="str">
        <f>IF(表2!E20="",0,表2!E20)</f>
        <v xml:space="preserve"> </v>
      </c>
      <c r="Z20" s="133">
        <f t="shared" si="3"/>
        <v>0</v>
      </c>
      <c r="AA20" s="133">
        <f t="shared" si="4"/>
        <v>0</v>
      </c>
      <c r="AB20" s="133">
        <f t="shared" si="5"/>
        <v>0</v>
      </c>
      <c r="AC20" s="133">
        <f t="shared" si="6"/>
        <v>0</v>
      </c>
      <c r="AD20" s="133">
        <f t="shared" si="7"/>
        <v>0</v>
      </c>
      <c r="AE20" s="133">
        <f t="shared" si="8"/>
        <v>0</v>
      </c>
      <c r="AF20" s="133">
        <f t="shared" si="9"/>
        <v>0</v>
      </c>
      <c r="AG20" s="133">
        <f t="shared" si="10"/>
        <v>0</v>
      </c>
      <c r="AH20" s="133">
        <f t="shared" si="11"/>
        <v>0</v>
      </c>
      <c r="AI20" s="133">
        <f t="shared" si="12"/>
        <v>0</v>
      </c>
      <c r="AJ20" s="133">
        <f t="shared" si="13"/>
        <v>0</v>
      </c>
      <c r="AK20" s="133">
        <f t="shared" si="14"/>
        <v>0</v>
      </c>
      <c r="AL20" s="133">
        <f t="shared" si="15"/>
        <v>0</v>
      </c>
      <c r="AM20" s="133">
        <f t="shared" si="16"/>
        <v>0</v>
      </c>
      <c r="AN20" s="133">
        <f t="shared" si="17"/>
        <v>0</v>
      </c>
      <c r="AO20" s="133">
        <f t="shared" si="18"/>
        <v>0</v>
      </c>
      <c r="AP20" s="133">
        <f t="shared" si="19"/>
        <v>0</v>
      </c>
      <c r="AQ20" s="133">
        <f t="shared" si="20"/>
        <v>0</v>
      </c>
      <c r="AR20" s="133">
        <f>IF($C20="",0,$Y20*(V20/$C20))</f>
        <v>0</v>
      </c>
      <c r="AS20" s="133">
        <f t="shared" si="22"/>
        <v>0</v>
      </c>
      <c r="AT20" s="134">
        <f t="shared" si="23"/>
        <v>0</v>
      </c>
      <c r="AU20" s="112" t="s">
        <v>158</v>
      </c>
    </row>
    <row r="21" spans="2:47" ht="18" customHeight="1" x14ac:dyDescent="0.15">
      <c r="B21" s="328" t="s">
        <v>159</v>
      </c>
      <c r="C21" s="133" t="str">
        <f>IF(表2!C21="","",表2!C21)</f>
        <v/>
      </c>
      <c r="D21" s="233"/>
      <c r="E21" s="233"/>
      <c r="F21" s="233"/>
      <c r="G21" s="233"/>
      <c r="H21" s="233"/>
      <c r="I21" s="233"/>
      <c r="J21" s="233"/>
      <c r="K21" s="233"/>
      <c r="L21" s="233"/>
      <c r="M21" s="233"/>
      <c r="N21" s="233"/>
      <c r="O21" s="233"/>
      <c r="P21" s="233"/>
      <c r="Q21" s="233"/>
      <c r="R21" s="233"/>
      <c r="S21" s="233"/>
      <c r="T21" s="233"/>
      <c r="U21" s="233"/>
      <c r="V21" s="233"/>
      <c r="W21" s="233"/>
      <c r="X21" s="133" t="str">
        <f t="shared" si="2"/>
        <v/>
      </c>
      <c r="Y21" s="133" t="str">
        <f>IF(表2!E21="",0,表2!E21)</f>
        <v xml:space="preserve"> </v>
      </c>
      <c r="Z21" s="133">
        <f t="shared" si="3"/>
        <v>0</v>
      </c>
      <c r="AA21" s="133">
        <f t="shared" si="4"/>
        <v>0</v>
      </c>
      <c r="AB21" s="133">
        <f t="shared" si="5"/>
        <v>0</v>
      </c>
      <c r="AC21" s="133">
        <f t="shared" si="6"/>
        <v>0</v>
      </c>
      <c r="AD21" s="133">
        <f t="shared" si="7"/>
        <v>0</v>
      </c>
      <c r="AE21" s="133">
        <f t="shared" si="8"/>
        <v>0</v>
      </c>
      <c r="AF21" s="133">
        <f t="shared" si="9"/>
        <v>0</v>
      </c>
      <c r="AG21" s="133">
        <f t="shared" si="10"/>
        <v>0</v>
      </c>
      <c r="AH21" s="133">
        <f t="shared" si="11"/>
        <v>0</v>
      </c>
      <c r="AI21" s="133">
        <f t="shared" si="12"/>
        <v>0</v>
      </c>
      <c r="AJ21" s="133">
        <f t="shared" si="13"/>
        <v>0</v>
      </c>
      <c r="AK21" s="133">
        <f t="shared" si="14"/>
        <v>0</v>
      </c>
      <c r="AL21" s="133">
        <f t="shared" si="15"/>
        <v>0</v>
      </c>
      <c r="AM21" s="133">
        <f t="shared" si="16"/>
        <v>0</v>
      </c>
      <c r="AN21" s="133">
        <f t="shared" si="17"/>
        <v>0</v>
      </c>
      <c r="AO21" s="133">
        <f t="shared" si="18"/>
        <v>0</v>
      </c>
      <c r="AP21" s="133">
        <f t="shared" si="19"/>
        <v>0</v>
      </c>
      <c r="AQ21" s="133">
        <f t="shared" si="20"/>
        <v>0</v>
      </c>
      <c r="AR21" s="133">
        <f t="shared" si="21"/>
        <v>0</v>
      </c>
      <c r="AS21" s="133">
        <f t="shared" si="22"/>
        <v>0</v>
      </c>
      <c r="AT21" s="134">
        <f t="shared" si="23"/>
        <v>0</v>
      </c>
      <c r="AU21" s="112" t="s">
        <v>160</v>
      </c>
    </row>
    <row r="22" spans="2:47" ht="18" customHeight="1" x14ac:dyDescent="0.15">
      <c r="B22" s="328" t="s">
        <v>161</v>
      </c>
      <c r="C22" s="133" t="str">
        <f>IF(表2!C22="","",表2!C22)</f>
        <v/>
      </c>
      <c r="D22" s="233"/>
      <c r="E22" s="233"/>
      <c r="F22" s="233"/>
      <c r="G22" s="233"/>
      <c r="H22" s="233"/>
      <c r="I22" s="233"/>
      <c r="J22" s="233"/>
      <c r="K22" s="233"/>
      <c r="L22" s="233"/>
      <c r="M22" s="233"/>
      <c r="N22" s="233"/>
      <c r="O22" s="233"/>
      <c r="P22" s="233"/>
      <c r="Q22" s="233"/>
      <c r="R22" s="233"/>
      <c r="S22" s="233"/>
      <c r="T22" s="233"/>
      <c r="U22" s="233"/>
      <c r="V22" s="233"/>
      <c r="W22" s="233"/>
      <c r="X22" s="133" t="str">
        <f t="shared" si="2"/>
        <v/>
      </c>
      <c r="Y22" s="133" t="str">
        <f>IF(表2!E22="",0,表2!E22)</f>
        <v xml:space="preserve"> </v>
      </c>
      <c r="Z22" s="133">
        <f t="shared" si="3"/>
        <v>0</v>
      </c>
      <c r="AA22" s="133">
        <f t="shared" si="4"/>
        <v>0</v>
      </c>
      <c r="AB22" s="133">
        <f t="shared" si="5"/>
        <v>0</v>
      </c>
      <c r="AC22" s="133">
        <f t="shared" si="6"/>
        <v>0</v>
      </c>
      <c r="AD22" s="133">
        <f t="shared" si="7"/>
        <v>0</v>
      </c>
      <c r="AE22" s="133">
        <f t="shared" si="8"/>
        <v>0</v>
      </c>
      <c r="AF22" s="133">
        <f t="shared" si="9"/>
        <v>0</v>
      </c>
      <c r="AG22" s="133">
        <f t="shared" si="10"/>
        <v>0</v>
      </c>
      <c r="AH22" s="133">
        <f t="shared" si="11"/>
        <v>0</v>
      </c>
      <c r="AI22" s="133">
        <f t="shared" si="12"/>
        <v>0</v>
      </c>
      <c r="AJ22" s="133">
        <f t="shared" si="13"/>
        <v>0</v>
      </c>
      <c r="AK22" s="133">
        <f t="shared" si="14"/>
        <v>0</v>
      </c>
      <c r="AL22" s="133">
        <f t="shared" si="15"/>
        <v>0</v>
      </c>
      <c r="AM22" s="133">
        <f t="shared" si="16"/>
        <v>0</v>
      </c>
      <c r="AN22" s="133">
        <f t="shared" si="17"/>
        <v>0</v>
      </c>
      <c r="AO22" s="133">
        <f t="shared" si="18"/>
        <v>0</v>
      </c>
      <c r="AP22" s="133">
        <f t="shared" si="19"/>
        <v>0</v>
      </c>
      <c r="AQ22" s="133">
        <f t="shared" si="20"/>
        <v>0</v>
      </c>
      <c r="AR22" s="133">
        <f t="shared" si="21"/>
        <v>0</v>
      </c>
      <c r="AS22" s="133">
        <f t="shared" si="22"/>
        <v>0</v>
      </c>
      <c r="AT22" s="134">
        <f t="shared" si="23"/>
        <v>0</v>
      </c>
      <c r="AU22" s="112" t="s">
        <v>162</v>
      </c>
    </row>
    <row r="23" spans="2:47" ht="18" customHeight="1" x14ac:dyDescent="0.15">
      <c r="B23" s="328" t="s">
        <v>163</v>
      </c>
      <c r="C23" s="133" t="str">
        <f>IF(表2!C23="","",表2!C23)</f>
        <v/>
      </c>
      <c r="D23" s="233"/>
      <c r="E23" s="233"/>
      <c r="F23" s="233"/>
      <c r="G23" s="233"/>
      <c r="H23" s="233"/>
      <c r="I23" s="233"/>
      <c r="J23" s="233"/>
      <c r="K23" s="233"/>
      <c r="L23" s="233"/>
      <c r="M23" s="233"/>
      <c r="N23" s="233"/>
      <c r="O23" s="233"/>
      <c r="P23" s="233"/>
      <c r="Q23" s="233"/>
      <c r="R23" s="233"/>
      <c r="S23" s="233"/>
      <c r="T23" s="233"/>
      <c r="U23" s="233"/>
      <c r="V23" s="233"/>
      <c r="W23" s="233"/>
      <c r="X23" s="133" t="str">
        <f t="shared" si="2"/>
        <v/>
      </c>
      <c r="Y23" s="133" t="str">
        <f>IF(表2!E23="",0,表2!E23)</f>
        <v xml:space="preserve"> </v>
      </c>
      <c r="Z23" s="133">
        <f t="shared" si="3"/>
        <v>0</v>
      </c>
      <c r="AA23" s="133">
        <f t="shared" si="4"/>
        <v>0</v>
      </c>
      <c r="AB23" s="133">
        <f t="shared" si="5"/>
        <v>0</v>
      </c>
      <c r="AC23" s="133">
        <f t="shared" si="6"/>
        <v>0</v>
      </c>
      <c r="AD23" s="133">
        <f t="shared" si="7"/>
        <v>0</v>
      </c>
      <c r="AE23" s="133">
        <f t="shared" si="8"/>
        <v>0</v>
      </c>
      <c r="AF23" s="133">
        <f t="shared" si="9"/>
        <v>0</v>
      </c>
      <c r="AG23" s="133">
        <f t="shared" si="10"/>
        <v>0</v>
      </c>
      <c r="AH23" s="133">
        <f t="shared" si="11"/>
        <v>0</v>
      </c>
      <c r="AI23" s="133">
        <f t="shared" si="12"/>
        <v>0</v>
      </c>
      <c r="AJ23" s="133">
        <f t="shared" si="13"/>
        <v>0</v>
      </c>
      <c r="AK23" s="133">
        <f t="shared" si="14"/>
        <v>0</v>
      </c>
      <c r="AL23" s="133">
        <f t="shared" si="15"/>
        <v>0</v>
      </c>
      <c r="AM23" s="133">
        <f t="shared" si="16"/>
        <v>0</v>
      </c>
      <c r="AN23" s="133">
        <f t="shared" si="17"/>
        <v>0</v>
      </c>
      <c r="AO23" s="133">
        <f t="shared" si="18"/>
        <v>0</v>
      </c>
      <c r="AP23" s="133">
        <f t="shared" si="19"/>
        <v>0</v>
      </c>
      <c r="AQ23" s="133">
        <f t="shared" si="20"/>
        <v>0</v>
      </c>
      <c r="AR23" s="133">
        <f t="shared" si="21"/>
        <v>0</v>
      </c>
      <c r="AS23" s="133">
        <f t="shared" si="22"/>
        <v>0</v>
      </c>
      <c r="AT23" s="134">
        <f t="shared" si="23"/>
        <v>0</v>
      </c>
      <c r="AU23" s="112" t="s">
        <v>164</v>
      </c>
    </row>
    <row r="24" spans="2:47" ht="18" customHeight="1" x14ac:dyDescent="0.15">
      <c r="B24" s="328" t="s">
        <v>165</v>
      </c>
      <c r="C24" s="133" t="str">
        <f>IF(表2!C24="","",表2!C24)</f>
        <v/>
      </c>
      <c r="D24" s="233"/>
      <c r="E24" s="233"/>
      <c r="F24" s="233"/>
      <c r="G24" s="233"/>
      <c r="H24" s="233"/>
      <c r="I24" s="233"/>
      <c r="J24" s="233"/>
      <c r="K24" s="233"/>
      <c r="L24" s="233"/>
      <c r="M24" s="233"/>
      <c r="N24" s="233"/>
      <c r="O24" s="233"/>
      <c r="P24" s="233"/>
      <c r="Q24" s="233"/>
      <c r="R24" s="233"/>
      <c r="S24" s="233"/>
      <c r="T24" s="233"/>
      <c r="U24" s="233"/>
      <c r="V24" s="233"/>
      <c r="W24" s="233"/>
      <c r="X24" s="133" t="str">
        <f t="shared" si="2"/>
        <v/>
      </c>
      <c r="Y24" s="133" t="str">
        <f>IF(表2!E24="",0,表2!E24)</f>
        <v xml:space="preserve"> </v>
      </c>
      <c r="Z24" s="133">
        <f t="shared" si="3"/>
        <v>0</v>
      </c>
      <c r="AA24" s="133">
        <f t="shared" si="4"/>
        <v>0</v>
      </c>
      <c r="AB24" s="133">
        <f t="shared" si="5"/>
        <v>0</v>
      </c>
      <c r="AC24" s="133">
        <f t="shared" si="6"/>
        <v>0</v>
      </c>
      <c r="AD24" s="133">
        <f t="shared" si="7"/>
        <v>0</v>
      </c>
      <c r="AE24" s="133">
        <f t="shared" si="8"/>
        <v>0</v>
      </c>
      <c r="AF24" s="133">
        <f t="shared" si="9"/>
        <v>0</v>
      </c>
      <c r="AG24" s="133">
        <f t="shared" si="10"/>
        <v>0</v>
      </c>
      <c r="AH24" s="133">
        <f t="shared" si="11"/>
        <v>0</v>
      </c>
      <c r="AI24" s="133">
        <f t="shared" si="12"/>
        <v>0</v>
      </c>
      <c r="AJ24" s="133">
        <f t="shared" si="13"/>
        <v>0</v>
      </c>
      <c r="AK24" s="133">
        <f t="shared" si="14"/>
        <v>0</v>
      </c>
      <c r="AL24" s="133">
        <f t="shared" si="15"/>
        <v>0</v>
      </c>
      <c r="AM24" s="133">
        <f t="shared" si="16"/>
        <v>0</v>
      </c>
      <c r="AN24" s="133">
        <f t="shared" si="17"/>
        <v>0</v>
      </c>
      <c r="AO24" s="133">
        <f t="shared" si="18"/>
        <v>0</v>
      </c>
      <c r="AP24" s="133">
        <f t="shared" si="19"/>
        <v>0</v>
      </c>
      <c r="AQ24" s="133">
        <f t="shared" si="20"/>
        <v>0</v>
      </c>
      <c r="AR24" s="133">
        <f t="shared" si="21"/>
        <v>0</v>
      </c>
      <c r="AS24" s="133">
        <f t="shared" si="22"/>
        <v>0</v>
      </c>
      <c r="AT24" s="134">
        <f t="shared" si="23"/>
        <v>0</v>
      </c>
      <c r="AU24" s="112" t="s">
        <v>168</v>
      </c>
    </row>
    <row r="25" spans="2:47" ht="18" customHeight="1" x14ac:dyDescent="0.15">
      <c r="B25" s="328" t="s">
        <v>169</v>
      </c>
      <c r="C25" s="133" t="str">
        <f>IF(表2!C25="","",表2!C25)</f>
        <v/>
      </c>
      <c r="D25" s="233"/>
      <c r="E25" s="233"/>
      <c r="F25" s="233"/>
      <c r="G25" s="233"/>
      <c r="H25" s="233"/>
      <c r="I25" s="233"/>
      <c r="J25" s="233"/>
      <c r="K25" s="233"/>
      <c r="L25" s="233"/>
      <c r="M25" s="233"/>
      <c r="N25" s="233"/>
      <c r="O25" s="233"/>
      <c r="P25" s="233"/>
      <c r="Q25" s="233"/>
      <c r="R25" s="233"/>
      <c r="S25" s="233"/>
      <c r="T25" s="233"/>
      <c r="U25" s="233"/>
      <c r="V25" s="233"/>
      <c r="W25" s="233"/>
      <c r="X25" s="133" t="str">
        <f t="shared" si="2"/>
        <v/>
      </c>
      <c r="Y25" s="133" t="str">
        <f>IF(表2!E25="",0,表2!E25)</f>
        <v xml:space="preserve"> </v>
      </c>
      <c r="Z25" s="133">
        <f t="shared" si="3"/>
        <v>0</v>
      </c>
      <c r="AA25" s="133">
        <f t="shared" si="4"/>
        <v>0</v>
      </c>
      <c r="AB25" s="133">
        <f t="shared" si="5"/>
        <v>0</v>
      </c>
      <c r="AC25" s="133">
        <f t="shared" si="6"/>
        <v>0</v>
      </c>
      <c r="AD25" s="133">
        <f t="shared" si="7"/>
        <v>0</v>
      </c>
      <c r="AE25" s="133">
        <f t="shared" si="8"/>
        <v>0</v>
      </c>
      <c r="AF25" s="133">
        <f t="shared" si="9"/>
        <v>0</v>
      </c>
      <c r="AG25" s="133">
        <f t="shared" si="10"/>
        <v>0</v>
      </c>
      <c r="AH25" s="133">
        <f t="shared" si="11"/>
        <v>0</v>
      </c>
      <c r="AI25" s="133">
        <f t="shared" si="12"/>
        <v>0</v>
      </c>
      <c r="AJ25" s="133">
        <f t="shared" si="13"/>
        <v>0</v>
      </c>
      <c r="AK25" s="133">
        <f t="shared" si="14"/>
        <v>0</v>
      </c>
      <c r="AL25" s="133">
        <f t="shared" si="15"/>
        <v>0</v>
      </c>
      <c r="AM25" s="133">
        <f t="shared" si="16"/>
        <v>0</v>
      </c>
      <c r="AN25" s="133">
        <f t="shared" si="17"/>
        <v>0</v>
      </c>
      <c r="AO25" s="133">
        <f t="shared" si="18"/>
        <v>0</v>
      </c>
      <c r="AP25" s="133">
        <f t="shared" si="19"/>
        <v>0</v>
      </c>
      <c r="AQ25" s="133">
        <f t="shared" si="20"/>
        <v>0</v>
      </c>
      <c r="AR25" s="133">
        <f t="shared" si="21"/>
        <v>0</v>
      </c>
      <c r="AS25" s="133">
        <f t="shared" si="22"/>
        <v>0</v>
      </c>
      <c r="AT25" s="134">
        <f t="shared" si="23"/>
        <v>0</v>
      </c>
      <c r="AU25" s="112" t="s">
        <v>172</v>
      </c>
    </row>
    <row r="26" spans="2:47" ht="18" customHeight="1" x14ac:dyDescent="0.15">
      <c r="B26" s="328" t="s">
        <v>173</v>
      </c>
      <c r="C26" s="133" t="str">
        <f>IF(表2!C26="","",表2!C26)</f>
        <v/>
      </c>
      <c r="D26" s="233"/>
      <c r="E26" s="233"/>
      <c r="F26" s="233"/>
      <c r="G26" s="233"/>
      <c r="H26" s="233"/>
      <c r="I26" s="233"/>
      <c r="J26" s="233"/>
      <c r="K26" s="233"/>
      <c r="L26" s="233"/>
      <c r="M26" s="233"/>
      <c r="N26" s="233"/>
      <c r="O26" s="233"/>
      <c r="P26" s="233"/>
      <c r="Q26" s="233"/>
      <c r="R26" s="233"/>
      <c r="S26" s="233"/>
      <c r="T26" s="233"/>
      <c r="U26" s="233"/>
      <c r="V26" s="233"/>
      <c r="W26" s="233"/>
      <c r="X26" s="133" t="str">
        <f t="shared" si="2"/>
        <v/>
      </c>
      <c r="Y26" s="133" t="str">
        <f>IF(表2!E26="",0,表2!E26)</f>
        <v xml:space="preserve"> </v>
      </c>
      <c r="Z26" s="133">
        <f t="shared" si="3"/>
        <v>0</v>
      </c>
      <c r="AA26" s="133">
        <f t="shared" si="4"/>
        <v>0</v>
      </c>
      <c r="AB26" s="133">
        <f t="shared" si="5"/>
        <v>0</v>
      </c>
      <c r="AC26" s="133">
        <f t="shared" si="6"/>
        <v>0</v>
      </c>
      <c r="AD26" s="133">
        <f t="shared" si="7"/>
        <v>0</v>
      </c>
      <c r="AE26" s="133">
        <f t="shared" si="8"/>
        <v>0</v>
      </c>
      <c r="AF26" s="133">
        <f t="shared" si="9"/>
        <v>0</v>
      </c>
      <c r="AG26" s="133">
        <f t="shared" si="10"/>
        <v>0</v>
      </c>
      <c r="AH26" s="133">
        <f t="shared" si="11"/>
        <v>0</v>
      </c>
      <c r="AI26" s="133">
        <f t="shared" si="12"/>
        <v>0</v>
      </c>
      <c r="AJ26" s="133">
        <f t="shared" si="13"/>
        <v>0</v>
      </c>
      <c r="AK26" s="133">
        <f t="shared" si="14"/>
        <v>0</v>
      </c>
      <c r="AL26" s="133">
        <f t="shared" si="15"/>
        <v>0</v>
      </c>
      <c r="AM26" s="133">
        <f t="shared" si="16"/>
        <v>0</v>
      </c>
      <c r="AN26" s="133">
        <f t="shared" si="17"/>
        <v>0</v>
      </c>
      <c r="AO26" s="133">
        <f t="shared" si="18"/>
        <v>0</v>
      </c>
      <c r="AP26" s="133">
        <f t="shared" si="19"/>
        <v>0</v>
      </c>
      <c r="AQ26" s="133">
        <f t="shared" si="20"/>
        <v>0</v>
      </c>
      <c r="AR26" s="133">
        <f t="shared" si="21"/>
        <v>0</v>
      </c>
      <c r="AS26" s="133">
        <f t="shared" si="22"/>
        <v>0</v>
      </c>
      <c r="AT26" s="134">
        <f t="shared" si="23"/>
        <v>0</v>
      </c>
      <c r="AU26" s="112" t="s">
        <v>174</v>
      </c>
    </row>
    <row r="27" spans="2:47" ht="18" customHeight="1" x14ac:dyDescent="0.15">
      <c r="B27" s="328" t="s">
        <v>175</v>
      </c>
      <c r="C27" s="133" t="str">
        <f>IF(表2!C27="","",表2!C27)</f>
        <v/>
      </c>
      <c r="D27" s="233"/>
      <c r="E27" s="233"/>
      <c r="F27" s="233"/>
      <c r="G27" s="233"/>
      <c r="H27" s="233"/>
      <c r="I27" s="233"/>
      <c r="J27" s="233"/>
      <c r="K27" s="233"/>
      <c r="L27" s="233"/>
      <c r="M27" s="233"/>
      <c r="N27" s="233"/>
      <c r="O27" s="233"/>
      <c r="P27" s="233"/>
      <c r="Q27" s="233"/>
      <c r="R27" s="233"/>
      <c r="S27" s="233"/>
      <c r="T27" s="233"/>
      <c r="U27" s="233"/>
      <c r="V27" s="233"/>
      <c r="W27" s="233"/>
      <c r="X27" s="133" t="str">
        <f t="shared" si="2"/>
        <v/>
      </c>
      <c r="Y27" s="133" t="str">
        <f>IF(表2!E27="",0,表2!E27)</f>
        <v xml:space="preserve"> </v>
      </c>
      <c r="Z27" s="133">
        <f t="shared" si="3"/>
        <v>0</v>
      </c>
      <c r="AA27" s="133">
        <f t="shared" si="4"/>
        <v>0</v>
      </c>
      <c r="AB27" s="133">
        <f t="shared" si="5"/>
        <v>0</v>
      </c>
      <c r="AC27" s="133">
        <f t="shared" si="6"/>
        <v>0</v>
      </c>
      <c r="AD27" s="133">
        <f t="shared" si="7"/>
        <v>0</v>
      </c>
      <c r="AE27" s="133">
        <f t="shared" si="8"/>
        <v>0</v>
      </c>
      <c r="AF27" s="133">
        <f t="shared" si="9"/>
        <v>0</v>
      </c>
      <c r="AG27" s="133">
        <f t="shared" si="10"/>
        <v>0</v>
      </c>
      <c r="AH27" s="133">
        <f t="shared" si="11"/>
        <v>0</v>
      </c>
      <c r="AI27" s="133">
        <f t="shared" si="12"/>
        <v>0</v>
      </c>
      <c r="AJ27" s="133">
        <f t="shared" si="13"/>
        <v>0</v>
      </c>
      <c r="AK27" s="133">
        <f t="shared" si="14"/>
        <v>0</v>
      </c>
      <c r="AL27" s="133">
        <f t="shared" si="15"/>
        <v>0</v>
      </c>
      <c r="AM27" s="133">
        <f t="shared" si="16"/>
        <v>0</v>
      </c>
      <c r="AN27" s="133">
        <f t="shared" si="17"/>
        <v>0</v>
      </c>
      <c r="AO27" s="133">
        <f t="shared" si="18"/>
        <v>0</v>
      </c>
      <c r="AP27" s="133">
        <f t="shared" si="19"/>
        <v>0</v>
      </c>
      <c r="AQ27" s="133">
        <f t="shared" si="20"/>
        <v>0</v>
      </c>
      <c r="AR27" s="133">
        <f t="shared" si="21"/>
        <v>0</v>
      </c>
      <c r="AS27" s="133">
        <f t="shared" si="22"/>
        <v>0</v>
      </c>
      <c r="AT27" s="134">
        <f t="shared" si="23"/>
        <v>0</v>
      </c>
      <c r="AU27" s="112" t="s">
        <v>176</v>
      </c>
    </row>
    <row r="28" spans="2:47" ht="18" customHeight="1" x14ac:dyDescent="0.15">
      <c r="B28" s="328" t="s">
        <v>177</v>
      </c>
      <c r="C28" s="133" t="str">
        <f>IF(表2!C28="","",表2!C28)</f>
        <v/>
      </c>
      <c r="D28" s="233"/>
      <c r="E28" s="233"/>
      <c r="F28" s="233"/>
      <c r="G28" s="233"/>
      <c r="H28" s="233"/>
      <c r="I28" s="233"/>
      <c r="J28" s="233"/>
      <c r="K28" s="233"/>
      <c r="L28" s="233"/>
      <c r="M28" s="233"/>
      <c r="N28" s="233"/>
      <c r="O28" s="233"/>
      <c r="P28" s="233"/>
      <c r="Q28" s="233"/>
      <c r="R28" s="233"/>
      <c r="S28" s="233"/>
      <c r="T28" s="233"/>
      <c r="U28" s="233"/>
      <c r="V28" s="233"/>
      <c r="W28" s="233"/>
      <c r="X28" s="133" t="str">
        <f t="shared" si="2"/>
        <v/>
      </c>
      <c r="Y28" s="133" t="str">
        <f>IF(表2!E28="",0,表2!E28)</f>
        <v xml:space="preserve"> </v>
      </c>
      <c r="Z28" s="133">
        <f t="shared" si="3"/>
        <v>0</v>
      </c>
      <c r="AA28" s="133">
        <f t="shared" si="4"/>
        <v>0</v>
      </c>
      <c r="AB28" s="133">
        <f t="shared" si="5"/>
        <v>0</v>
      </c>
      <c r="AC28" s="133">
        <f t="shared" si="6"/>
        <v>0</v>
      </c>
      <c r="AD28" s="133">
        <f t="shared" si="7"/>
        <v>0</v>
      </c>
      <c r="AE28" s="133">
        <f t="shared" si="8"/>
        <v>0</v>
      </c>
      <c r="AF28" s="133">
        <f t="shared" si="9"/>
        <v>0</v>
      </c>
      <c r="AG28" s="133">
        <f t="shared" si="10"/>
        <v>0</v>
      </c>
      <c r="AH28" s="133">
        <f t="shared" si="11"/>
        <v>0</v>
      </c>
      <c r="AI28" s="133">
        <f t="shared" si="12"/>
        <v>0</v>
      </c>
      <c r="AJ28" s="133">
        <f t="shared" si="13"/>
        <v>0</v>
      </c>
      <c r="AK28" s="133">
        <f t="shared" si="14"/>
        <v>0</v>
      </c>
      <c r="AL28" s="133">
        <f t="shared" si="15"/>
        <v>0</v>
      </c>
      <c r="AM28" s="133">
        <f t="shared" si="16"/>
        <v>0</v>
      </c>
      <c r="AN28" s="133">
        <f t="shared" si="17"/>
        <v>0</v>
      </c>
      <c r="AO28" s="133">
        <f t="shared" si="18"/>
        <v>0</v>
      </c>
      <c r="AP28" s="133">
        <f t="shared" si="19"/>
        <v>0</v>
      </c>
      <c r="AQ28" s="133">
        <f t="shared" si="20"/>
        <v>0</v>
      </c>
      <c r="AR28" s="133">
        <f t="shared" si="21"/>
        <v>0</v>
      </c>
      <c r="AS28" s="133">
        <f t="shared" si="22"/>
        <v>0</v>
      </c>
      <c r="AT28" s="134">
        <f t="shared" si="23"/>
        <v>0</v>
      </c>
      <c r="AU28" s="112" t="s">
        <v>178</v>
      </c>
    </row>
    <row r="29" spans="2:47" ht="18" customHeight="1" x14ac:dyDescent="0.15">
      <c r="B29" s="328" t="s">
        <v>179</v>
      </c>
      <c r="C29" s="133" t="str">
        <f>IF(表2!C29="","",表2!C29)</f>
        <v/>
      </c>
      <c r="D29" s="233"/>
      <c r="E29" s="233"/>
      <c r="F29" s="233"/>
      <c r="G29" s="233"/>
      <c r="H29" s="233"/>
      <c r="I29" s="233"/>
      <c r="J29" s="233"/>
      <c r="K29" s="233"/>
      <c r="L29" s="233"/>
      <c r="M29" s="233"/>
      <c r="N29" s="233"/>
      <c r="O29" s="233"/>
      <c r="P29" s="233"/>
      <c r="Q29" s="233"/>
      <c r="R29" s="233"/>
      <c r="S29" s="233"/>
      <c r="T29" s="233"/>
      <c r="U29" s="233"/>
      <c r="V29" s="233"/>
      <c r="W29" s="233"/>
      <c r="X29" s="133" t="str">
        <f t="shared" si="2"/>
        <v/>
      </c>
      <c r="Y29" s="133" t="str">
        <f>IF(表2!E29="",0,表2!E29)</f>
        <v xml:space="preserve"> </v>
      </c>
      <c r="Z29" s="133">
        <f t="shared" si="3"/>
        <v>0</v>
      </c>
      <c r="AA29" s="133">
        <f t="shared" si="4"/>
        <v>0</v>
      </c>
      <c r="AB29" s="133">
        <f t="shared" si="5"/>
        <v>0</v>
      </c>
      <c r="AC29" s="133">
        <f t="shared" si="6"/>
        <v>0</v>
      </c>
      <c r="AD29" s="133">
        <f t="shared" si="7"/>
        <v>0</v>
      </c>
      <c r="AE29" s="133">
        <f t="shared" si="8"/>
        <v>0</v>
      </c>
      <c r="AF29" s="133">
        <f t="shared" si="9"/>
        <v>0</v>
      </c>
      <c r="AG29" s="133">
        <f t="shared" si="10"/>
        <v>0</v>
      </c>
      <c r="AH29" s="133">
        <f t="shared" si="11"/>
        <v>0</v>
      </c>
      <c r="AI29" s="133">
        <f t="shared" si="12"/>
        <v>0</v>
      </c>
      <c r="AJ29" s="133">
        <f t="shared" si="13"/>
        <v>0</v>
      </c>
      <c r="AK29" s="133">
        <f t="shared" si="14"/>
        <v>0</v>
      </c>
      <c r="AL29" s="133">
        <f t="shared" si="15"/>
        <v>0</v>
      </c>
      <c r="AM29" s="133">
        <f t="shared" si="16"/>
        <v>0</v>
      </c>
      <c r="AN29" s="133">
        <f t="shared" si="17"/>
        <v>0</v>
      </c>
      <c r="AO29" s="133">
        <f t="shared" si="18"/>
        <v>0</v>
      </c>
      <c r="AP29" s="133">
        <f t="shared" si="19"/>
        <v>0</v>
      </c>
      <c r="AQ29" s="133">
        <f t="shared" si="20"/>
        <v>0</v>
      </c>
      <c r="AR29" s="133">
        <f t="shared" si="21"/>
        <v>0</v>
      </c>
      <c r="AS29" s="133">
        <f t="shared" si="22"/>
        <v>0</v>
      </c>
      <c r="AT29" s="134">
        <f t="shared" si="23"/>
        <v>0</v>
      </c>
      <c r="AU29" s="112" t="s">
        <v>181</v>
      </c>
    </row>
    <row r="30" spans="2:47" ht="18" customHeight="1" x14ac:dyDescent="0.15">
      <c r="B30" s="328" t="s">
        <v>182</v>
      </c>
      <c r="C30" s="133" t="str">
        <f>IF(表2!C30="","",表2!C30)</f>
        <v/>
      </c>
      <c r="D30" s="233"/>
      <c r="E30" s="233"/>
      <c r="F30" s="233"/>
      <c r="G30" s="233"/>
      <c r="H30" s="233"/>
      <c r="I30" s="233"/>
      <c r="J30" s="233"/>
      <c r="K30" s="233"/>
      <c r="L30" s="233"/>
      <c r="M30" s="233"/>
      <c r="N30" s="233"/>
      <c r="O30" s="233"/>
      <c r="P30" s="233"/>
      <c r="Q30" s="233"/>
      <c r="R30" s="233"/>
      <c r="S30" s="233"/>
      <c r="T30" s="233"/>
      <c r="U30" s="233"/>
      <c r="V30" s="233"/>
      <c r="W30" s="233"/>
      <c r="X30" s="133" t="str">
        <f t="shared" si="2"/>
        <v/>
      </c>
      <c r="Y30" s="133" t="str">
        <f>IF(表2!E30="",0,表2!E30)</f>
        <v xml:space="preserve"> </v>
      </c>
      <c r="Z30" s="133">
        <f t="shared" si="3"/>
        <v>0</v>
      </c>
      <c r="AA30" s="133">
        <f t="shared" si="4"/>
        <v>0</v>
      </c>
      <c r="AB30" s="133">
        <f t="shared" si="5"/>
        <v>0</v>
      </c>
      <c r="AC30" s="133">
        <f t="shared" si="6"/>
        <v>0</v>
      </c>
      <c r="AD30" s="133">
        <f t="shared" si="7"/>
        <v>0</v>
      </c>
      <c r="AE30" s="133">
        <f t="shared" si="8"/>
        <v>0</v>
      </c>
      <c r="AF30" s="133">
        <f t="shared" si="9"/>
        <v>0</v>
      </c>
      <c r="AG30" s="133">
        <f t="shared" si="10"/>
        <v>0</v>
      </c>
      <c r="AH30" s="133">
        <f t="shared" si="11"/>
        <v>0</v>
      </c>
      <c r="AI30" s="133">
        <f t="shared" si="12"/>
        <v>0</v>
      </c>
      <c r="AJ30" s="133">
        <f t="shared" si="13"/>
        <v>0</v>
      </c>
      <c r="AK30" s="133">
        <f t="shared" si="14"/>
        <v>0</v>
      </c>
      <c r="AL30" s="133">
        <f t="shared" si="15"/>
        <v>0</v>
      </c>
      <c r="AM30" s="133">
        <f t="shared" si="16"/>
        <v>0</v>
      </c>
      <c r="AN30" s="133">
        <f t="shared" si="17"/>
        <v>0</v>
      </c>
      <c r="AO30" s="133">
        <f t="shared" si="18"/>
        <v>0</v>
      </c>
      <c r="AP30" s="133">
        <f t="shared" si="19"/>
        <v>0</v>
      </c>
      <c r="AQ30" s="133">
        <f t="shared" si="20"/>
        <v>0</v>
      </c>
      <c r="AR30" s="133">
        <f t="shared" si="21"/>
        <v>0</v>
      </c>
      <c r="AS30" s="133">
        <f t="shared" si="22"/>
        <v>0</v>
      </c>
      <c r="AT30" s="134">
        <f t="shared" si="23"/>
        <v>0</v>
      </c>
      <c r="AU30" s="112" t="s">
        <v>183</v>
      </c>
    </row>
    <row r="31" spans="2:47" ht="18" customHeight="1" x14ac:dyDescent="0.15">
      <c r="B31" s="328" t="s">
        <v>184</v>
      </c>
      <c r="C31" s="133" t="str">
        <f>IF(表2!C31="","",表2!C31)</f>
        <v/>
      </c>
      <c r="D31" s="233"/>
      <c r="E31" s="233"/>
      <c r="F31" s="233"/>
      <c r="G31" s="233"/>
      <c r="H31" s="233"/>
      <c r="I31" s="233"/>
      <c r="J31" s="233"/>
      <c r="K31" s="233"/>
      <c r="L31" s="233"/>
      <c r="M31" s="233"/>
      <c r="N31" s="233"/>
      <c r="O31" s="233"/>
      <c r="P31" s="233"/>
      <c r="Q31" s="233"/>
      <c r="R31" s="233"/>
      <c r="S31" s="233"/>
      <c r="T31" s="233"/>
      <c r="U31" s="233"/>
      <c r="V31" s="233"/>
      <c r="W31" s="233"/>
      <c r="X31" s="133" t="str">
        <f t="shared" si="2"/>
        <v/>
      </c>
      <c r="Y31" s="133" t="str">
        <f>IF(表2!E31="",0,表2!E31)</f>
        <v xml:space="preserve"> </v>
      </c>
      <c r="Z31" s="133">
        <f t="shared" si="3"/>
        <v>0</v>
      </c>
      <c r="AA31" s="133">
        <f t="shared" si="4"/>
        <v>0</v>
      </c>
      <c r="AB31" s="133">
        <f t="shared" si="5"/>
        <v>0</v>
      </c>
      <c r="AC31" s="133">
        <f t="shared" si="6"/>
        <v>0</v>
      </c>
      <c r="AD31" s="133">
        <f t="shared" si="7"/>
        <v>0</v>
      </c>
      <c r="AE31" s="133">
        <f t="shared" si="8"/>
        <v>0</v>
      </c>
      <c r="AF31" s="133">
        <f t="shared" si="9"/>
        <v>0</v>
      </c>
      <c r="AG31" s="133">
        <f t="shared" si="10"/>
        <v>0</v>
      </c>
      <c r="AH31" s="133">
        <f t="shared" si="11"/>
        <v>0</v>
      </c>
      <c r="AI31" s="133">
        <f t="shared" si="12"/>
        <v>0</v>
      </c>
      <c r="AJ31" s="133">
        <f t="shared" si="13"/>
        <v>0</v>
      </c>
      <c r="AK31" s="133">
        <f t="shared" si="14"/>
        <v>0</v>
      </c>
      <c r="AL31" s="133">
        <f t="shared" si="15"/>
        <v>0</v>
      </c>
      <c r="AM31" s="133">
        <f t="shared" si="16"/>
        <v>0</v>
      </c>
      <c r="AN31" s="133">
        <f t="shared" si="17"/>
        <v>0</v>
      </c>
      <c r="AO31" s="133">
        <f t="shared" si="18"/>
        <v>0</v>
      </c>
      <c r="AP31" s="133">
        <f t="shared" si="19"/>
        <v>0</v>
      </c>
      <c r="AQ31" s="133">
        <f t="shared" si="20"/>
        <v>0</v>
      </c>
      <c r="AR31" s="133">
        <f t="shared" si="21"/>
        <v>0</v>
      </c>
      <c r="AS31" s="133">
        <f t="shared" si="22"/>
        <v>0</v>
      </c>
      <c r="AT31" s="134">
        <f t="shared" si="23"/>
        <v>0</v>
      </c>
      <c r="AU31" s="112" t="s">
        <v>185</v>
      </c>
    </row>
    <row r="32" spans="2:47" ht="18" customHeight="1" x14ac:dyDescent="0.15">
      <c r="B32" s="328" t="s">
        <v>186</v>
      </c>
      <c r="C32" s="133" t="str">
        <f>IF(表2!C32="","",表2!C32)</f>
        <v/>
      </c>
      <c r="D32" s="233"/>
      <c r="E32" s="233"/>
      <c r="F32" s="233"/>
      <c r="G32" s="233"/>
      <c r="H32" s="233"/>
      <c r="I32" s="233"/>
      <c r="J32" s="233"/>
      <c r="K32" s="233"/>
      <c r="L32" s="233"/>
      <c r="M32" s="233"/>
      <c r="N32" s="233"/>
      <c r="O32" s="233"/>
      <c r="P32" s="233"/>
      <c r="Q32" s="233"/>
      <c r="R32" s="233"/>
      <c r="S32" s="233"/>
      <c r="T32" s="233"/>
      <c r="U32" s="233"/>
      <c r="V32" s="233"/>
      <c r="W32" s="233"/>
      <c r="X32" s="133" t="str">
        <f t="shared" si="2"/>
        <v/>
      </c>
      <c r="Y32" s="133" t="str">
        <f>IF(表2!E32="",0,表2!E32)</f>
        <v xml:space="preserve"> </v>
      </c>
      <c r="Z32" s="133">
        <f t="shared" si="3"/>
        <v>0</v>
      </c>
      <c r="AA32" s="133">
        <f t="shared" si="4"/>
        <v>0</v>
      </c>
      <c r="AB32" s="133">
        <f t="shared" si="5"/>
        <v>0</v>
      </c>
      <c r="AC32" s="133">
        <f t="shared" si="6"/>
        <v>0</v>
      </c>
      <c r="AD32" s="133">
        <f t="shared" si="7"/>
        <v>0</v>
      </c>
      <c r="AE32" s="133">
        <f t="shared" si="8"/>
        <v>0</v>
      </c>
      <c r="AF32" s="133">
        <f t="shared" si="9"/>
        <v>0</v>
      </c>
      <c r="AG32" s="133">
        <f t="shared" si="10"/>
        <v>0</v>
      </c>
      <c r="AH32" s="133">
        <f t="shared" si="11"/>
        <v>0</v>
      </c>
      <c r="AI32" s="133">
        <f t="shared" si="12"/>
        <v>0</v>
      </c>
      <c r="AJ32" s="133">
        <f t="shared" si="13"/>
        <v>0</v>
      </c>
      <c r="AK32" s="133">
        <f t="shared" si="14"/>
        <v>0</v>
      </c>
      <c r="AL32" s="133">
        <f t="shared" si="15"/>
        <v>0</v>
      </c>
      <c r="AM32" s="133">
        <f t="shared" si="16"/>
        <v>0</v>
      </c>
      <c r="AN32" s="133">
        <f t="shared" si="17"/>
        <v>0</v>
      </c>
      <c r="AO32" s="133">
        <f t="shared" si="18"/>
        <v>0</v>
      </c>
      <c r="AP32" s="133">
        <f t="shared" si="19"/>
        <v>0</v>
      </c>
      <c r="AQ32" s="133">
        <f t="shared" si="20"/>
        <v>0</v>
      </c>
      <c r="AR32" s="133">
        <f t="shared" si="21"/>
        <v>0</v>
      </c>
      <c r="AS32" s="133">
        <f t="shared" si="22"/>
        <v>0</v>
      </c>
      <c r="AT32" s="134">
        <f t="shared" si="23"/>
        <v>0</v>
      </c>
      <c r="AU32" s="112" t="s">
        <v>187</v>
      </c>
    </row>
    <row r="33" spans="2:47" ht="18" customHeight="1" x14ac:dyDescent="0.15">
      <c r="B33" s="328" t="s">
        <v>188</v>
      </c>
      <c r="C33" s="329" t="str">
        <f>IF(表2!C33="","",表2!C33)</f>
        <v/>
      </c>
      <c r="D33" s="234"/>
      <c r="E33" s="234"/>
      <c r="F33" s="234"/>
      <c r="G33" s="234"/>
      <c r="H33" s="234"/>
      <c r="I33" s="234"/>
      <c r="J33" s="234"/>
      <c r="K33" s="234"/>
      <c r="L33" s="234"/>
      <c r="M33" s="234"/>
      <c r="N33" s="234"/>
      <c r="O33" s="234"/>
      <c r="P33" s="234"/>
      <c r="Q33" s="234"/>
      <c r="R33" s="234"/>
      <c r="S33" s="234"/>
      <c r="T33" s="234"/>
      <c r="U33" s="234"/>
      <c r="V33" s="234"/>
      <c r="W33" s="234"/>
      <c r="X33" s="133" t="str">
        <f t="shared" si="2"/>
        <v/>
      </c>
      <c r="Y33" s="133" t="str">
        <f>IF(表2!E33="",0,表2!E33)</f>
        <v xml:space="preserve"> </v>
      </c>
      <c r="Z33" s="133">
        <f t="shared" si="3"/>
        <v>0</v>
      </c>
      <c r="AA33" s="133">
        <f t="shared" si="4"/>
        <v>0</v>
      </c>
      <c r="AB33" s="133">
        <f t="shared" si="5"/>
        <v>0</v>
      </c>
      <c r="AC33" s="133">
        <f t="shared" si="6"/>
        <v>0</v>
      </c>
      <c r="AD33" s="133">
        <f t="shared" si="7"/>
        <v>0</v>
      </c>
      <c r="AE33" s="133">
        <f t="shared" si="8"/>
        <v>0</v>
      </c>
      <c r="AF33" s="133">
        <f t="shared" si="9"/>
        <v>0</v>
      </c>
      <c r="AG33" s="133">
        <f t="shared" si="10"/>
        <v>0</v>
      </c>
      <c r="AH33" s="133">
        <f t="shared" si="11"/>
        <v>0</v>
      </c>
      <c r="AI33" s="133">
        <f t="shared" si="12"/>
        <v>0</v>
      </c>
      <c r="AJ33" s="133">
        <f t="shared" si="13"/>
        <v>0</v>
      </c>
      <c r="AK33" s="133">
        <f t="shared" si="14"/>
        <v>0</v>
      </c>
      <c r="AL33" s="133">
        <f t="shared" si="15"/>
        <v>0</v>
      </c>
      <c r="AM33" s="133">
        <f t="shared" si="16"/>
        <v>0</v>
      </c>
      <c r="AN33" s="133">
        <f t="shared" si="17"/>
        <v>0</v>
      </c>
      <c r="AO33" s="133">
        <f t="shared" si="18"/>
        <v>0</v>
      </c>
      <c r="AP33" s="133">
        <f t="shared" si="19"/>
        <v>0</v>
      </c>
      <c r="AQ33" s="133">
        <f t="shared" si="20"/>
        <v>0</v>
      </c>
      <c r="AR33" s="133">
        <f t="shared" si="21"/>
        <v>0</v>
      </c>
      <c r="AS33" s="133">
        <f t="shared" si="22"/>
        <v>0</v>
      </c>
      <c r="AT33" s="134">
        <f t="shared" si="23"/>
        <v>0</v>
      </c>
      <c r="AU33" s="112" t="s">
        <v>189</v>
      </c>
    </row>
    <row r="34" spans="2:47" ht="18" customHeight="1" x14ac:dyDescent="0.15">
      <c r="B34" s="328" t="s">
        <v>190</v>
      </c>
      <c r="C34" s="133" t="str">
        <f>IF(表2!C34="","",表2!C34)</f>
        <v/>
      </c>
      <c r="D34" s="233"/>
      <c r="E34" s="233"/>
      <c r="F34" s="233"/>
      <c r="G34" s="233"/>
      <c r="H34" s="233"/>
      <c r="I34" s="233"/>
      <c r="J34" s="233"/>
      <c r="K34" s="233"/>
      <c r="L34" s="233"/>
      <c r="M34" s="233"/>
      <c r="N34" s="233"/>
      <c r="O34" s="233"/>
      <c r="P34" s="233"/>
      <c r="Q34" s="233"/>
      <c r="R34" s="233"/>
      <c r="S34" s="233"/>
      <c r="T34" s="233"/>
      <c r="U34" s="233"/>
      <c r="V34" s="233"/>
      <c r="W34" s="233"/>
      <c r="X34" s="133" t="str">
        <f t="shared" si="2"/>
        <v/>
      </c>
      <c r="Y34" s="133" t="str">
        <f>IF(表2!E34="",0,表2!E34)</f>
        <v xml:space="preserve"> </v>
      </c>
      <c r="Z34" s="133">
        <f t="shared" si="3"/>
        <v>0</v>
      </c>
      <c r="AA34" s="133">
        <f t="shared" si="4"/>
        <v>0</v>
      </c>
      <c r="AB34" s="133">
        <f t="shared" si="5"/>
        <v>0</v>
      </c>
      <c r="AC34" s="133">
        <f t="shared" si="6"/>
        <v>0</v>
      </c>
      <c r="AD34" s="133">
        <f t="shared" si="7"/>
        <v>0</v>
      </c>
      <c r="AE34" s="133">
        <f t="shared" si="8"/>
        <v>0</v>
      </c>
      <c r="AF34" s="133">
        <f t="shared" si="9"/>
        <v>0</v>
      </c>
      <c r="AG34" s="133">
        <f t="shared" si="10"/>
        <v>0</v>
      </c>
      <c r="AH34" s="133">
        <f t="shared" si="11"/>
        <v>0</v>
      </c>
      <c r="AI34" s="133">
        <f t="shared" si="12"/>
        <v>0</v>
      </c>
      <c r="AJ34" s="133">
        <f t="shared" si="13"/>
        <v>0</v>
      </c>
      <c r="AK34" s="133">
        <f t="shared" si="14"/>
        <v>0</v>
      </c>
      <c r="AL34" s="133">
        <f t="shared" si="15"/>
        <v>0</v>
      </c>
      <c r="AM34" s="133">
        <f t="shared" si="16"/>
        <v>0</v>
      </c>
      <c r="AN34" s="133">
        <f t="shared" si="17"/>
        <v>0</v>
      </c>
      <c r="AO34" s="133">
        <f t="shared" si="18"/>
        <v>0</v>
      </c>
      <c r="AP34" s="133">
        <f t="shared" si="19"/>
        <v>0</v>
      </c>
      <c r="AQ34" s="133">
        <f t="shared" si="20"/>
        <v>0</v>
      </c>
      <c r="AR34" s="133">
        <f t="shared" si="21"/>
        <v>0</v>
      </c>
      <c r="AS34" s="133">
        <f t="shared" si="22"/>
        <v>0</v>
      </c>
      <c r="AT34" s="134">
        <f t="shared" si="23"/>
        <v>0</v>
      </c>
      <c r="AU34" s="112" t="s">
        <v>191</v>
      </c>
    </row>
    <row r="35" spans="2:47" ht="18" customHeight="1" x14ac:dyDescent="0.15">
      <c r="B35" s="328" t="s">
        <v>192</v>
      </c>
      <c r="C35" s="133" t="str">
        <f>IF(表2!C35="","",表2!C35)</f>
        <v/>
      </c>
      <c r="D35" s="233"/>
      <c r="E35" s="233"/>
      <c r="F35" s="233"/>
      <c r="G35" s="233"/>
      <c r="H35" s="233"/>
      <c r="I35" s="233"/>
      <c r="J35" s="233"/>
      <c r="K35" s="233"/>
      <c r="L35" s="233"/>
      <c r="M35" s="233"/>
      <c r="N35" s="233"/>
      <c r="O35" s="233"/>
      <c r="P35" s="233"/>
      <c r="Q35" s="233"/>
      <c r="R35" s="233"/>
      <c r="S35" s="233"/>
      <c r="T35" s="233"/>
      <c r="U35" s="233"/>
      <c r="V35" s="233"/>
      <c r="W35" s="233"/>
      <c r="X35" s="133" t="str">
        <f>IF(C35="","",C35-SUM(D35:W35))</f>
        <v/>
      </c>
      <c r="Y35" s="133" t="str">
        <f>IF(表2!E35="",0,表2!E35)</f>
        <v xml:space="preserve"> </v>
      </c>
      <c r="Z35" s="133">
        <f t="shared" si="3"/>
        <v>0</v>
      </c>
      <c r="AA35" s="133">
        <f t="shared" si="4"/>
        <v>0</v>
      </c>
      <c r="AB35" s="133">
        <f t="shared" si="5"/>
        <v>0</v>
      </c>
      <c r="AC35" s="133">
        <f t="shared" si="6"/>
        <v>0</v>
      </c>
      <c r="AD35" s="133">
        <f t="shared" si="7"/>
        <v>0</v>
      </c>
      <c r="AE35" s="133">
        <f t="shared" si="8"/>
        <v>0</v>
      </c>
      <c r="AF35" s="133">
        <f t="shared" si="9"/>
        <v>0</v>
      </c>
      <c r="AG35" s="133">
        <f t="shared" si="10"/>
        <v>0</v>
      </c>
      <c r="AH35" s="133">
        <f t="shared" si="11"/>
        <v>0</v>
      </c>
      <c r="AI35" s="133">
        <f t="shared" si="12"/>
        <v>0</v>
      </c>
      <c r="AJ35" s="133">
        <f t="shared" si="13"/>
        <v>0</v>
      </c>
      <c r="AK35" s="133">
        <f t="shared" si="14"/>
        <v>0</v>
      </c>
      <c r="AL35" s="133">
        <f t="shared" si="15"/>
        <v>0</v>
      </c>
      <c r="AM35" s="133">
        <f t="shared" si="16"/>
        <v>0</v>
      </c>
      <c r="AN35" s="133">
        <f t="shared" si="17"/>
        <v>0</v>
      </c>
      <c r="AO35" s="133">
        <f t="shared" si="18"/>
        <v>0</v>
      </c>
      <c r="AP35" s="133">
        <f t="shared" si="19"/>
        <v>0</v>
      </c>
      <c r="AQ35" s="133">
        <f t="shared" si="20"/>
        <v>0</v>
      </c>
      <c r="AR35" s="133">
        <f t="shared" si="21"/>
        <v>0</v>
      </c>
      <c r="AS35" s="133">
        <f t="shared" si="22"/>
        <v>0</v>
      </c>
      <c r="AT35" s="134">
        <f t="shared" si="23"/>
        <v>0</v>
      </c>
      <c r="AU35" s="112" t="s">
        <v>196</v>
      </c>
    </row>
    <row r="36" spans="2:47" ht="18" customHeight="1" x14ac:dyDescent="0.15">
      <c r="B36" s="328" t="s">
        <v>197</v>
      </c>
      <c r="C36" s="133" t="str">
        <f>IF(表2!C36="","",表2!C36)</f>
        <v/>
      </c>
      <c r="D36" s="233"/>
      <c r="E36" s="233"/>
      <c r="F36" s="233"/>
      <c r="G36" s="233"/>
      <c r="H36" s="233"/>
      <c r="I36" s="233"/>
      <c r="J36" s="233"/>
      <c r="K36" s="233"/>
      <c r="L36" s="233"/>
      <c r="M36" s="233"/>
      <c r="N36" s="233"/>
      <c r="O36" s="233"/>
      <c r="P36" s="233"/>
      <c r="Q36" s="233"/>
      <c r="R36" s="233"/>
      <c r="S36" s="233"/>
      <c r="T36" s="233"/>
      <c r="U36" s="233"/>
      <c r="V36" s="233"/>
      <c r="W36" s="233"/>
      <c r="X36" s="133" t="str">
        <f t="shared" si="2"/>
        <v/>
      </c>
      <c r="Y36" s="133" t="str">
        <f>IF(表2!E36="",0,表2!E36)</f>
        <v xml:space="preserve"> </v>
      </c>
      <c r="Z36" s="133">
        <f t="shared" si="3"/>
        <v>0</v>
      </c>
      <c r="AA36" s="133">
        <f t="shared" si="4"/>
        <v>0</v>
      </c>
      <c r="AB36" s="133">
        <f t="shared" si="5"/>
        <v>0</v>
      </c>
      <c r="AC36" s="133">
        <f t="shared" si="6"/>
        <v>0</v>
      </c>
      <c r="AD36" s="133">
        <f t="shared" si="7"/>
        <v>0</v>
      </c>
      <c r="AE36" s="133">
        <f t="shared" si="8"/>
        <v>0</v>
      </c>
      <c r="AF36" s="133">
        <f t="shared" si="9"/>
        <v>0</v>
      </c>
      <c r="AG36" s="133">
        <f t="shared" si="10"/>
        <v>0</v>
      </c>
      <c r="AH36" s="133">
        <f t="shared" si="11"/>
        <v>0</v>
      </c>
      <c r="AI36" s="133">
        <f t="shared" si="12"/>
        <v>0</v>
      </c>
      <c r="AJ36" s="133">
        <f t="shared" si="13"/>
        <v>0</v>
      </c>
      <c r="AK36" s="133">
        <f t="shared" si="14"/>
        <v>0</v>
      </c>
      <c r="AL36" s="133">
        <f t="shared" si="15"/>
        <v>0</v>
      </c>
      <c r="AM36" s="133">
        <f t="shared" si="16"/>
        <v>0</v>
      </c>
      <c r="AN36" s="133">
        <f t="shared" si="17"/>
        <v>0</v>
      </c>
      <c r="AO36" s="133">
        <f t="shared" si="18"/>
        <v>0</v>
      </c>
      <c r="AP36" s="133">
        <f t="shared" si="19"/>
        <v>0</v>
      </c>
      <c r="AQ36" s="133">
        <f t="shared" si="20"/>
        <v>0</v>
      </c>
      <c r="AR36" s="133">
        <f t="shared" si="21"/>
        <v>0</v>
      </c>
      <c r="AS36" s="133">
        <f t="shared" si="22"/>
        <v>0</v>
      </c>
      <c r="AT36" s="134">
        <f t="shared" si="23"/>
        <v>0</v>
      </c>
      <c r="AU36" s="112" t="s">
        <v>198</v>
      </c>
    </row>
    <row r="37" spans="2:47" ht="18" customHeight="1" x14ac:dyDescent="0.15">
      <c r="B37" s="328" t="s">
        <v>199</v>
      </c>
      <c r="C37" s="133" t="str">
        <f>IF(表2!C37="","",表2!C37)</f>
        <v/>
      </c>
      <c r="D37" s="233"/>
      <c r="E37" s="233"/>
      <c r="F37" s="233"/>
      <c r="G37" s="233"/>
      <c r="H37" s="233"/>
      <c r="I37" s="233"/>
      <c r="J37" s="233"/>
      <c r="K37" s="233"/>
      <c r="L37" s="233"/>
      <c r="M37" s="233"/>
      <c r="N37" s="233"/>
      <c r="O37" s="233"/>
      <c r="P37" s="233"/>
      <c r="Q37" s="233"/>
      <c r="R37" s="233"/>
      <c r="S37" s="233"/>
      <c r="T37" s="233"/>
      <c r="U37" s="233"/>
      <c r="V37" s="233"/>
      <c r="W37" s="233"/>
      <c r="X37" s="133" t="str">
        <f t="shared" si="2"/>
        <v/>
      </c>
      <c r="Y37" s="133" t="str">
        <f>IF(表2!E37="",0,表2!E37)</f>
        <v xml:space="preserve"> </v>
      </c>
      <c r="Z37" s="133">
        <f t="shared" si="3"/>
        <v>0</v>
      </c>
      <c r="AA37" s="133">
        <f t="shared" si="4"/>
        <v>0</v>
      </c>
      <c r="AB37" s="133">
        <f t="shared" si="5"/>
        <v>0</v>
      </c>
      <c r="AC37" s="133">
        <f t="shared" si="6"/>
        <v>0</v>
      </c>
      <c r="AD37" s="133">
        <f t="shared" si="7"/>
        <v>0</v>
      </c>
      <c r="AE37" s="133">
        <f t="shared" si="8"/>
        <v>0</v>
      </c>
      <c r="AF37" s="133">
        <f t="shared" si="9"/>
        <v>0</v>
      </c>
      <c r="AG37" s="133">
        <f t="shared" si="10"/>
        <v>0</v>
      </c>
      <c r="AH37" s="133">
        <f t="shared" si="11"/>
        <v>0</v>
      </c>
      <c r="AI37" s="133">
        <f t="shared" si="12"/>
        <v>0</v>
      </c>
      <c r="AJ37" s="133">
        <f t="shared" si="13"/>
        <v>0</v>
      </c>
      <c r="AK37" s="133">
        <f t="shared" si="14"/>
        <v>0</v>
      </c>
      <c r="AL37" s="133">
        <f t="shared" si="15"/>
        <v>0</v>
      </c>
      <c r="AM37" s="133">
        <f t="shared" si="16"/>
        <v>0</v>
      </c>
      <c r="AN37" s="133">
        <f t="shared" si="17"/>
        <v>0</v>
      </c>
      <c r="AO37" s="133">
        <f t="shared" si="18"/>
        <v>0</v>
      </c>
      <c r="AP37" s="133">
        <f t="shared" si="19"/>
        <v>0</v>
      </c>
      <c r="AQ37" s="133">
        <f t="shared" si="20"/>
        <v>0</v>
      </c>
      <c r="AR37" s="133">
        <f t="shared" si="21"/>
        <v>0</v>
      </c>
      <c r="AS37" s="133">
        <f t="shared" si="22"/>
        <v>0</v>
      </c>
      <c r="AT37" s="134">
        <f t="shared" si="23"/>
        <v>0</v>
      </c>
      <c r="AU37" s="112" t="s">
        <v>201</v>
      </c>
    </row>
    <row r="38" spans="2:47" ht="18" customHeight="1" x14ac:dyDescent="0.15">
      <c r="B38" s="328" t="s">
        <v>202</v>
      </c>
      <c r="C38" s="133" t="str">
        <f>IF(表2!C38="","",表2!C38)</f>
        <v/>
      </c>
      <c r="D38" s="233"/>
      <c r="E38" s="233"/>
      <c r="F38" s="233"/>
      <c r="G38" s="233"/>
      <c r="H38" s="233"/>
      <c r="I38" s="233"/>
      <c r="J38" s="233"/>
      <c r="K38" s="233"/>
      <c r="L38" s="233"/>
      <c r="M38" s="233"/>
      <c r="N38" s="233"/>
      <c r="O38" s="233"/>
      <c r="P38" s="233"/>
      <c r="Q38" s="233"/>
      <c r="R38" s="233"/>
      <c r="S38" s="233"/>
      <c r="T38" s="233"/>
      <c r="U38" s="233"/>
      <c r="V38" s="233"/>
      <c r="W38" s="233"/>
      <c r="X38" s="133" t="str">
        <f t="shared" si="2"/>
        <v/>
      </c>
      <c r="Y38" s="133" t="str">
        <f>IF(表2!E38="",0,表2!E38)</f>
        <v xml:space="preserve"> </v>
      </c>
      <c r="Z38" s="133">
        <f t="shared" si="3"/>
        <v>0</v>
      </c>
      <c r="AA38" s="133">
        <f t="shared" si="4"/>
        <v>0</v>
      </c>
      <c r="AB38" s="133">
        <f t="shared" si="5"/>
        <v>0</v>
      </c>
      <c r="AC38" s="133">
        <f t="shared" si="6"/>
        <v>0</v>
      </c>
      <c r="AD38" s="133">
        <f t="shared" si="7"/>
        <v>0</v>
      </c>
      <c r="AE38" s="133">
        <f t="shared" si="8"/>
        <v>0</v>
      </c>
      <c r="AF38" s="133">
        <f t="shared" si="9"/>
        <v>0</v>
      </c>
      <c r="AG38" s="133">
        <f t="shared" si="10"/>
        <v>0</v>
      </c>
      <c r="AH38" s="133">
        <f t="shared" si="11"/>
        <v>0</v>
      </c>
      <c r="AI38" s="133">
        <f t="shared" si="12"/>
        <v>0</v>
      </c>
      <c r="AJ38" s="133">
        <f t="shared" si="13"/>
        <v>0</v>
      </c>
      <c r="AK38" s="133">
        <f t="shared" si="14"/>
        <v>0</v>
      </c>
      <c r="AL38" s="133">
        <f t="shared" si="15"/>
        <v>0</v>
      </c>
      <c r="AM38" s="133">
        <f t="shared" si="16"/>
        <v>0</v>
      </c>
      <c r="AN38" s="133">
        <f t="shared" si="17"/>
        <v>0</v>
      </c>
      <c r="AO38" s="133">
        <f t="shared" si="18"/>
        <v>0</v>
      </c>
      <c r="AP38" s="133">
        <f t="shared" si="19"/>
        <v>0</v>
      </c>
      <c r="AQ38" s="133">
        <f t="shared" si="20"/>
        <v>0</v>
      </c>
      <c r="AR38" s="133">
        <f t="shared" si="21"/>
        <v>0</v>
      </c>
      <c r="AS38" s="133">
        <f t="shared" si="22"/>
        <v>0</v>
      </c>
      <c r="AT38" s="134">
        <f>IF(Y38=" ",0,Y38-SUM(Z38:AS38))</f>
        <v>0</v>
      </c>
      <c r="AU38" s="112" t="s">
        <v>203</v>
      </c>
    </row>
    <row r="39" spans="2:47" ht="18" customHeight="1" x14ac:dyDescent="0.15">
      <c r="B39" s="328" t="s">
        <v>204</v>
      </c>
      <c r="C39" s="133" t="str">
        <f>IF(表2!C39="","",表2!C39)</f>
        <v/>
      </c>
      <c r="D39" s="233"/>
      <c r="E39" s="233"/>
      <c r="F39" s="233"/>
      <c r="G39" s="233"/>
      <c r="H39" s="233"/>
      <c r="I39" s="233"/>
      <c r="J39" s="233"/>
      <c r="K39" s="233"/>
      <c r="L39" s="233"/>
      <c r="M39" s="233"/>
      <c r="N39" s="233"/>
      <c r="O39" s="233"/>
      <c r="P39" s="233"/>
      <c r="Q39" s="233"/>
      <c r="R39" s="233"/>
      <c r="S39" s="233"/>
      <c r="T39" s="233"/>
      <c r="U39" s="233"/>
      <c r="V39" s="233"/>
      <c r="W39" s="233"/>
      <c r="X39" s="133" t="str">
        <f t="shared" si="2"/>
        <v/>
      </c>
      <c r="Y39" s="133" t="str">
        <f>IF(表2!E39="",0,表2!E39)</f>
        <v xml:space="preserve"> </v>
      </c>
      <c r="Z39" s="133">
        <f t="shared" si="3"/>
        <v>0</v>
      </c>
      <c r="AA39" s="133">
        <f t="shared" si="4"/>
        <v>0</v>
      </c>
      <c r="AB39" s="133">
        <f t="shared" si="5"/>
        <v>0</v>
      </c>
      <c r="AC39" s="133">
        <f t="shared" si="6"/>
        <v>0</v>
      </c>
      <c r="AD39" s="133">
        <f t="shared" si="7"/>
        <v>0</v>
      </c>
      <c r="AE39" s="133">
        <f t="shared" si="8"/>
        <v>0</v>
      </c>
      <c r="AF39" s="133">
        <f t="shared" si="9"/>
        <v>0</v>
      </c>
      <c r="AG39" s="133">
        <f t="shared" si="10"/>
        <v>0</v>
      </c>
      <c r="AH39" s="133">
        <f t="shared" si="11"/>
        <v>0</v>
      </c>
      <c r="AI39" s="133">
        <f t="shared" si="12"/>
        <v>0</v>
      </c>
      <c r="AJ39" s="133">
        <f t="shared" si="13"/>
        <v>0</v>
      </c>
      <c r="AK39" s="133">
        <f t="shared" si="14"/>
        <v>0</v>
      </c>
      <c r="AL39" s="133">
        <f t="shared" si="15"/>
        <v>0</v>
      </c>
      <c r="AM39" s="133">
        <f t="shared" si="16"/>
        <v>0</v>
      </c>
      <c r="AN39" s="133">
        <f t="shared" si="17"/>
        <v>0</v>
      </c>
      <c r="AO39" s="133">
        <f t="shared" si="18"/>
        <v>0</v>
      </c>
      <c r="AP39" s="133">
        <f t="shared" si="19"/>
        <v>0</v>
      </c>
      <c r="AQ39" s="133">
        <f t="shared" si="20"/>
        <v>0</v>
      </c>
      <c r="AR39" s="133">
        <f t="shared" si="21"/>
        <v>0</v>
      </c>
      <c r="AS39" s="133">
        <f t="shared" si="22"/>
        <v>0</v>
      </c>
      <c r="AT39" s="134">
        <f t="shared" si="23"/>
        <v>0</v>
      </c>
      <c r="AU39" s="112" t="s">
        <v>205</v>
      </c>
    </row>
    <row r="40" spans="2:47" ht="18" customHeight="1" x14ac:dyDescent="0.15">
      <c r="B40" s="328" t="s">
        <v>206</v>
      </c>
      <c r="C40" s="133" t="str">
        <f>IF(表2!C40="","",表2!C40)</f>
        <v/>
      </c>
      <c r="D40" s="233"/>
      <c r="E40" s="233"/>
      <c r="F40" s="233"/>
      <c r="G40" s="233"/>
      <c r="H40" s="233"/>
      <c r="I40" s="233"/>
      <c r="J40" s="233"/>
      <c r="K40" s="233"/>
      <c r="L40" s="233"/>
      <c r="M40" s="233"/>
      <c r="N40" s="233"/>
      <c r="O40" s="233"/>
      <c r="P40" s="233"/>
      <c r="Q40" s="233"/>
      <c r="R40" s="233"/>
      <c r="S40" s="233"/>
      <c r="T40" s="233"/>
      <c r="U40" s="233"/>
      <c r="V40" s="233"/>
      <c r="W40" s="233"/>
      <c r="X40" s="133" t="str">
        <f t="shared" si="2"/>
        <v/>
      </c>
      <c r="Y40" s="133" t="str">
        <f>IF(表2!E40="",0,表2!E40)</f>
        <v xml:space="preserve"> </v>
      </c>
      <c r="Z40" s="133">
        <f t="shared" si="3"/>
        <v>0</v>
      </c>
      <c r="AA40" s="133">
        <f t="shared" si="4"/>
        <v>0</v>
      </c>
      <c r="AB40" s="133">
        <f t="shared" si="5"/>
        <v>0</v>
      </c>
      <c r="AC40" s="133">
        <f t="shared" si="6"/>
        <v>0</v>
      </c>
      <c r="AD40" s="133">
        <f t="shared" si="7"/>
        <v>0</v>
      </c>
      <c r="AE40" s="133">
        <f t="shared" si="8"/>
        <v>0</v>
      </c>
      <c r="AF40" s="133">
        <f t="shared" si="9"/>
        <v>0</v>
      </c>
      <c r="AG40" s="133">
        <f t="shared" si="10"/>
        <v>0</v>
      </c>
      <c r="AH40" s="133">
        <f t="shared" si="11"/>
        <v>0</v>
      </c>
      <c r="AI40" s="133">
        <f t="shared" si="12"/>
        <v>0</v>
      </c>
      <c r="AJ40" s="133">
        <f t="shared" si="13"/>
        <v>0</v>
      </c>
      <c r="AK40" s="133">
        <f t="shared" si="14"/>
        <v>0</v>
      </c>
      <c r="AL40" s="133">
        <f t="shared" si="15"/>
        <v>0</v>
      </c>
      <c r="AM40" s="133">
        <f t="shared" si="16"/>
        <v>0</v>
      </c>
      <c r="AN40" s="133">
        <f t="shared" si="17"/>
        <v>0</v>
      </c>
      <c r="AO40" s="133">
        <f t="shared" si="18"/>
        <v>0</v>
      </c>
      <c r="AP40" s="133">
        <f t="shared" si="19"/>
        <v>0</v>
      </c>
      <c r="AQ40" s="133">
        <f t="shared" si="20"/>
        <v>0</v>
      </c>
      <c r="AR40" s="133">
        <f t="shared" si="21"/>
        <v>0</v>
      </c>
      <c r="AS40" s="133">
        <f t="shared" si="22"/>
        <v>0</v>
      </c>
      <c r="AT40" s="134">
        <f t="shared" si="23"/>
        <v>0</v>
      </c>
      <c r="AU40" s="112" t="s">
        <v>207</v>
      </c>
    </row>
    <row r="41" spans="2:47" ht="18" customHeight="1" x14ac:dyDescent="0.15">
      <c r="B41" s="330" t="s">
        <v>208</v>
      </c>
      <c r="C41" s="331" t="str">
        <f>IF(表2!C41="","",表2!C41)</f>
        <v/>
      </c>
      <c r="D41" s="235"/>
      <c r="E41" s="235"/>
      <c r="F41" s="235"/>
      <c r="G41" s="235"/>
      <c r="H41" s="235"/>
      <c r="I41" s="235"/>
      <c r="J41" s="235"/>
      <c r="K41" s="235"/>
      <c r="L41" s="235"/>
      <c r="M41" s="235"/>
      <c r="N41" s="235"/>
      <c r="O41" s="235"/>
      <c r="P41" s="235"/>
      <c r="Q41" s="235"/>
      <c r="R41" s="235"/>
      <c r="S41" s="235"/>
      <c r="T41" s="235"/>
      <c r="U41" s="235"/>
      <c r="V41" s="235"/>
      <c r="W41" s="235"/>
      <c r="X41" s="133" t="str">
        <f t="shared" si="2"/>
        <v/>
      </c>
      <c r="Y41" s="133" t="str">
        <f>IF(表2!E41="",0,表2!E41)</f>
        <v xml:space="preserve"> </v>
      </c>
      <c r="Z41" s="133">
        <f t="shared" si="3"/>
        <v>0</v>
      </c>
      <c r="AA41" s="133">
        <f t="shared" si="4"/>
        <v>0</v>
      </c>
      <c r="AB41" s="133">
        <f t="shared" si="5"/>
        <v>0</v>
      </c>
      <c r="AC41" s="133">
        <f t="shared" si="6"/>
        <v>0</v>
      </c>
      <c r="AD41" s="133">
        <f t="shared" si="7"/>
        <v>0</v>
      </c>
      <c r="AE41" s="133">
        <f t="shared" si="8"/>
        <v>0</v>
      </c>
      <c r="AF41" s="133">
        <f t="shared" si="9"/>
        <v>0</v>
      </c>
      <c r="AG41" s="133">
        <f t="shared" si="10"/>
        <v>0</v>
      </c>
      <c r="AH41" s="133">
        <f t="shared" si="11"/>
        <v>0</v>
      </c>
      <c r="AI41" s="133">
        <f t="shared" si="12"/>
        <v>0</v>
      </c>
      <c r="AJ41" s="133">
        <f t="shared" si="13"/>
        <v>0</v>
      </c>
      <c r="AK41" s="133">
        <f t="shared" si="14"/>
        <v>0</v>
      </c>
      <c r="AL41" s="133">
        <f t="shared" si="15"/>
        <v>0</v>
      </c>
      <c r="AM41" s="133">
        <f t="shared" si="16"/>
        <v>0</v>
      </c>
      <c r="AN41" s="133">
        <f t="shared" si="17"/>
        <v>0</v>
      </c>
      <c r="AO41" s="133">
        <f t="shared" si="18"/>
        <v>0</v>
      </c>
      <c r="AP41" s="133">
        <f t="shared" si="19"/>
        <v>0</v>
      </c>
      <c r="AQ41" s="133">
        <f t="shared" si="20"/>
        <v>0</v>
      </c>
      <c r="AR41" s="133">
        <f t="shared" si="21"/>
        <v>0</v>
      </c>
      <c r="AS41" s="133">
        <f t="shared" si="22"/>
        <v>0</v>
      </c>
      <c r="AT41" s="134">
        <f t="shared" si="23"/>
        <v>0</v>
      </c>
      <c r="AU41" s="112" t="s">
        <v>209</v>
      </c>
    </row>
    <row r="42" spans="2:47" ht="18" customHeight="1" thickBot="1" x14ac:dyDescent="0.2">
      <c r="B42" s="330" t="s">
        <v>229</v>
      </c>
      <c r="C42" s="332" t="str">
        <f>IF(表2!C42="","",表2!C42)</f>
        <v/>
      </c>
      <c r="D42" s="236"/>
      <c r="E42" s="236"/>
      <c r="F42" s="236"/>
      <c r="G42" s="236"/>
      <c r="H42" s="236"/>
      <c r="I42" s="236"/>
      <c r="J42" s="236"/>
      <c r="K42" s="236"/>
      <c r="L42" s="236"/>
      <c r="M42" s="236"/>
      <c r="N42" s="236"/>
      <c r="O42" s="236"/>
      <c r="P42" s="236"/>
      <c r="Q42" s="236"/>
      <c r="R42" s="236"/>
      <c r="S42" s="236"/>
      <c r="T42" s="236"/>
      <c r="U42" s="236"/>
      <c r="V42" s="236"/>
      <c r="W42" s="236"/>
      <c r="X42" s="133" t="str">
        <f t="shared" si="2"/>
        <v/>
      </c>
      <c r="Y42" s="133" t="str">
        <f>IF(表2!E42="",0,表2!E42)</f>
        <v xml:space="preserve"> </v>
      </c>
      <c r="Z42" s="133">
        <f t="shared" si="3"/>
        <v>0</v>
      </c>
      <c r="AA42" s="133">
        <f t="shared" si="4"/>
        <v>0</v>
      </c>
      <c r="AB42" s="133">
        <f t="shared" si="5"/>
        <v>0</v>
      </c>
      <c r="AC42" s="133">
        <f t="shared" si="6"/>
        <v>0</v>
      </c>
      <c r="AD42" s="133">
        <f t="shared" si="7"/>
        <v>0</v>
      </c>
      <c r="AE42" s="133">
        <f t="shared" si="8"/>
        <v>0</v>
      </c>
      <c r="AF42" s="133">
        <f t="shared" si="9"/>
        <v>0</v>
      </c>
      <c r="AG42" s="133">
        <f t="shared" si="10"/>
        <v>0</v>
      </c>
      <c r="AH42" s="133">
        <f t="shared" si="11"/>
        <v>0</v>
      </c>
      <c r="AI42" s="133">
        <f t="shared" si="12"/>
        <v>0</v>
      </c>
      <c r="AJ42" s="133">
        <f t="shared" si="13"/>
        <v>0</v>
      </c>
      <c r="AK42" s="133">
        <f t="shared" si="14"/>
        <v>0</v>
      </c>
      <c r="AL42" s="133">
        <f t="shared" si="15"/>
        <v>0</v>
      </c>
      <c r="AM42" s="133">
        <f t="shared" si="16"/>
        <v>0</v>
      </c>
      <c r="AN42" s="133">
        <f t="shared" si="17"/>
        <v>0</v>
      </c>
      <c r="AO42" s="133">
        <f t="shared" si="18"/>
        <v>0</v>
      </c>
      <c r="AP42" s="133">
        <f t="shared" si="19"/>
        <v>0</v>
      </c>
      <c r="AQ42" s="133">
        <f t="shared" si="20"/>
        <v>0</v>
      </c>
      <c r="AR42" s="133">
        <f t="shared" si="21"/>
        <v>0</v>
      </c>
      <c r="AS42" s="133">
        <f t="shared" si="22"/>
        <v>0</v>
      </c>
      <c r="AT42" s="134">
        <f>IF(Y42=" ",0,Y42-SUM(Z42:AS42))</f>
        <v>0</v>
      </c>
      <c r="AU42" s="112" t="s">
        <v>230</v>
      </c>
    </row>
    <row r="43" spans="2:47" ht="18" customHeight="1" thickTop="1" thickBot="1" x14ac:dyDescent="0.2">
      <c r="B43" s="333" t="s">
        <v>231</v>
      </c>
      <c r="C43" s="334">
        <f>SUM(C14:C42)</f>
        <v>0</v>
      </c>
      <c r="D43" s="142">
        <f t="shared" ref="D43:X43" si="24">SUM(D14:D42)</f>
        <v>0</v>
      </c>
      <c r="E43" s="142">
        <f t="shared" si="24"/>
        <v>0</v>
      </c>
      <c r="F43" s="142">
        <f t="shared" si="24"/>
        <v>0</v>
      </c>
      <c r="G43" s="142">
        <f t="shared" si="24"/>
        <v>0</v>
      </c>
      <c r="H43" s="142">
        <f t="shared" si="24"/>
        <v>0</v>
      </c>
      <c r="I43" s="142">
        <f t="shared" si="24"/>
        <v>0</v>
      </c>
      <c r="J43" s="142">
        <f t="shared" si="24"/>
        <v>0</v>
      </c>
      <c r="K43" s="142">
        <f t="shared" si="24"/>
        <v>0</v>
      </c>
      <c r="L43" s="142">
        <f t="shared" si="24"/>
        <v>0</v>
      </c>
      <c r="M43" s="142">
        <f t="shared" si="24"/>
        <v>0</v>
      </c>
      <c r="N43" s="142">
        <f t="shared" si="24"/>
        <v>0</v>
      </c>
      <c r="O43" s="142">
        <f t="shared" si="24"/>
        <v>0</v>
      </c>
      <c r="P43" s="142">
        <f t="shared" si="24"/>
        <v>0</v>
      </c>
      <c r="Q43" s="142">
        <f t="shared" si="24"/>
        <v>0</v>
      </c>
      <c r="R43" s="142">
        <f t="shared" si="24"/>
        <v>0</v>
      </c>
      <c r="S43" s="142">
        <f t="shared" si="24"/>
        <v>0</v>
      </c>
      <c r="T43" s="142">
        <f t="shared" si="24"/>
        <v>0</v>
      </c>
      <c r="U43" s="142">
        <f t="shared" si="24"/>
        <v>0</v>
      </c>
      <c r="V43" s="142">
        <f t="shared" si="24"/>
        <v>0</v>
      </c>
      <c r="W43" s="142">
        <f t="shared" si="24"/>
        <v>0</v>
      </c>
      <c r="X43" s="142">
        <f t="shared" si="24"/>
        <v>0</v>
      </c>
      <c r="Y43" s="142">
        <f t="shared" ref="Y43:AN43" si="25">SUM(Y14:Y42)</f>
        <v>0</v>
      </c>
      <c r="Z43" s="142">
        <f>SUM(Z14:Z42)</f>
        <v>0</v>
      </c>
      <c r="AA43" s="142">
        <f t="shared" si="25"/>
        <v>0</v>
      </c>
      <c r="AB43" s="142">
        <f t="shared" si="25"/>
        <v>0</v>
      </c>
      <c r="AC43" s="142">
        <f t="shared" si="25"/>
        <v>0</v>
      </c>
      <c r="AD43" s="142">
        <f t="shared" si="25"/>
        <v>0</v>
      </c>
      <c r="AE43" s="142">
        <f t="shared" si="25"/>
        <v>0</v>
      </c>
      <c r="AF43" s="142">
        <f t="shared" si="25"/>
        <v>0</v>
      </c>
      <c r="AG43" s="142">
        <f t="shared" si="25"/>
        <v>0</v>
      </c>
      <c r="AH43" s="142">
        <f t="shared" si="25"/>
        <v>0</v>
      </c>
      <c r="AI43" s="142">
        <f t="shared" si="25"/>
        <v>0</v>
      </c>
      <c r="AJ43" s="142">
        <f t="shared" si="25"/>
        <v>0</v>
      </c>
      <c r="AK43" s="142">
        <f t="shared" si="25"/>
        <v>0</v>
      </c>
      <c r="AL43" s="142">
        <f t="shared" si="25"/>
        <v>0</v>
      </c>
      <c r="AM43" s="142">
        <f t="shared" si="25"/>
        <v>0</v>
      </c>
      <c r="AN43" s="142">
        <f t="shared" si="25"/>
        <v>0</v>
      </c>
      <c r="AO43" s="142">
        <f t="shared" ref="AO43:AR43" si="26">SUM(AO14:AO42)</f>
        <v>0</v>
      </c>
      <c r="AP43" s="142">
        <f t="shared" si="26"/>
        <v>0</v>
      </c>
      <c r="AQ43" s="142">
        <f>SUM(AQ14:AQ42)</f>
        <v>0</v>
      </c>
      <c r="AR43" s="142">
        <f t="shared" si="26"/>
        <v>0</v>
      </c>
      <c r="AS43" s="142">
        <f>SUM(AS14:AS42)</f>
        <v>0</v>
      </c>
      <c r="AT43" s="143">
        <f>SUM(AT14:AT42)</f>
        <v>0</v>
      </c>
    </row>
    <row r="44" spans="2:47" ht="18" customHeight="1" x14ac:dyDescent="0.15">
      <c r="B44" s="163"/>
      <c r="C44" s="237"/>
      <c r="D44" s="237"/>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7"/>
      <c r="AN44" s="237"/>
      <c r="AO44" s="237"/>
      <c r="AP44" s="237"/>
      <c r="AQ44" s="237"/>
      <c r="AR44" s="237"/>
      <c r="AS44" s="237"/>
      <c r="AT44" s="239"/>
    </row>
    <row r="45" spans="2:47" ht="18" customHeight="1" thickBot="1" x14ac:dyDescent="0.2">
      <c r="B45" s="79"/>
      <c r="C45" s="237"/>
      <c r="D45" s="237"/>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c r="AP45" s="237"/>
      <c r="AQ45" s="237"/>
      <c r="AR45" s="237"/>
      <c r="AS45" s="237"/>
      <c r="AT45" s="239"/>
    </row>
    <row r="46" spans="2:47" ht="45" customHeight="1" x14ac:dyDescent="0.15">
      <c r="B46" s="123" t="s">
        <v>12</v>
      </c>
      <c r="C46" s="858" t="s">
        <v>498</v>
      </c>
      <c r="D46" s="945"/>
      <c r="E46" s="945"/>
      <c r="F46" s="945"/>
      <c r="G46" s="945"/>
      <c r="H46" s="945"/>
      <c r="I46" s="945"/>
      <c r="J46" s="945"/>
      <c r="K46" s="945"/>
      <c r="L46" s="945"/>
      <c r="M46" s="945"/>
      <c r="N46" s="945"/>
      <c r="O46" s="945"/>
      <c r="P46" s="945"/>
      <c r="Q46" s="945"/>
      <c r="R46" s="945"/>
      <c r="S46" s="722"/>
      <c r="T46" s="722"/>
      <c r="U46" s="722"/>
      <c r="V46" s="722"/>
      <c r="W46" s="722"/>
      <c r="X46" s="946"/>
    </row>
    <row r="47" spans="2:47" ht="18" customHeight="1" thickBot="1" x14ac:dyDescent="0.2">
      <c r="B47" s="124"/>
      <c r="C47" s="125"/>
      <c r="D47" s="126" t="s">
        <v>459</v>
      </c>
      <c r="E47" s="126" t="s">
        <v>460</v>
      </c>
      <c r="F47" s="126" t="s">
        <v>461</v>
      </c>
      <c r="G47" s="126" t="s">
        <v>462</v>
      </c>
      <c r="H47" s="126" t="s">
        <v>463</v>
      </c>
      <c r="I47" s="126" t="s">
        <v>464</v>
      </c>
      <c r="J47" s="126" t="s">
        <v>465</v>
      </c>
      <c r="K47" s="126" t="s">
        <v>466</v>
      </c>
      <c r="L47" s="126" t="s">
        <v>467</v>
      </c>
      <c r="M47" s="126" t="s">
        <v>468</v>
      </c>
      <c r="N47" s="126" t="s">
        <v>469</v>
      </c>
      <c r="O47" s="126" t="s">
        <v>470</v>
      </c>
      <c r="P47" s="126" t="s">
        <v>471</v>
      </c>
      <c r="Q47" s="126" t="s">
        <v>472</v>
      </c>
      <c r="R47" s="126" t="s">
        <v>480</v>
      </c>
      <c r="S47" s="126" t="s">
        <v>481</v>
      </c>
      <c r="T47" s="126" t="s">
        <v>482</v>
      </c>
      <c r="U47" s="126" t="s">
        <v>483</v>
      </c>
      <c r="V47" s="126" t="s">
        <v>484</v>
      </c>
      <c r="W47" s="126" t="s">
        <v>485</v>
      </c>
      <c r="X47" s="128" t="s">
        <v>486</v>
      </c>
    </row>
    <row r="48" spans="2:47" ht="18" customHeight="1" thickTop="1" thickBot="1" x14ac:dyDescent="0.2">
      <c r="B48" s="140" t="s">
        <v>210</v>
      </c>
      <c r="C48" s="165"/>
      <c r="D48" s="165"/>
      <c r="E48" s="165"/>
      <c r="F48" s="165"/>
      <c r="G48" s="165"/>
      <c r="H48" s="165"/>
      <c r="I48" s="165"/>
      <c r="J48" s="165"/>
      <c r="K48" s="165"/>
      <c r="L48" s="165"/>
      <c r="M48" s="165"/>
      <c r="N48" s="165"/>
      <c r="O48" s="165"/>
      <c r="P48" s="165"/>
      <c r="Q48" s="165"/>
      <c r="R48" s="165"/>
      <c r="S48" s="165"/>
      <c r="T48" s="165"/>
      <c r="U48" s="165"/>
      <c r="V48" s="165"/>
      <c r="W48" s="165"/>
      <c r="X48" s="166">
        <f>C48-SUM(D48:W48)</f>
        <v>0</v>
      </c>
      <c r="Y48" s="112"/>
    </row>
    <row r="49" s="167" customFormat="1" x14ac:dyDescent="0.15"/>
    <row r="50" s="167" customFormat="1" x14ac:dyDescent="0.15"/>
    <row r="51" s="167" customFormat="1" x14ac:dyDescent="0.15"/>
    <row r="52" s="167" customFormat="1" x14ac:dyDescent="0.15"/>
    <row r="53" s="167" customFormat="1" x14ac:dyDescent="0.15"/>
    <row r="54" s="167" customFormat="1" x14ac:dyDescent="0.15"/>
    <row r="55" s="167" customFormat="1" x14ac:dyDescent="0.15"/>
    <row r="56" s="167" customFormat="1" x14ac:dyDescent="0.15"/>
    <row r="57" s="167" customFormat="1" x14ac:dyDescent="0.15"/>
    <row r="58" s="167" customFormat="1" x14ac:dyDescent="0.15"/>
    <row r="59" s="167" customFormat="1" x14ac:dyDescent="0.15"/>
    <row r="60" s="167" customFormat="1" x14ac:dyDescent="0.15"/>
    <row r="61" s="167" customFormat="1" x14ac:dyDescent="0.15"/>
    <row r="62" s="167" customFormat="1" x14ac:dyDescent="0.15"/>
    <row r="63" s="167" customFormat="1" x14ac:dyDescent="0.15"/>
    <row r="64" s="167" customFormat="1" x14ac:dyDescent="0.15"/>
    <row r="65" spans="4:25" s="167" customFormat="1" x14ac:dyDescent="0.15"/>
    <row r="66" spans="4:25" s="167" customFormat="1" x14ac:dyDescent="0.15"/>
    <row r="67" spans="4:25" s="167" customFormat="1" x14ac:dyDescent="0.15"/>
    <row r="68" spans="4:25" s="167" customFormat="1" x14ac:dyDescent="0.15"/>
    <row r="69" spans="4:25" s="167" customFormat="1" x14ac:dyDescent="0.15"/>
    <row r="70" spans="4:25" s="167" customFormat="1" x14ac:dyDescent="0.15"/>
    <row r="71" spans="4:25" s="167" customFormat="1" x14ac:dyDescent="0.15"/>
    <row r="72" spans="4:25" s="167" customFormat="1" x14ac:dyDescent="0.15"/>
    <row r="80" spans="4:25" x14ac:dyDescent="0.15">
      <c r="D80" s="167"/>
      <c r="E80" s="167"/>
      <c r="F80" s="167"/>
      <c r="G80" s="167"/>
      <c r="H80" s="167"/>
      <c r="I80" s="167"/>
      <c r="J80" s="167"/>
      <c r="K80" s="167"/>
      <c r="L80" s="167"/>
      <c r="M80" s="167"/>
      <c r="N80" s="167"/>
      <c r="O80" s="167"/>
      <c r="P80" s="167"/>
      <c r="Q80" s="167"/>
      <c r="R80" s="167"/>
      <c r="S80" s="167"/>
      <c r="T80" s="167"/>
      <c r="U80" s="167"/>
      <c r="V80" s="167"/>
      <c r="W80" s="167"/>
      <c r="X80" s="167"/>
      <c r="Y80" s="167"/>
    </row>
  </sheetData>
  <sheetProtection algorithmName="SHA-512" hashValue="8mxDA1BPSMd3uiOBA8QAKhWUr2unUUFA2zU+CcbpIZrYALTHpJ0SyHuLfXxfsRcjlGVERB+Nt/DWlQDrfs6cOw==" saltValue="ZZ31tYClDjk+pK5UWUUEBw==" spinCount="100000" sheet="1" objects="1" scenarios="1"/>
  <protectedRanges>
    <protectedRange sqref="D14:W42 C48:W48" name="範囲1"/>
  </protectedRanges>
  <mergeCells count="7">
    <mergeCell ref="C46:X46"/>
    <mergeCell ref="B3:AT4"/>
    <mergeCell ref="B9:AT9"/>
    <mergeCell ref="B10:AA10"/>
    <mergeCell ref="B12:B13"/>
    <mergeCell ref="Y12:AT12"/>
    <mergeCell ref="C12:X12"/>
  </mergeCells>
  <phoneticPr fontId="1"/>
  <pageMargins left="0.78740157480314965" right="0.78740157480314965" top="0.39370078740157483" bottom="0.39370078740157483" header="0.51181102362204722" footer="0.51181102362204722"/>
  <pageSetup paperSize="9" scale="12" fitToHeight="0" orientation="portrait" cellComments="asDisplayed"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AU52"/>
  <sheetViews>
    <sheetView view="pageBreakPreview" zoomScale="55" zoomScaleNormal="100" zoomScaleSheetLayoutView="55" workbookViewId="0">
      <selection activeCell="E14" sqref="E14"/>
    </sheetView>
  </sheetViews>
  <sheetFormatPr defaultColWidth="9" defaultRowHeight="13.5" outlineLevelCol="1" x14ac:dyDescent="0.15"/>
  <cols>
    <col min="1" max="1" width="2" style="100" customWidth="1"/>
    <col min="2" max="2" width="63.25" style="100" bestFit="1" customWidth="1"/>
    <col min="3" max="6" width="13.875" style="100" customWidth="1"/>
    <col min="7" max="23" width="13.875" style="100" customWidth="1" outlineLevel="1"/>
    <col min="24" max="28" width="13.875" style="100" customWidth="1"/>
    <col min="29" max="45" width="13.875" style="100" customWidth="1" outlineLevel="1"/>
    <col min="46" max="46" width="13.875" style="100" customWidth="1"/>
    <col min="47" max="47" width="9.25" style="100" bestFit="1" customWidth="1"/>
    <col min="48" max="16384" width="9" style="100"/>
  </cols>
  <sheetData>
    <row r="1" spans="2:47" ht="26.25" customHeight="1" x14ac:dyDescent="0.15">
      <c r="AT1" s="81" t="s">
        <v>499</v>
      </c>
    </row>
    <row r="2" spans="2:47" ht="18.75" customHeight="1" x14ac:dyDescent="0.15"/>
    <row r="3" spans="2:47" ht="21" customHeight="1" x14ac:dyDescent="0.15">
      <c r="B3" s="792" t="s">
        <v>500</v>
      </c>
      <c r="C3" s="792"/>
      <c r="D3" s="792"/>
      <c r="E3" s="792"/>
      <c r="F3" s="792"/>
      <c r="G3" s="792"/>
      <c r="H3" s="792"/>
      <c r="I3" s="792"/>
      <c r="J3" s="792"/>
      <c r="K3" s="792"/>
      <c r="L3" s="792"/>
      <c r="M3" s="792"/>
      <c r="N3" s="792"/>
      <c r="O3" s="792"/>
      <c r="P3" s="792"/>
      <c r="Q3" s="792"/>
      <c r="R3" s="792"/>
      <c r="S3" s="792"/>
      <c r="T3" s="792"/>
      <c r="U3" s="792"/>
      <c r="V3" s="792"/>
      <c r="W3" s="792"/>
      <c r="X3" s="792"/>
      <c r="Y3" s="792"/>
      <c r="Z3" s="792"/>
      <c r="AA3" s="792"/>
      <c r="AB3" s="792"/>
      <c r="AC3" s="792"/>
      <c r="AD3" s="792"/>
      <c r="AE3" s="792"/>
      <c r="AF3" s="792"/>
      <c r="AG3" s="792"/>
      <c r="AH3" s="792"/>
      <c r="AI3" s="792"/>
      <c r="AJ3" s="792"/>
      <c r="AK3" s="792"/>
      <c r="AL3" s="792"/>
      <c r="AM3" s="792"/>
      <c r="AN3" s="792"/>
      <c r="AO3" s="792"/>
      <c r="AP3" s="792"/>
      <c r="AQ3" s="792"/>
      <c r="AR3" s="792"/>
      <c r="AS3" s="792"/>
      <c r="AT3" s="792"/>
    </row>
    <row r="4" spans="2:47" ht="21" customHeight="1" x14ac:dyDescent="0.15">
      <c r="B4" s="792"/>
      <c r="C4" s="792"/>
      <c r="D4" s="792"/>
      <c r="E4" s="792"/>
      <c r="F4" s="792"/>
      <c r="G4" s="792"/>
      <c r="H4" s="792"/>
      <c r="I4" s="792"/>
      <c r="J4" s="792"/>
      <c r="K4" s="792"/>
      <c r="L4" s="792"/>
      <c r="M4" s="792"/>
      <c r="N4" s="792"/>
      <c r="O4" s="792"/>
      <c r="P4" s="792"/>
      <c r="Q4" s="792"/>
      <c r="R4" s="792"/>
      <c r="S4" s="792"/>
      <c r="T4" s="792"/>
      <c r="U4" s="792"/>
      <c r="V4" s="792"/>
      <c r="W4" s="792"/>
      <c r="X4" s="792"/>
      <c r="Y4" s="792"/>
      <c r="Z4" s="792"/>
      <c r="AA4" s="792"/>
      <c r="AB4" s="792"/>
      <c r="AC4" s="792"/>
      <c r="AD4" s="792"/>
      <c r="AE4" s="792"/>
      <c r="AF4" s="792"/>
      <c r="AG4" s="792"/>
      <c r="AH4" s="792"/>
      <c r="AI4" s="792"/>
      <c r="AJ4" s="792"/>
      <c r="AK4" s="792"/>
      <c r="AL4" s="792"/>
      <c r="AM4" s="792"/>
      <c r="AN4" s="792"/>
      <c r="AO4" s="792"/>
      <c r="AP4" s="792"/>
      <c r="AQ4" s="792"/>
      <c r="AR4" s="792"/>
      <c r="AS4" s="792"/>
      <c r="AT4" s="792"/>
    </row>
    <row r="5" spans="2:47" ht="21" customHeight="1" x14ac:dyDescent="0.15">
      <c r="B5" s="99"/>
      <c r="AT5" s="113" t="str">
        <f>IF(表紙!$G$8="","会社名",表紙!$G$8)</f>
        <v>会社名</v>
      </c>
    </row>
    <row r="6" spans="2:47" ht="18" customHeight="1" x14ac:dyDescent="0.15">
      <c r="B6" s="99" t="s">
        <v>224</v>
      </c>
    </row>
    <row r="7" spans="2:47" ht="18" customHeight="1" x14ac:dyDescent="0.15">
      <c r="B7" s="99" t="s">
        <v>234</v>
      </c>
    </row>
    <row r="8" spans="2:47" ht="9" customHeight="1" thickBot="1" x14ac:dyDescent="0.2"/>
    <row r="9" spans="2:47" ht="37.5" customHeight="1" thickTop="1" thickBot="1" x14ac:dyDescent="0.2">
      <c r="B9" s="729" t="s">
        <v>501</v>
      </c>
      <c r="C9" s="730"/>
      <c r="D9" s="730"/>
      <c r="E9" s="730"/>
      <c r="F9" s="730"/>
      <c r="G9" s="730"/>
      <c r="H9" s="730"/>
      <c r="I9" s="730"/>
      <c r="J9" s="730"/>
      <c r="K9" s="730"/>
      <c r="L9" s="730"/>
      <c r="M9" s="730"/>
      <c r="N9" s="730"/>
      <c r="O9" s="730"/>
      <c r="P9" s="730"/>
      <c r="Q9" s="730"/>
      <c r="R9" s="730"/>
      <c r="S9" s="730"/>
      <c r="T9" s="730"/>
      <c r="U9" s="730"/>
      <c r="V9" s="730"/>
      <c r="W9" s="730"/>
      <c r="X9" s="730"/>
      <c r="Y9" s="730"/>
      <c r="Z9" s="730"/>
      <c r="AA9" s="730"/>
      <c r="AB9" s="730"/>
      <c r="AC9" s="730"/>
      <c r="AD9" s="730"/>
      <c r="AE9" s="730"/>
      <c r="AF9" s="730"/>
      <c r="AG9" s="730"/>
      <c r="AH9" s="730"/>
      <c r="AI9" s="730"/>
      <c r="AJ9" s="730"/>
      <c r="AK9" s="730"/>
      <c r="AL9" s="730"/>
      <c r="AM9" s="730"/>
      <c r="AN9" s="730"/>
      <c r="AO9" s="730"/>
      <c r="AP9" s="730"/>
      <c r="AQ9" s="730"/>
      <c r="AR9" s="730"/>
      <c r="AS9" s="730"/>
      <c r="AT9" s="731"/>
    </row>
    <row r="10" spans="2:47" ht="30" customHeight="1" thickTop="1" x14ac:dyDescent="0.15">
      <c r="B10" s="732" t="s">
        <v>236</v>
      </c>
      <c r="C10" s="732"/>
      <c r="D10" s="732"/>
      <c r="E10" s="732"/>
      <c r="F10" s="732"/>
      <c r="G10" s="732"/>
      <c r="H10" s="732"/>
      <c r="I10" s="732"/>
      <c r="J10" s="732"/>
      <c r="K10" s="732"/>
      <c r="L10" s="732"/>
      <c r="M10" s="732"/>
      <c r="N10" s="732"/>
      <c r="O10" s="732"/>
      <c r="P10" s="732"/>
      <c r="Q10" s="732"/>
      <c r="R10" s="732"/>
      <c r="S10" s="732"/>
      <c r="T10" s="732"/>
      <c r="U10" s="732"/>
      <c r="V10" s="732"/>
      <c r="W10" s="732"/>
      <c r="X10" s="732"/>
      <c r="Y10" s="732"/>
      <c r="Z10" s="114"/>
      <c r="AA10" s="114"/>
      <c r="AB10" s="114"/>
      <c r="AC10" s="114"/>
      <c r="AD10" s="114"/>
      <c r="AE10" s="114"/>
      <c r="AF10" s="114"/>
      <c r="AG10" s="114"/>
      <c r="AH10" s="114"/>
      <c r="AI10" s="114"/>
      <c r="AJ10" s="114"/>
      <c r="AK10" s="114"/>
      <c r="AL10" s="114"/>
      <c r="AM10" s="114"/>
      <c r="AN10" s="114"/>
      <c r="AO10" s="114"/>
      <c r="AP10" s="114"/>
      <c r="AQ10" s="114"/>
      <c r="AR10" s="114"/>
      <c r="AS10" s="114"/>
    </row>
    <row r="11" spans="2:47" ht="18" thickBot="1" x14ac:dyDescent="0.2">
      <c r="B11" s="99" t="s">
        <v>228</v>
      </c>
    </row>
    <row r="12" spans="2:47" ht="45" customHeight="1" x14ac:dyDescent="0.15">
      <c r="B12" s="958" t="s">
        <v>134</v>
      </c>
      <c r="C12" s="758" t="s">
        <v>237</v>
      </c>
      <c r="D12" s="837"/>
      <c r="E12" s="837"/>
      <c r="F12" s="837"/>
      <c r="G12" s="837"/>
      <c r="H12" s="837"/>
      <c r="I12" s="837"/>
      <c r="J12" s="837"/>
      <c r="K12" s="837"/>
      <c r="L12" s="837"/>
      <c r="M12" s="837"/>
      <c r="N12" s="837"/>
      <c r="O12" s="837"/>
      <c r="P12" s="837"/>
      <c r="Q12" s="837"/>
      <c r="R12" s="837"/>
      <c r="S12" s="837"/>
      <c r="T12" s="837"/>
      <c r="U12" s="837"/>
      <c r="V12" s="837"/>
      <c r="W12" s="837"/>
      <c r="X12" s="793"/>
      <c r="Y12" s="758" t="s">
        <v>139</v>
      </c>
      <c r="Z12" s="837"/>
      <c r="AA12" s="837"/>
      <c r="AB12" s="837"/>
      <c r="AC12" s="837"/>
      <c r="AD12" s="837"/>
      <c r="AE12" s="837"/>
      <c r="AF12" s="837"/>
      <c r="AG12" s="837"/>
      <c r="AH12" s="837"/>
      <c r="AI12" s="837"/>
      <c r="AJ12" s="837"/>
      <c r="AK12" s="837"/>
      <c r="AL12" s="837"/>
      <c r="AM12" s="837"/>
      <c r="AN12" s="837"/>
      <c r="AO12" s="837"/>
      <c r="AP12" s="837"/>
      <c r="AQ12" s="837"/>
      <c r="AR12" s="837"/>
      <c r="AS12" s="837"/>
      <c r="AT12" s="759"/>
    </row>
    <row r="13" spans="2:47" ht="18" customHeight="1" thickBot="1" x14ac:dyDescent="0.2">
      <c r="B13" s="959"/>
      <c r="C13" s="127"/>
      <c r="D13" s="126" t="s">
        <v>459</v>
      </c>
      <c r="E13" s="126" t="s">
        <v>460</v>
      </c>
      <c r="F13" s="126" t="s">
        <v>461</v>
      </c>
      <c r="G13" s="126" t="s">
        <v>462</v>
      </c>
      <c r="H13" s="126" t="s">
        <v>463</v>
      </c>
      <c r="I13" s="126" t="s">
        <v>464</v>
      </c>
      <c r="J13" s="126" t="s">
        <v>465</v>
      </c>
      <c r="K13" s="126" t="s">
        <v>466</v>
      </c>
      <c r="L13" s="126" t="s">
        <v>467</v>
      </c>
      <c r="M13" s="126" t="s">
        <v>468</v>
      </c>
      <c r="N13" s="126" t="s">
        <v>469</v>
      </c>
      <c r="O13" s="126" t="s">
        <v>470</v>
      </c>
      <c r="P13" s="126" t="s">
        <v>471</v>
      </c>
      <c r="Q13" s="126" t="s">
        <v>472</v>
      </c>
      <c r="R13" s="126" t="s">
        <v>480</v>
      </c>
      <c r="S13" s="126" t="s">
        <v>481</v>
      </c>
      <c r="T13" s="126" t="s">
        <v>482</v>
      </c>
      <c r="U13" s="126" t="s">
        <v>483</v>
      </c>
      <c r="V13" s="126" t="s">
        <v>484</v>
      </c>
      <c r="W13" s="126" t="s">
        <v>485</v>
      </c>
      <c r="X13" s="126" t="s">
        <v>486</v>
      </c>
      <c r="Y13" s="127"/>
      <c r="Z13" s="126" t="s">
        <v>459</v>
      </c>
      <c r="AA13" s="126" t="s">
        <v>460</v>
      </c>
      <c r="AB13" s="126" t="s">
        <v>461</v>
      </c>
      <c r="AC13" s="126" t="s">
        <v>462</v>
      </c>
      <c r="AD13" s="126" t="s">
        <v>463</v>
      </c>
      <c r="AE13" s="126" t="s">
        <v>464</v>
      </c>
      <c r="AF13" s="126" t="s">
        <v>465</v>
      </c>
      <c r="AG13" s="126" t="s">
        <v>466</v>
      </c>
      <c r="AH13" s="126" t="s">
        <v>467</v>
      </c>
      <c r="AI13" s="126" t="s">
        <v>468</v>
      </c>
      <c r="AJ13" s="126" t="s">
        <v>469</v>
      </c>
      <c r="AK13" s="126" t="s">
        <v>470</v>
      </c>
      <c r="AL13" s="126" t="s">
        <v>471</v>
      </c>
      <c r="AM13" s="126" t="s">
        <v>472</v>
      </c>
      <c r="AN13" s="126" t="s">
        <v>480</v>
      </c>
      <c r="AO13" s="126" t="s">
        <v>481</v>
      </c>
      <c r="AP13" s="126" t="s">
        <v>482</v>
      </c>
      <c r="AQ13" s="126" t="s">
        <v>483</v>
      </c>
      <c r="AR13" s="126" t="s">
        <v>484</v>
      </c>
      <c r="AS13" s="126" t="s">
        <v>485</v>
      </c>
      <c r="AT13" s="126" t="s">
        <v>486</v>
      </c>
      <c r="AU13" s="295"/>
    </row>
    <row r="14" spans="2:47" ht="18" customHeight="1" thickTop="1" x14ac:dyDescent="0.15">
      <c r="B14" s="242" t="s">
        <v>142</v>
      </c>
      <c r="C14" s="133" t="str">
        <f>IF(表3!C14="","",表3!C14)</f>
        <v/>
      </c>
      <c r="D14" s="336"/>
      <c r="E14" s="336"/>
      <c r="F14" s="336"/>
      <c r="G14" s="336"/>
      <c r="H14" s="336"/>
      <c r="I14" s="336"/>
      <c r="J14" s="336"/>
      <c r="K14" s="336"/>
      <c r="L14" s="336"/>
      <c r="M14" s="336"/>
      <c r="N14" s="336"/>
      <c r="O14" s="336"/>
      <c r="P14" s="336"/>
      <c r="Q14" s="336"/>
      <c r="R14" s="336"/>
      <c r="S14" s="336"/>
      <c r="T14" s="336"/>
      <c r="U14" s="336"/>
      <c r="V14" s="336"/>
      <c r="W14" s="336"/>
      <c r="X14" s="130" t="str">
        <f>IF(C14="","",C14-SUM(D14:W14))</f>
        <v/>
      </c>
      <c r="Y14" s="133" t="str">
        <f>IF(表3!I14="",0,表3!I14)</f>
        <v xml:space="preserve"> </v>
      </c>
      <c r="Z14" s="133">
        <f t="shared" ref="Z14:AS14" si="0">IF($C14="",0,$Y14*(D14/$C14))</f>
        <v>0</v>
      </c>
      <c r="AA14" s="133">
        <f t="shared" si="0"/>
        <v>0</v>
      </c>
      <c r="AB14" s="133">
        <f t="shared" si="0"/>
        <v>0</v>
      </c>
      <c r="AC14" s="133">
        <f t="shared" si="0"/>
        <v>0</v>
      </c>
      <c r="AD14" s="133">
        <f t="shared" si="0"/>
        <v>0</v>
      </c>
      <c r="AE14" s="133">
        <f t="shared" si="0"/>
        <v>0</v>
      </c>
      <c r="AF14" s="133">
        <f t="shared" si="0"/>
        <v>0</v>
      </c>
      <c r="AG14" s="133">
        <f t="shared" si="0"/>
        <v>0</v>
      </c>
      <c r="AH14" s="133">
        <f t="shared" si="0"/>
        <v>0</v>
      </c>
      <c r="AI14" s="133">
        <f t="shared" si="0"/>
        <v>0</v>
      </c>
      <c r="AJ14" s="133">
        <f t="shared" si="0"/>
        <v>0</v>
      </c>
      <c r="AK14" s="133">
        <f t="shared" si="0"/>
        <v>0</v>
      </c>
      <c r="AL14" s="133">
        <f t="shared" si="0"/>
        <v>0</v>
      </c>
      <c r="AM14" s="133">
        <f t="shared" si="0"/>
        <v>0</v>
      </c>
      <c r="AN14" s="133">
        <f t="shared" si="0"/>
        <v>0</v>
      </c>
      <c r="AO14" s="133">
        <f t="shared" si="0"/>
        <v>0</v>
      </c>
      <c r="AP14" s="133">
        <f t="shared" si="0"/>
        <v>0</v>
      </c>
      <c r="AQ14" s="133">
        <f t="shared" si="0"/>
        <v>0</v>
      </c>
      <c r="AR14" s="133">
        <f t="shared" si="0"/>
        <v>0</v>
      </c>
      <c r="AS14" s="133">
        <f t="shared" si="0"/>
        <v>0</v>
      </c>
      <c r="AT14" s="134">
        <f>IF(Y14=" ",0,Y14-SUM(Z14:AS14))</f>
        <v>0</v>
      </c>
      <c r="AU14" s="112" t="s">
        <v>146</v>
      </c>
    </row>
    <row r="15" spans="2:47" ht="18" customHeight="1" x14ac:dyDescent="0.15">
      <c r="B15" s="245" t="s">
        <v>147</v>
      </c>
      <c r="C15" s="133" t="str">
        <f>IF(表3!C15="","",表3!C15)</f>
        <v/>
      </c>
      <c r="D15" s="137"/>
      <c r="E15" s="137"/>
      <c r="F15" s="137"/>
      <c r="G15" s="137"/>
      <c r="H15" s="137"/>
      <c r="I15" s="137"/>
      <c r="J15" s="137"/>
      <c r="K15" s="137"/>
      <c r="L15" s="137"/>
      <c r="M15" s="137"/>
      <c r="N15" s="137"/>
      <c r="O15" s="137"/>
      <c r="P15" s="137"/>
      <c r="Q15" s="137"/>
      <c r="R15" s="137"/>
      <c r="S15" s="137"/>
      <c r="T15" s="137"/>
      <c r="U15" s="137"/>
      <c r="V15" s="137"/>
      <c r="W15" s="137"/>
      <c r="X15" s="130" t="str">
        <f>IF(C15="","",C15-SUM(D15:W15))</f>
        <v/>
      </c>
      <c r="Y15" s="133" t="str">
        <f>IF(表3!I15="",0,表3!I15)</f>
        <v xml:space="preserve"> </v>
      </c>
      <c r="Z15" s="133">
        <f t="shared" ref="Z15:Z42" si="1">IF($C15="",0,$Y15*(D15/$C15))</f>
        <v>0</v>
      </c>
      <c r="AA15" s="133">
        <f t="shared" ref="AA15:AA42" si="2">IF($C15="",0,$Y15*(E15/$C15))</f>
        <v>0</v>
      </c>
      <c r="AB15" s="133">
        <f t="shared" ref="AB15:AB42" si="3">IF($C15="",0,$Y15*(F15/$C15))</f>
        <v>0</v>
      </c>
      <c r="AC15" s="133">
        <f t="shared" ref="AC15:AC42" si="4">IF($C15="",0,$Y15*(G15/$C15))</f>
        <v>0</v>
      </c>
      <c r="AD15" s="133">
        <f t="shared" ref="AD15:AD42" si="5">IF($C15="",0,$Y15*(H15/$C15))</f>
        <v>0</v>
      </c>
      <c r="AE15" s="133">
        <f t="shared" ref="AE15:AE42" si="6">IF($C15="",0,$Y15*(I15/$C15))</f>
        <v>0</v>
      </c>
      <c r="AF15" s="133">
        <f t="shared" ref="AF15:AF42" si="7">IF($C15="",0,$Y15*(J15/$C15))</f>
        <v>0</v>
      </c>
      <c r="AG15" s="133">
        <f t="shared" ref="AG15:AG42" si="8">IF($C15="",0,$Y15*(K15/$C15))</f>
        <v>0</v>
      </c>
      <c r="AH15" s="133">
        <f t="shared" ref="AH15:AH42" si="9">IF($C15="",0,$Y15*(L15/$C15))</f>
        <v>0</v>
      </c>
      <c r="AI15" s="133">
        <f t="shared" ref="AI15:AI42" si="10">IF($C15="",0,$Y15*(M15/$C15))</f>
        <v>0</v>
      </c>
      <c r="AJ15" s="133">
        <f t="shared" ref="AJ15:AJ42" si="11">IF($C15="",0,$Y15*(N15/$C15))</f>
        <v>0</v>
      </c>
      <c r="AK15" s="133">
        <f t="shared" ref="AK15:AK42" si="12">IF($C15="",0,$Y15*(O15/$C15))</f>
        <v>0</v>
      </c>
      <c r="AL15" s="133">
        <f t="shared" ref="AL15:AL42" si="13">IF($C15="",0,$Y15*(P15/$C15))</f>
        <v>0</v>
      </c>
      <c r="AM15" s="133">
        <f t="shared" ref="AM15:AM42" si="14">IF($C15="",0,$Y15*(Q15/$C15))</f>
        <v>0</v>
      </c>
      <c r="AN15" s="133">
        <f t="shared" ref="AN15:AN42" si="15">IF($C15="",0,$Y15*(R15/$C15))</f>
        <v>0</v>
      </c>
      <c r="AO15" s="133">
        <f t="shared" ref="AO15:AO42" si="16">IF($C15="",0,$Y15*(S15/$C15))</f>
        <v>0</v>
      </c>
      <c r="AP15" s="133">
        <f t="shared" ref="AP15:AP42" si="17">IF($C15="",0,$Y15*(T15/$C15))</f>
        <v>0</v>
      </c>
      <c r="AQ15" s="133">
        <f t="shared" ref="AQ15:AQ42" si="18">IF($C15="",0,$Y15*(U15/$C15))</f>
        <v>0</v>
      </c>
      <c r="AR15" s="133">
        <f t="shared" ref="AR15:AR42" si="19">IF($C15="",0,$Y15*(V15/$C15))</f>
        <v>0</v>
      </c>
      <c r="AS15" s="133">
        <f t="shared" ref="AS15:AS42" si="20">IF($C15="",0,$Y15*(W15/$C15))</f>
        <v>0</v>
      </c>
      <c r="AT15" s="134">
        <f>IF(Y15=" ",0,Y15-SUM(Z15:AS15))</f>
        <v>0</v>
      </c>
      <c r="AU15" s="112" t="s">
        <v>148</v>
      </c>
    </row>
    <row r="16" spans="2:47" ht="18" customHeight="1" x14ac:dyDescent="0.15">
      <c r="B16" s="245" t="s">
        <v>149</v>
      </c>
      <c r="C16" s="133" t="str">
        <f>IF(表3!C16="","",表3!C16)</f>
        <v/>
      </c>
      <c r="D16" s="137"/>
      <c r="E16" s="137"/>
      <c r="F16" s="137"/>
      <c r="G16" s="137"/>
      <c r="H16" s="137"/>
      <c r="I16" s="137"/>
      <c r="J16" s="137"/>
      <c r="K16" s="137"/>
      <c r="L16" s="137"/>
      <c r="M16" s="137"/>
      <c r="N16" s="137"/>
      <c r="O16" s="137"/>
      <c r="P16" s="137"/>
      <c r="Q16" s="137"/>
      <c r="R16" s="137"/>
      <c r="S16" s="137"/>
      <c r="T16" s="137"/>
      <c r="U16" s="137"/>
      <c r="V16" s="137"/>
      <c r="W16" s="137"/>
      <c r="X16" s="130" t="str">
        <f t="shared" ref="X16:X42" si="21">IF(C16="","",C16-SUM(D16:W16))</f>
        <v/>
      </c>
      <c r="Y16" s="133" t="str">
        <f>IF(表3!I16="",0,表3!I16)</f>
        <v xml:space="preserve"> </v>
      </c>
      <c r="Z16" s="133">
        <f t="shared" si="1"/>
        <v>0</v>
      </c>
      <c r="AA16" s="133">
        <f t="shared" si="2"/>
        <v>0</v>
      </c>
      <c r="AB16" s="133">
        <f t="shared" si="3"/>
        <v>0</v>
      </c>
      <c r="AC16" s="133">
        <f t="shared" si="4"/>
        <v>0</v>
      </c>
      <c r="AD16" s="133">
        <f t="shared" si="5"/>
        <v>0</v>
      </c>
      <c r="AE16" s="133">
        <f t="shared" si="6"/>
        <v>0</v>
      </c>
      <c r="AF16" s="133">
        <f t="shared" si="7"/>
        <v>0</v>
      </c>
      <c r="AG16" s="133">
        <f t="shared" si="8"/>
        <v>0</v>
      </c>
      <c r="AH16" s="133">
        <f t="shared" si="9"/>
        <v>0</v>
      </c>
      <c r="AI16" s="133">
        <f t="shared" si="10"/>
        <v>0</v>
      </c>
      <c r="AJ16" s="133">
        <f t="shared" si="11"/>
        <v>0</v>
      </c>
      <c r="AK16" s="133">
        <f t="shared" si="12"/>
        <v>0</v>
      </c>
      <c r="AL16" s="133">
        <f t="shared" si="13"/>
        <v>0</v>
      </c>
      <c r="AM16" s="133">
        <f t="shared" si="14"/>
        <v>0</v>
      </c>
      <c r="AN16" s="133">
        <f t="shared" si="15"/>
        <v>0</v>
      </c>
      <c r="AO16" s="133">
        <f t="shared" si="16"/>
        <v>0</v>
      </c>
      <c r="AP16" s="133">
        <f t="shared" si="17"/>
        <v>0</v>
      </c>
      <c r="AQ16" s="133">
        <f t="shared" si="18"/>
        <v>0</v>
      </c>
      <c r="AR16" s="133">
        <f t="shared" si="19"/>
        <v>0</v>
      </c>
      <c r="AS16" s="133">
        <f t="shared" si="20"/>
        <v>0</v>
      </c>
      <c r="AT16" s="134">
        <f t="shared" ref="AT16:AT42" si="22">IF(Y16=" ",0,Y16-SUM(Z16:AS16))</f>
        <v>0</v>
      </c>
      <c r="AU16" s="112" t="s">
        <v>150</v>
      </c>
    </row>
    <row r="17" spans="2:47" ht="18" customHeight="1" x14ac:dyDescent="0.15">
      <c r="B17" s="245" t="s">
        <v>151</v>
      </c>
      <c r="C17" s="133" t="str">
        <f>IF(表3!C17="","",表3!C17)</f>
        <v/>
      </c>
      <c r="D17" s="137"/>
      <c r="E17" s="137"/>
      <c r="F17" s="137"/>
      <c r="G17" s="137"/>
      <c r="H17" s="137"/>
      <c r="I17" s="137"/>
      <c r="J17" s="137"/>
      <c r="K17" s="137"/>
      <c r="L17" s="137"/>
      <c r="M17" s="137"/>
      <c r="N17" s="137"/>
      <c r="O17" s="137"/>
      <c r="P17" s="137"/>
      <c r="Q17" s="137"/>
      <c r="R17" s="137"/>
      <c r="S17" s="137"/>
      <c r="T17" s="137"/>
      <c r="U17" s="137"/>
      <c r="V17" s="137"/>
      <c r="W17" s="137"/>
      <c r="X17" s="130" t="str">
        <f t="shared" si="21"/>
        <v/>
      </c>
      <c r="Y17" s="133" t="str">
        <f>IF(表3!I17="",0,表3!I17)</f>
        <v xml:space="preserve"> </v>
      </c>
      <c r="Z17" s="133">
        <f t="shared" si="1"/>
        <v>0</v>
      </c>
      <c r="AA17" s="133">
        <f t="shared" si="2"/>
        <v>0</v>
      </c>
      <c r="AB17" s="133">
        <f t="shared" si="3"/>
        <v>0</v>
      </c>
      <c r="AC17" s="133">
        <f t="shared" si="4"/>
        <v>0</v>
      </c>
      <c r="AD17" s="133">
        <f t="shared" si="5"/>
        <v>0</v>
      </c>
      <c r="AE17" s="133">
        <f t="shared" si="6"/>
        <v>0</v>
      </c>
      <c r="AF17" s="133">
        <f t="shared" si="7"/>
        <v>0</v>
      </c>
      <c r="AG17" s="133">
        <f t="shared" si="8"/>
        <v>0</v>
      </c>
      <c r="AH17" s="133">
        <f t="shared" si="9"/>
        <v>0</v>
      </c>
      <c r="AI17" s="133">
        <f t="shared" si="10"/>
        <v>0</v>
      </c>
      <c r="AJ17" s="133">
        <f t="shared" si="11"/>
        <v>0</v>
      </c>
      <c r="AK17" s="133">
        <f t="shared" si="12"/>
        <v>0</v>
      </c>
      <c r="AL17" s="133">
        <f t="shared" si="13"/>
        <v>0</v>
      </c>
      <c r="AM17" s="133">
        <f t="shared" si="14"/>
        <v>0</v>
      </c>
      <c r="AN17" s="133">
        <f t="shared" si="15"/>
        <v>0</v>
      </c>
      <c r="AO17" s="133">
        <f t="shared" si="16"/>
        <v>0</v>
      </c>
      <c r="AP17" s="133">
        <f t="shared" si="17"/>
        <v>0</v>
      </c>
      <c r="AQ17" s="133">
        <f t="shared" si="18"/>
        <v>0</v>
      </c>
      <c r="AR17" s="133">
        <f t="shared" si="19"/>
        <v>0</v>
      </c>
      <c r="AS17" s="133">
        <f t="shared" si="20"/>
        <v>0</v>
      </c>
      <c r="AT17" s="134">
        <f t="shared" si="22"/>
        <v>0</v>
      </c>
      <c r="AU17" s="112" t="s">
        <v>152</v>
      </c>
    </row>
    <row r="18" spans="2:47" ht="18" customHeight="1" x14ac:dyDescent="0.15">
      <c r="B18" s="245" t="s">
        <v>153</v>
      </c>
      <c r="C18" s="133" t="str">
        <f>IF(表3!C18="","",表3!C18)</f>
        <v/>
      </c>
      <c r="D18" s="137"/>
      <c r="E18" s="137"/>
      <c r="F18" s="137"/>
      <c r="G18" s="137"/>
      <c r="H18" s="137"/>
      <c r="I18" s="137"/>
      <c r="J18" s="137"/>
      <c r="K18" s="137"/>
      <c r="L18" s="137"/>
      <c r="M18" s="137"/>
      <c r="N18" s="137"/>
      <c r="O18" s="137"/>
      <c r="P18" s="137"/>
      <c r="Q18" s="137"/>
      <c r="R18" s="137"/>
      <c r="S18" s="137"/>
      <c r="T18" s="137"/>
      <c r="U18" s="137"/>
      <c r="V18" s="137"/>
      <c r="W18" s="137"/>
      <c r="X18" s="130" t="str">
        <f>IF(C18="","",C18-SUM(D18:W18))</f>
        <v/>
      </c>
      <c r="Y18" s="133" t="str">
        <f>IF(表3!I18="",0,表3!I18)</f>
        <v xml:space="preserve"> </v>
      </c>
      <c r="Z18" s="133">
        <f t="shared" si="1"/>
        <v>0</v>
      </c>
      <c r="AA18" s="133">
        <f t="shared" si="2"/>
        <v>0</v>
      </c>
      <c r="AB18" s="133">
        <f t="shared" si="3"/>
        <v>0</v>
      </c>
      <c r="AC18" s="133">
        <f t="shared" si="4"/>
        <v>0</v>
      </c>
      <c r="AD18" s="133">
        <f t="shared" si="5"/>
        <v>0</v>
      </c>
      <c r="AE18" s="133">
        <f t="shared" si="6"/>
        <v>0</v>
      </c>
      <c r="AF18" s="133">
        <f t="shared" si="7"/>
        <v>0</v>
      </c>
      <c r="AG18" s="133">
        <f t="shared" si="8"/>
        <v>0</v>
      </c>
      <c r="AH18" s="133">
        <f t="shared" si="9"/>
        <v>0</v>
      </c>
      <c r="AI18" s="133">
        <f t="shared" si="10"/>
        <v>0</v>
      </c>
      <c r="AJ18" s="133">
        <f t="shared" si="11"/>
        <v>0</v>
      </c>
      <c r="AK18" s="133">
        <f t="shared" si="12"/>
        <v>0</v>
      </c>
      <c r="AL18" s="133">
        <f t="shared" si="13"/>
        <v>0</v>
      </c>
      <c r="AM18" s="133">
        <f t="shared" si="14"/>
        <v>0</v>
      </c>
      <c r="AN18" s="133">
        <f t="shared" si="15"/>
        <v>0</v>
      </c>
      <c r="AO18" s="133">
        <f t="shared" si="16"/>
        <v>0</v>
      </c>
      <c r="AP18" s="133">
        <f t="shared" si="17"/>
        <v>0</v>
      </c>
      <c r="AQ18" s="133">
        <f t="shared" si="18"/>
        <v>0</v>
      </c>
      <c r="AR18" s="133">
        <f t="shared" si="19"/>
        <v>0</v>
      </c>
      <c r="AS18" s="133">
        <f t="shared" si="20"/>
        <v>0</v>
      </c>
      <c r="AT18" s="134">
        <f t="shared" si="22"/>
        <v>0</v>
      </c>
      <c r="AU18" s="112" t="s">
        <v>154</v>
      </c>
    </row>
    <row r="19" spans="2:47" ht="18" customHeight="1" x14ac:dyDescent="0.15">
      <c r="B19" s="245" t="s">
        <v>155</v>
      </c>
      <c r="C19" s="133" t="str">
        <f>IF(表3!C19="","",表3!C19)</f>
        <v/>
      </c>
      <c r="D19" s="137"/>
      <c r="E19" s="137"/>
      <c r="F19" s="137"/>
      <c r="G19" s="137"/>
      <c r="H19" s="137"/>
      <c r="I19" s="137"/>
      <c r="J19" s="137"/>
      <c r="K19" s="137"/>
      <c r="L19" s="137"/>
      <c r="M19" s="137"/>
      <c r="N19" s="137"/>
      <c r="O19" s="137"/>
      <c r="P19" s="137"/>
      <c r="Q19" s="137"/>
      <c r="R19" s="137"/>
      <c r="S19" s="137"/>
      <c r="T19" s="137"/>
      <c r="U19" s="137"/>
      <c r="V19" s="137"/>
      <c r="W19" s="137"/>
      <c r="X19" s="130" t="str">
        <f t="shared" si="21"/>
        <v/>
      </c>
      <c r="Y19" s="133" t="str">
        <f>IF(表3!I19="",0,表3!I19)</f>
        <v xml:space="preserve"> </v>
      </c>
      <c r="Z19" s="133">
        <f t="shared" si="1"/>
        <v>0</v>
      </c>
      <c r="AA19" s="133">
        <f t="shared" si="2"/>
        <v>0</v>
      </c>
      <c r="AB19" s="133">
        <f t="shared" si="3"/>
        <v>0</v>
      </c>
      <c r="AC19" s="133">
        <f t="shared" si="4"/>
        <v>0</v>
      </c>
      <c r="AD19" s="133">
        <f t="shared" si="5"/>
        <v>0</v>
      </c>
      <c r="AE19" s="133">
        <f t="shared" si="6"/>
        <v>0</v>
      </c>
      <c r="AF19" s="133">
        <f t="shared" si="7"/>
        <v>0</v>
      </c>
      <c r="AG19" s="133">
        <f t="shared" si="8"/>
        <v>0</v>
      </c>
      <c r="AH19" s="133">
        <f t="shared" si="9"/>
        <v>0</v>
      </c>
      <c r="AI19" s="133">
        <f t="shared" si="10"/>
        <v>0</v>
      </c>
      <c r="AJ19" s="133">
        <f t="shared" si="11"/>
        <v>0</v>
      </c>
      <c r="AK19" s="133">
        <f t="shared" si="12"/>
        <v>0</v>
      </c>
      <c r="AL19" s="133">
        <f t="shared" si="13"/>
        <v>0</v>
      </c>
      <c r="AM19" s="133">
        <f t="shared" si="14"/>
        <v>0</v>
      </c>
      <c r="AN19" s="133">
        <f t="shared" si="15"/>
        <v>0</v>
      </c>
      <c r="AO19" s="133">
        <f t="shared" si="16"/>
        <v>0</v>
      </c>
      <c r="AP19" s="133">
        <f t="shared" si="17"/>
        <v>0</v>
      </c>
      <c r="AQ19" s="133">
        <f t="shared" si="18"/>
        <v>0</v>
      </c>
      <c r="AR19" s="133">
        <f t="shared" si="19"/>
        <v>0</v>
      </c>
      <c r="AS19" s="133">
        <f t="shared" si="20"/>
        <v>0</v>
      </c>
      <c r="AT19" s="134">
        <f t="shared" si="22"/>
        <v>0</v>
      </c>
      <c r="AU19" s="112" t="s">
        <v>156</v>
      </c>
    </row>
    <row r="20" spans="2:47" ht="18" customHeight="1" x14ac:dyDescent="0.15">
      <c r="B20" s="245" t="s">
        <v>157</v>
      </c>
      <c r="C20" s="133" t="str">
        <f>IF(表3!C20="","",表3!C20)</f>
        <v/>
      </c>
      <c r="D20" s="137"/>
      <c r="E20" s="137"/>
      <c r="F20" s="137"/>
      <c r="G20" s="137"/>
      <c r="H20" s="137"/>
      <c r="I20" s="137"/>
      <c r="J20" s="137"/>
      <c r="K20" s="137"/>
      <c r="L20" s="137"/>
      <c r="M20" s="137"/>
      <c r="N20" s="137"/>
      <c r="O20" s="137"/>
      <c r="P20" s="137"/>
      <c r="Q20" s="137"/>
      <c r="R20" s="137"/>
      <c r="S20" s="137"/>
      <c r="T20" s="137"/>
      <c r="U20" s="137"/>
      <c r="V20" s="137"/>
      <c r="W20" s="137"/>
      <c r="X20" s="130" t="str">
        <f t="shared" si="21"/>
        <v/>
      </c>
      <c r="Y20" s="133" t="str">
        <f>IF(表3!I20="",0,表3!I20)</f>
        <v xml:space="preserve"> </v>
      </c>
      <c r="Z20" s="133">
        <f t="shared" si="1"/>
        <v>0</v>
      </c>
      <c r="AA20" s="133">
        <f t="shared" si="2"/>
        <v>0</v>
      </c>
      <c r="AB20" s="133">
        <f t="shared" si="3"/>
        <v>0</v>
      </c>
      <c r="AC20" s="133">
        <f t="shared" si="4"/>
        <v>0</v>
      </c>
      <c r="AD20" s="133">
        <f t="shared" si="5"/>
        <v>0</v>
      </c>
      <c r="AE20" s="133">
        <f t="shared" si="6"/>
        <v>0</v>
      </c>
      <c r="AF20" s="133">
        <f t="shared" si="7"/>
        <v>0</v>
      </c>
      <c r="AG20" s="133">
        <f t="shared" si="8"/>
        <v>0</v>
      </c>
      <c r="AH20" s="133">
        <f t="shared" si="9"/>
        <v>0</v>
      </c>
      <c r="AI20" s="133">
        <f t="shared" si="10"/>
        <v>0</v>
      </c>
      <c r="AJ20" s="133">
        <f t="shared" si="11"/>
        <v>0</v>
      </c>
      <c r="AK20" s="133">
        <f t="shared" si="12"/>
        <v>0</v>
      </c>
      <c r="AL20" s="133">
        <f t="shared" si="13"/>
        <v>0</v>
      </c>
      <c r="AM20" s="133">
        <f t="shared" si="14"/>
        <v>0</v>
      </c>
      <c r="AN20" s="133">
        <f t="shared" si="15"/>
        <v>0</v>
      </c>
      <c r="AO20" s="133">
        <f t="shared" si="16"/>
        <v>0</v>
      </c>
      <c r="AP20" s="133">
        <f t="shared" si="17"/>
        <v>0</v>
      </c>
      <c r="AQ20" s="133">
        <f t="shared" si="18"/>
        <v>0</v>
      </c>
      <c r="AR20" s="133">
        <f t="shared" si="19"/>
        <v>0</v>
      </c>
      <c r="AS20" s="133">
        <f t="shared" si="20"/>
        <v>0</v>
      </c>
      <c r="AT20" s="134">
        <f t="shared" si="22"/>
        <v>0</v>
      </c>
      <c r="AU20" s="112" t="s">
        <v>158</v>
      </c>
    </row>
    <row r="21" spans="2:47" ht="18" customHeight="1" x14ac:dyDescent="0.15">
      <c r="B21" s="328" t="s">
        <v>159</v>
      </c>
      <c r="C21" s="133" t="str">
        <f>IF(表3!C21="","",表3!C21)</f>
        <v/>
      </c>
      <c r="D21" s="137"/>
      <c r="E21" s="137"/>
      <c r="F21" s="137"/>
      <c r="G21" s="137"/>
      <c r="H21" s="137"/>
      <c r="I21" s="137"/>
      <c r="J21" s="137"/>
      <c r="K21" s="137"/>
      <c r="L21" s="137"/>
      <c r="M21" s="137"/>
      <c r="N21" s="137"/>
      <c r="O21" s="137"/>
      <c r="P21" s="137"/>
      <c r="Q21" s="137"/>
      <c r="R21" s="137"/>
      <c r="S21" s="137"/>
      <c r="T21" s="137"/>
      <c r="U21" s="137"/>
      <c r="V21" s="137"/>
      <c r="W21" s="137"/>
      <c r="X21" s="130" t="str">
        <f t="shared" si="21"/>
        <v/>
      </c>
      <c r="Y21" s="133" t="str">
        <f>IF(表3!I21="",0,表3!I21)</f>
        <v xml:space="preserve"> </v>
      </c>
      <c r="Z21" s="133">
        <f t="shared" si="1"/>
        <v>0</v>
      </c>
      <c r="AA21" s="133">
        <f t="shared" si="2"/>
        <v>0</v>
      </c>
      <c r="AB21" s="133">
        <f t="shared" si="3"/>
        <v>0</v>
      </c>
      <c r="AC21" s="133">
        <f t="shared" si="4"/>
        <v>0</v>
      </c>
      <c r="AD21" s="133">
        <f t="shared" si="5"/>
        <v>0</v>
      </c>
      <c r="AE21" s="133">
        <f t="shared" si="6"/>
        <v>0</v>
      </c>
      <c r="AF21" s="133">
        <f t="shared" si="7"/>
        <v>0</v>
      </c>
      <c r="AG21" s="133">
        <f t="shared" si="8"/>
        <v>0</v>
      </c>
      <c r="AH21" s="133">
        <f t="shared" si="9"/>
        <v>0</v>
      </c>
      <c r="AI21" s="133">
        <f t="shared" si="10"/>
        <v>0</v>
      </c>
      <c r="AJ21" s="133">
        <f t="shared" si="11"/>
        <v>0</v>
      </c>
      <c r="AK21" s="133">
        <f t="shared" si="12"/>
        <v>0</v>
      </c>
      <c r="AL21" s="133">
        <f t="shared" si="13"/>
        <v>0</v>
      </c>
      <c r="AM21" s="133">
        <f t="shared" si="14"/>
        <v>0</v>
      </c>
      <c r="AN21" s="133">
        <f t="shared" si="15"/>
        <v>0</v>
      </c>
      <c r="AO21" s="133">
        <f t="shared" si="16"/>
        <v>0</v>
      </c>
      <c r="AP21" s="133">
        <f t="shared" si="17"/>
        <v>0</v>
      </c>
      <c r="AQ21" s="133">
        <f t="shared" si="18"/>
        <v>0</v>
      </c>
      <c r="AR21" s="133">
        <f t="shared" si="19"/>
        <v>0</v>
      </c>
      <c r="AS21" s="133">
        <f t="shared" si="20"/>
        <v>0</v>
      </c>
      <c r="AT21" s="134">
        <f t="shared" si="22"/>
        <v>0</v>
      </c>
      <c r="AU21" s="112" t="s">
        <v>160</v>
      </c>
    </row>
    <row r="22" spans="2:47" ht="18" customHeight="1" x14ac:dyDescent="0.15">
      <c r="B22" s="328" t="s">
        <v>161</v>
      </c>
      <c r="C22" s="133" t="str">
        <f>IF(表3!C22="","",表3!C22)</f>
        <v/>
      </c>
      <c r="D22" s="137"/>
      <c r="E22" s="137"/>
      <c r="F22" s="137"/>
      <c r="G22" s="137"/>
      <c r="H22" s="137"/>
      <c r="I22" s="137"/>
      <c r="J22" s="137"/>
      <c r="K22" s="137"/>
      <c r="L22" s="137"/>
      <c r="M22" s="137"/>
      <c r="N22" s="137"/>
      <c r="O22" s="137"/>
      <c r="P22" s="137"/>
      <c r="Q22" s="137"/>
      <c r="R22" s="137"/>
      <c r="S22" s="137"/>
      <c r="T22" s="137"/>
      <c r="U22" s="137"/>
      <c r="V22" s="137"/>
      <c r="W22" s="137"/>
      <c r="X22" s="130" t="str">
        <f t="shared" si="21"/>
        <v/>
      </c>
      <c r="Y22" s="133" t="str">
        <f>IF(表3!I22="",0,表3!I22)</f>
        <v xml:space="preserve"> </v>
      </c>
      <c r="Z22" s="133">
        <f t="shared" si="1"/>
        <v>0</v>
      </c>
      <c r="AA22" s="133">
        <f t="shared" si="2"/>
        <v>0</v>
      </c>
      <c r="AB22" s="133">
        <f t="shared" si="3"/>
        <v>0</v>
      </c>
      <c r="AC22" s="133">
        <f t="shared" si="4"/>
        <v>0</v>
      </c>
      <c r="AD22" s="133">
        <f t="shared" si="5"/>
        <v>0</v>
      </c>
      <c r="AE22" s="133">
        <f t="shared" si="6"/>
        <v>0</v>
      </c>
      <c r="AF22" s="133">
        <f t="shared" si="7"/>
        <v>0</v>
      </c>
      <c r="AG22" s="133">
        <f t="shared" si="8"/>
        <v>0</v>
      </c>
      <c r="AH22" s="133">
        <f t="shared" si="9"/>
        <v>0</v>
      </c>
      <c r="AI22" s="133">
        <f t="shared" si="10"/>
        <v>0</v>
      </c>
      <c r="AJ22" s="133">
        <f t="shared" si="11"/>
        <v>0</v>
      </c>
      <c r="AK22" s="133">
        <f t="shared" si="12"/>
        <v>0</v>
      </c>
      <c r="AL22" s="133">
        <f t="shared" si="13"/>
        <v>0</v>
      </c>
      <c r="AM22" s="133">
        <f t="shared" si="14"/>
        <v>0</v>
      </c>
      <c r="AN22" s="133">
        <f t="shared" si="15"/>
        <v>0</v>
      </c>
      <c r="AO22" s="133">
        <f t="shared" si="16"/>
        <v>0</v>
      </c>
      <c r="AP22" s="133">
        <f t="shared" si="17"/>
        <v>0</v>
      </c>
      <c r="AQ22" s="133">
        <f t="shared" si="18"/>
        <v>0</v>
      </c>
      <c r="AR22" s="133">
        <f t="shared" si="19"/>
        <v>0</v>
      </c>
      <c r="AS22" s="133">
        <f t="shared" si="20"/>
        <v>0</v>
      </c>
      <c r="AT22" s="134">
        <f t="shared" si="22"/>
        <v>0</v>
      </c>
      <c r="AU22" s="112" t="s">
        <v>162</v>
      </c>
    </row>
    <row r="23" spans="2:47" ht="18" customHeight="1" x14ac:dyDescent="0.15">
      <c r="B23" s="328" t="s">
        <v>163</v>
      </c>
      <c r="C23" s="133" t="str">
        <f>IF(表3!C23="","",表3!C23)</f>
        <v/>
      </c>
      <c r="D23" s="137"/>
      <c r="E23" s="137"/>
      <c r="F23" s="137"/>
      <c r="G23" s="137"/>
      <c r="H23" s="137"/>
      <c r="I23" s="137"/>
      <c r="J23" s="137"/>
      <c r="K23" s="137"/>
      <c r="L23" s="137"/>
      <c r="M23" s="137"/>
      <c r="N23" s="137"/>
      <c r="O23" s="137"/>
      <c r="P23" s="137"/>
      <c r="Q23" s="137"/>
      <c r="R23" s="137"/>
      <c r="S23" s="137"/>
      <c r="T23" s="137"/>
      <c r="U23" s="137"/>
      <c r="V23" s="137"/>
      <c r="W23" s="137"/>
      <c r="X23" s="130" t="str">
        <f t="shared" si="21"/>
        <v/>
      </c>
      <c r="Y23" s="133" t="str">
        <f>IF(表3!I23="",0,表3!I23)</f>
        <v xml:space="preserve"> </v>
      </c>
      <c r="Z23" s="133">
        <f t="shared" si="1"/>
        <v>0</v>
      </c>
      <c r="AA23" s="133">
        <f t="shared" si="2"/>
        <v>0</v>
      </c>
      <c r="AB23" s="133">
        <f t="shared" si="3"/>
        <v>0</v>
      </c>
      <c r="AC23" s="133">
        <f t="shared" si="4"/>
        <v>0</v>
      </c>
      <c r="AD23" s="133">
        <f t="shared" si="5"/>
        <v>0</v>
      </c>
      <c r="AE23" s="133">
        <f t="shared" si="6"/>
        <v>0</v>
      </c>
      <c r="AF23" s="133">
        <f t="shared" si="7"/>
        <v>0</v>
      </c>
      <c r="AG23" s="133">
        <f t="shared" si="8"/>
        <v>0</v>
      </c>
      <c r="AH23" s="133">
        <f t="shared" si="9"/>
        <v>0</v>
      </c>
      <c r="AI23" s="133">
        <f t="shared" si="10"/>
        <v>0</v>
      </c>
      <c r="AJ23" s="133">
        <f t="shared" si="11"/>
        <v>0</v>
      </c>
      <c r="AK23" s="133">
        <f t="shared" si="12"/>
        <v>0</v>
      </c>
      <c r="AL23" s="133">
        <f t="shared" si="13"/>
        <v>0</v>
      </c>
      <c r="AM23" s="133">
        <f t="shared" si="14"/>
        <v>0</v>
      </c>
      <c r="AN23" s="133">
        <f t="shared" si="15"/>
        <v>0</v>
      </c>
      <c r="AO23" s="133">
        <f t="shared" si="16"/>
        <v>0</v>
      </c>
      <c r="AP23" s="133">
        <f t="shared" si="17"/>
        <v>0</v>
      </c>
      <c r="AQ23" s="133">
        <f t="shared" si="18"/>
        <v>0</v>
      </c>
      <c r="AR23" s="133">
        <f t="shared" si="19"/>
        <v>0</v>
      </c>
      <c r="AS23" s="133">
        <f t="shared" si="20"/>
        <v>0</v>
      </c>
      <c r="AT23" s="134">
        <f t="shared" si="22"/>
        <v>0</v>
      </c>
      <c r="AU23" s="112" t="s">
        <v>164</v>
      </c>
    </row>
    <row r="24" spans="2:47" ht="18" customHeight="1" x14ac:dyDescent="0.15">
      <c r="B24" s="328" t="s">
        <v>165</v>
      </c>
      <c r="C24" s="133" t="str">
        <f>IF(表3!C24="","",表3!C24)</f>
        <v/>
      </c>
      <c r="D24" s="137"/>
      <c r="E24" s="137"/>
      <c r="F24" s="137"/>
      <c r="G24" s="137"/>
      <c r="H24" s="137"/>
      <c r="I24" s="137"/>
      <c r="J24" s="137"/>
      <c r="K24" s="137"/>
      <c r="L24" s="137"/>
      <c r="M24" s="137"/>
      <c r="N24" s="137"/>
      <c r="O24" s="137"/>
      <c r="P24" s="137"/>
      <c r="Q24" s="137"/>
      <c r="R24" s="137"/>
      <c r="S24" s="137"/>
      <c r="T24" s="137"/>
      <c r="U24" s="137"/>
      <c r="V24" s="137"/>
      <c r="W24" s="137"/>
      <c r="X24" s="130" t="str">
        <f t="shared" si="21"/>
        <v/>
      </c>
      <c r="Y24" s="133" t="str">
        <f>IF(表3!I24="",0,表3!I24)</f>
        <v xml:space="preserve"> </v>
      </c>
      <c r="Z24" s="133">
        <f t="shared" si="1"/>
        <v>0</v>
      </c>
      <c r="AA24" s="133">
        <f t="shared" si="2"/>
        <v>0</v>
      </c>
      <c r="AB24" s="133">
        <f t="shared" si="3"/>
        <v>0</v>
      </c>
      <c r="AC24" s="133">
        <f t="shared" si="4"/>
        <v>0</v>
      </c>
      <c r="AD24" s="133">
        <f t="shared" si="5"/>
        <v>0</v>
      </c>
      <c r="AE24" s="133">
        <f t="shared" si="6"/>
        <v>0</v>
      </c>
      <c r="AF24" s="133">
        <f t="shared" si="7"/>
        <v>0</v>
      </c>
      <c r="AG24" s="133">
        <f t="shared" si="8"/>
        <v>0</v>
      </c>
      <c r="AH24" s="133">
        <f t="shared" si="9"/>
        <v>0</v>
      </c>
      <c r="AI24" s="133">
        <f t="shared" si="10"/>
        <v>0</v>
      </c>
      <c r="AJ24" s="133">
        <f t="shared" si="11"/>
        <v>0</v>
      </c>
      <c r="AK24" s="133">
        <f t="shared" si="12"/>
        <v>0</v>
      </c>
      <c r="AL24" s="133">
        <f t="shared" si="13"/>
        <v>0</v>
      </c>
      <c r="AM24" s="133">
        <f t="shared" si="14"/>
        <v>0</v>
      </c>
      <c r="AN24" s="133">
        <f t="shared" si="15"/>
        <v>0</v>
      </c>
      <c r="AO24" s="133">
        <f t="shared" si="16"/>
        <v>0</v>
      </c>
      <c r="AP24" s="133">
        <f t="shared" si="17"/>
        <v>0</v>
      </c>
      <c r="AQ24" s="133">
        <f t="shared" si="18"/>
        <v>0</v>
      </c>
      <c r="AR24" s="133">
        <f t="shared" si="19"/>
        <v>0</v>
      </c>
      <c r="AS24" s="133">
        <f t="shared" si="20"/>
        <v>0</v>
      </c>
      <c r="AT24" s="134">
        <f t="shared" si="22"/>
        <v>0</v>
      </c>
      <c r="AU24" s="112" t="s">
        <v>168</v>
      </c>
    </row>
    <row r="25" spans="2:47" ht="18" customHeight="1" x14ac:dyDescent="0.15">
      <c r="B25" s="328" t="s">
        <v>169</v>
      </c>
      <c r="C25" s="133" t="str">
        <f>IF(表3!C25="","",表3!C25)</f>
        <v/>
      </c>
      <c r="D25" s="137"/>
      <c r="E25" s="137"/>
      <c r="F25" s="137"/>
      <c r="G25" s="137"/>
      <c r="H25" s="137"/>
      <c r="I25" s="137"/>
      <c r="J25" s="137"/>
      <c r="K25" s="137"/>
      <c r="L25" s="137"/>
      <c r="M25" s="137"/>
      <c r="N25" s="137"/>
      <c r="O25" s="137"/>
      <c r="P25" s="137"/>
      <c r="Q25" s="137"/>
      <c r="R25" s="137"/>
      <c r="S25" s="137"/>
      <c r="T25" s="137"/>
      <c r="U25" s="137"/>
      <c r="V25" s="137"/>
      <c r="W25" s="137"/>
      <c r="X25" s="130" t="str">
        <f t="shared" si="21"/>
        <v/>
      </c>
      <c r="Y25" s="133" t="str">
        <f>IF(表3!I25="",0,表3!I25)</f>
        <v xml:space="preserve"> </v>
      </c>
      <c r="Z25" s="133">
        <f t="shared" si="1"/>
        <v>0</v>
      </c>
      <c r="AA25" s="133">
        <f t="shared" si="2"/>
        <v>0</v>
      </c>
      <c r="AB25" s="133">
        <f t="shared" si="3"/>
        <v>0</v>
      </c>
      <c r="AC25" s="133">
        <f t="shared" si="4"/>
        <v>0</v>
      </c>
      <c r="AD25" s="133">
        <f t="shared" si="5"/>
        <v>0</v>
      </c>
      <c r="AE25" s="133">
        <f t="shared" si="6"/>
        <v>0</v>
      </c>
      <c r="AF25" s="133">
        <f t="shared" si="7"/>
        <v>0</v>
      </c>
      <c r="AG25" s="133">
        <f t="shared" si="8"/>
        <v>0</v>
      </c>
      <c r="AH25" s="133">
        <f t="shared" si="9"/>
        <v>0</v>
      </c>
      <c r="AI25" s="133">
        <f t="shared" si="10"/>
        <v>0</v>
      </c>
      <c r="AJ25" s="133">
        <f t="shared" si="11"/>
        <v>0</v>
      </c>
      <c r="AK25" s="133">
        <f t="shared" si="12"/>
        <v>0</v>
      </c>
      <c r="AL25" s="133">
        <f t="shared" si="13"/>
        <v>0</v>
      </c>
      <c r="AM25" s="133">
        <f t="shared" si="14"/>
        <v>0</v>
      </c>
      <c r="AN25" s="133">
        <f t="shared" si="15"/>
        <v>0</v>
      </c>
      <c r="AO25" s="133">
        <f t="shared" si="16"/>
        <v>0</v>
      </c>
      <c r="AP25" s="133">
        <f t="shared" si="17"/>
        <v>0</v>
      </c>
      <c r="AQ25" s="133">
        <f t="shared" si="18"/>
        <v>0</v>
      </c>
      <c r="AR25" s="133">
        <f t="shared" si="19"/>
        <v>0</v>
      </c>
      <c r="AS25" s="133">
        <f t="shared" si="20"/>
        <v>0</v>
      </c>
      <c r="AT25" s="134">
        <f t="shared" si="22"/>
        <v>0</v>
      </c>
      <c r="AU25" s="112" t="s">
        <v>172</v>
      </c>
    </row>
    <row r="26" spans="2:47" ht="18" customHeight="1" x14ac:dyDescent="0.15">
      <c r="B26" s="328" t="s">
        <v>173</v>
      </c>
      <c r="C26" s="133" t="str">
        <f>IF(表3!C26="","",表3!C26)</f>
        <v/>
      </c>
      <c r="D26" s="137"/>
      <c r="E26" s="137"/>
      <c r="F26" s="137"/>
      <c r="G26" s="137"/>
      <c r="H26" s="137"/>
      <c r="I26" s="137"/>
      <c r="J26" s="137"/>
      <c r="K26" s="137"/>
      <c r="L26" s="137"/>
      <c r="M26" s="137"/>
      <c r="N26" s="137"/>
      <c r="O26" s="137"/>
      <c r="P26" s="137"/>
      <c r="Q26" s="137"/>
      <c r="R26" s="137"/>
      <c r="S26" s="137"/>
      <c r="T26" s="137"/>
      <c r="U26" s="137"/>
      <c r="V26" s="137"/>
      <c r="W26" s="137"/>
      <c r="X26" s="130" t="str">
        <f t="shared" si="21"/>
        <v/>
      </c>
      <c r="Y26" s="133" t="str">
        <f>IF(表3!I26="",0,表3!I26)</f>
        <v xml:space="preserve"> </v>
      </c>
      <c r="Z26" s="133">
        <f t="shared" si="1"/>
        <v>0</v>
      </c>
      <c r="AA26" s="133">
        <f t="shared" si="2"/>
        <v>0</v>
      </c>
      <c r="AB26" s="133">
        <f t="shared" si="3"/>
        <v>0</v>
      </c>
      <c r="AC26" s="133">
        <f t="shared" si="4"/>
        <v>0</v>
      </c>
      <c r="AD26" s="133">
        <f t="shared" si="5"/>
        <v>0</v>
      </c>
      <c r="AE26" s="133">
        <f t="shared" si="6"/>
        <v>0</v>
      </c>
      <c r="AF26" s="133">
        <f t="shared" si="7"/>
        <v>0</v>
      </c>
      <c r="AG26" s="133">
        <f t="shared" si="8"/>
        <v>0</v>
      </c>
      <c r="AH26" s="133">
        <f t="shared" si="9"/>
        <v>0</v>
      </c>
      <c r="AI26" s="133">
        <f t="shared" si="10"/>
        <v>0</v>
      </c>
      <c r="AJ26" s="133">
        <f t="shared" si="11"/>
        <v>0</v>
      </c>
      <c r="AK26" s="133">
        <f t="shared" si="12"/>
        <v>0</v>
      </c>
      <c r="AL26" s="133">
        <f t="shared" si="13"/>
        <v>0</v>
      </c>
      <c r="AM26" s="133">
        <f t="shared" si="14"/>
        <v>0</v>
      </c>
      <c r="AN26" s="133">
        <f t="shared" si="15"/>
        <v>0</v>
      </c>
      <c r="AO26" s="133">
        <f t="shared" si="16"/>
        <v>0</v>
      </c>
      <c r="AP26" s="133">
        <f t="shared" si="17"/>
        <v>0</v>
      </c>
      <c r="AQ26" s="133">
        <f t="shared" si="18"/>
        <v>0</v>
      </c>
      <c r="AR26" s="133">
        <f t="shared" si="19"/>
        <v>0</v>
      </c>
      <c r="AS26" s="133">
        <f t="shared" si="20"/>
        <v>0</v>
      </c>
      <c r="AT26" s="134">
        <f t="shared" si="22"/>
        <v>0</v>
      </c>
      <c r="AU26" s="112" t="s">
        <v>174</v>
      </c>
    </row>
    <row r="27" spans="2:47" ht="18" customHeight="1" x14ac:dyDescent="0.15">
      <c r="B27" s="328" t="s">
        <v>175</v>
      </c>
      <c r="C27" s="133" t="str">
        <f>IF(表3!C27="","",表3!C27)</f>
        <v/>
      </c>
      <c r="D27" s="137"/>
      <c r="E27" s="137"/>
      <c r="F27" s="137"/>
      <c r="G27" s="137"/>
      <c r="H27" s="137"/>
      <c r="I27" s="137"/>
      <c r="J27" s="137"/>
      <c r="K27" s="137"/>
      <c r="L27" s="137"/>
      <c r="M27" s="137"/>
      <c r="N27" s="137"/>
      <c r="O27" s="137"/>
      <c r="P27" s="137"/>
      <c r="Q27" s="137"/>
      <c r="R27" s="137"/>
      <c r="S27" s="137"/>
      <c r="T27" s="137"/>
      <c r="U27" s="137"/>
      <c r="V27" s="137"/>
      <c r="W27" s="137"/>
      <c r="X27" s="130" t="str">
        <f t="shared" si="21"/>
        <v/>
      </c>
      <c r="Y27" s="133" t="str">
        <f>IF(表3!I27="",0,表3!I27)</f>
        <v xml:space="preserve"> </v>
      </c>
      <c r="Z27" s="133">
        <f t="shared" si="1"/>
        <v>0</v>
      </c>
      <c r="AA27" s="133">
        <f t="shared" si="2"/>
        <v>0</v>
      </c>
      <c r="AB27" s="133">
        <f t="shared" si="3"/>
        <v>0</v>
      </c>
      <c r="AC27" s="133">
        <f t="shared" si="4"/>
        <v>0</v>
      </c>
      <c r="AD27" s="133">
        <f t="shared" si="5"/>
        <v>0</v>
      </c>
      <c r="AE27" s="133">
        <f t="shared" si="6"/>
        <v>0</v>
      </c>
      <c r="AF27" s="133">
        <f t="shared" si="7"/>
        <v>0</v>
      </c>
      <c r="AG27" s="133">
        <f t="shared" si="8"/>
        <v>0</v>
      </c>
      <c r="AH27" s="133">
        <f t="shared" si="9"/>
        <v>0</v>
      </c>
      <c r="AI27" s="133">
        <f t="shared" si="10"/>
        <v>0</v>
      </c>
      <c r="AJ27" s="133">
        <f t="shared" si="11"/>
        <v>0</v>
      </c>
      <c r="AK27" s="133">
        <f t="shared" si="12"/>
        <v>0</v>
      </c>
      <c r="AL27" s="133">
        <f t="shared" si="13"/>
        <v>0</v>
      </c>
      <c r="AM27" s="133">
        <f t="shared" si="14"/>
        <v>0</v>
      </c>
      <c r="AN27" s="133">
        <f t="shared" si="15"/>
        <v>0</v>
      </c>
      <c r="AO27" s="133">
        <f t="shared" si="16"/>
        <v>0</v>
      </c>
      <c r="AP27" s="133">
        <f t="shared" si="17"/>
        <v>0</v>
      </c>
      <c r="AQ27" s="133">
        <f t="shared" si="18"/>
        <v>0</v>
      </c>
      <c r="AR27" s="133">
        <f t="shared" si="19"/>
        <v>0</v>
      </c>
      <c r="AS27" s="133">
        <f t="shared" si="20"/>
        <v>0</v>
      </c>
      <c r="AT27" s="134">
        <f t="shared" si="22"/>
        <v>0</v>
      </c>
      <c r="AU27" s="112" t="s">
        <v>176</v>
      </c>
    </row>
    <row r="28" spans="2:47" ht="18" customHeight="1" x14ac:dyDescent="0.15">
      <c r="B28" s="328" t="s">
        <v>177</v>
      </c>
      <c r="C28" s="133" t="str">
        <f>IF(表3!C28="","",表3!C28)</f>
        <v/>
      </c>
      <c r="D28" s="137"/>
      <c r="E28" s="137"/>
      <c r="F28" s="137"/>
      <c r="G28" s="137"/>
      <c r="H28" s="137"/>
      <c r="I28" s="137"/>
      <c r="J28" s="137"/>
      <c r="K28" s="137"/>
      <c r="L28" s="137"/>
      <c r="M28" s="137"/>
      <c r="N28" s="137"/>
      <c r="O28" s="137"/>
      <c r="P28" s="137"/>
      <c r="Q28" s="137"/>
      <c r="R28" s="137"/>
      <c r="S28" s="137"/>
      <c r="T28" s="137"/>
      <c r="U28" s="137"/>
      <c r="V28" s="137"/>
      <c r="W28" s="137"/>
      <c r="X28" s="130" t="str">
        <f t="shared" si="21"/>
        <v/>
      </c>
      <c r="Y28" s="133" t="str">
        <f>IF(表3!I28="",0,表3!I28)</f>
        <v xml:space="preserve"> </v>
      </c>
      <c r="Z28" s="133">
        <f t="shared" si="1"/>
        <v>0</v>
      </c>
      <c r="AA28" s="133">
        <f t="shared" si="2"/>
        <v>0</v>
      </c>
      <c r="AB28" s="133">
        <f t="shared" si="3"/>
        <v>0</v>
      </c>
      <c r="AC28" s="133">
        <f t="shared" si="4"/>
        <v>0</v>
      </c>
      <c r="AD28" s="133">
        <f t="shared" si="5"/>
        <v>0</v>
      </c>
      <c r="AE28" s="133">
        <f t="shared" si="6"/>
        <v>0</v>
      </c>
      <c r="AF28" s="133">
        <f t="shared" si="7"/>
        <v>0</v>
      </c>
      <c r="AG28" s="133">
        <f t="shared" si="8"/>
        <v>0</v>
      </c>
      <c r="AH28" s="133">
        <f t="shared" si="9"/>
        <v>0</v>
      </c>
      <c r="AI28" s="133">
        <f t="shared" si="10"/>
        <v>0</v>
      </c>
      <c r="AJ28" s="133">
        <f t="shared" si="11"/>
        <v>0</v>
      </c>
      <c r="AK28" s="133">
        <f t="shared" si="12"/>
        <v>0</v>
      </c>
      <c r="AL28" s="133">
        <f t="shared" si="13"/>
        <v>0</v>
      </c>
      <c r="AM28" s="133">
        <f t="shared" si="14"/>
        <v>0</v>
      </c>
      <c r="AN28" s="133">
        <f t="shared" si="15"/>
        <v>0</v>
      </c>
      <c r="AO28" s="133">
        <f t="shared" si="16"/>
        <v>0</v>
      </c>
      <c r="AP28" s="133">
        <f t="shared" si="17"/>
        <v>0</v>
      </c>
      <c r="AQ28" s="133">
        <f t="shared" si="18"/>
        <v>0</v>
      </c>
      <c r="AR28" s="133">
        <f t="shared" si="19"/>
        <v>0</v>
      </c>
      <c r="AS28" s="133">
        <f t="shared" si="20"/>
        <v>0</v>
      </c>
      <c r="AT28" s="134">
        <f t="shared" si="22"/>
        <v>0</v>
      </c>
      <c r="AU28" s="112" t="s">
        <v>178</v>
      </c>
    </row>
    <row r="29" spans="2:47" ht="18" customHeight="1" x14ac:dyDescent="0.15">
      <c r="B29" s="328" t="s">
        <v>179</v>
      </c>
      <c r="C29" s="133" t="str">
        <f>IF(表3!C29="","",表3!C29)</f>
        <v/>
      </c>
      <c r="D29" s="137"/>
      <c r="E29" s="137"/>
      <c r="F29" s="137"/>
      <c r="G29" s="137"/>
      <c r="H29" s="137"/>
      <c r="I29" s="137"/>
      <c r="J29" s="137"/>
      <c r="K29" s="137"/>
      <c r="L29" s="137"/>
      <c r="M29" s="137"/>
      <c r="N29" s="137"/>
      <c r="O29" s="137"/>
      <c r="P29" s="137"/>
      <c r="Q29" s="137"/>
      <c r="R29" s="137"/>
      <c r="S29" s="137"/>
      <c r="T29" s="137"/>
      <c r="U29" s="137"/>
      <c r="V29" s="137"/>
      <c r="W29" s="137"/>
      <c r="X29" s="130" t="str">
        <f t="shared" si="21"/>
        <v/>
      </c>
      <c r="Y29" s="133" t="str">
        <f>IF(表3!I29="",0,表3!I29)</f>
        <v xml:space="preserve"> </v>
      </c>
      <c r="Z29" s="133">
        <f t="shared" si="1"/>
        <v>0</v>
      </c>
      <c r="AA29" s="133">
        <f t="shared" si="2"/>
        <v>0</v>
      </c>
      <c r="AB29" s="133">
        <f t="shared" si="3"/>
        <v>0</v>
      </c>
      <c r="AC29" s="133">
        <f t="shared" si="4"/>
        <v>0</v>
      </c>
      <c r="AD29" s="133">
        <f t="shared" si="5"/>
        <v>0</v>
      </c>
      <c r="AE29" s="133">
        <f t="shared" si="6"/>
        <v>0</v>
      </c>
      <c r="AF29" s="133">
        <f t="shared" si="7"/>
        <v>0</v>
      </c>
      <c r="AG29" s="133">
        <f t="shared" si="8"/>
        <v>0</v>
      </c>
      <c r="AH29" s="133">
        <f t="shared" si="9"/>
        <v>0</v>
      </c>
      <c r="AI29" s="133">
        <f t="shared" si="10"/>
        <v>0</v>
      </c>
      <c r="AJ29" s="133">
        <f t="shared" si="11"/>
        <v>0</v>
      </c>
      <c r="AK29" s="133">
        <f t="shared" si="12"/>
        <v>0</v>
      </c>
      <c r="AL29" s="133">
        <f t="shared" si="13"/>
        <v>0</v>
      </c>
      <c r="AM29" s="133">
        <f t="shared" si="14"/>
        <v>0</v>
      </c>
      <c r="AN29" s="133">
        <f t="shared" si="15"/>
        <v>0</v>
      </c>
      <c r="AO29" s="133">
        <f t="shared" si="16"/>
        <v>0</v>
      </c>
      <c r="AP29" s="133">
        <f t="shared" si="17"/>
        <v>0</v>
      </c>
      <c r="AQ29" s="133">
        <f t="shared" si="18"/>
        <v>0</v>
      </c>
      <c r="AR29" s="133">
        <f t="shared" si="19"/>
        <v>0</v>
      </c>
      <c r="AS29" s="133">
        <f t="shared" si="20"/>
        <v>0</v>
      </c>
      <c r="AT29" s="134">
        <f t="shared" si="22"/>
        <v>0</v>
      </c>
      <c r="AU29" s="112" t="s">
        <v>181</v>
      </c>
    </row>
    <row r="30" spans="2:47" ht="18" customHeight="1" x14ac:dyDescent="0.15">
      <c r="B30" s="328" t="s">
        <v>182</v>
      </c>
      <c r="C30" s="133" t="str">
        <f>IF(表3!C30="","",表3!C30)</f>
        <v/>
      </c>
      <c r="D30" s="137"/>
      <c r="E30" s="137"/>
      <c r="F30" s="137"/>
      <c r="G30" s="137"/>
      <c r="H30" s="137"/>
      <c r="I30" s="137"/>
      <c r="J30" s="137"/>
      <c r="K30" s="137"/>
      <c r="L30" s="137"/>
      <c r="M30" s="137"/>
      <c r="N30" s="137"/>
      <c r="O30" s="137"/>
      <c r="P30" s="137"/>
      <c r="Q30" s="137"/>
      <c r="R30" s="137"/>
      <c r="S30" s="137"/>
      <c r="T30" s="137"/>
      <c r="U30" s="137"/>
      <c r="V30" s="137"/>
      <c r="W30" s="137"/>
      <c r="X30" s="130" t="str">
        <f t="shared" si="21"/>
        <v/>
      </c>
      <c r="Y30" s="133" t="str">
        <f>IF(表3!I30="",0,表3!I30)</f>
        <v xml:space="preserve"> </v>
      </c>
      <c r="Z30" s="133">
        <f t="shared" si="1"/>
        <v>0</v>
      </c>
      <c r="AA30" s="133">
        <f t="shared" si="2"/>
        <v>0</v>
      </c>
      <c r="AB30" s="133">
        <f t="shared" si="3"/>
        <v>0</v>
      </c>
      <c r="AC30" s="133">
        <f t="shared" si="4"/>
        <v>0</v>
      </c>
      <c r="AD30" s="133">
        <f t="shared" si="5"/>
        <v>0</v>
      </c>
      <c r="AE30" s="133">
        <f t="shared" si="6"/>
        <v>0</v>
      </c>
      <c r="AF30" s="133">
        <f t="shared" si="7"/>
        <v>0</v>
      </c>
      <c r="AG30" s="133">
        <f t="shared" si="8"/>
        <v>0</v>
      </c>
      <c r="AH30" s="133">
        <f t="shared" si="9"/>
        <v>0</v>
      </c>
      <c r="AI30" s="133">
        <f t="shared" si="10"/>
        <v>0</v>
      </c>
      <c r="AJ30" s="133">
        <f t="shared" si="11"/>
        <v>0</v>
      </c>
      <c r="AK30" s="133">
        <f t="shared" si="12"/>
        <v>0</v>
      </c>
      <c r="AL30" s="133">
        <f t="shared" si="13"/>
        <v>0</v>
      </c>
      <c r="AM30" s="133">
        <f t="shared" si="14"/>
        <v>0</v>
      </c>
      <c r="AN30" s="133">
        <f t="shared" si="15"/>
        <v>0</v>
      </c>
      <c r="AO30" s="133">
        <f t="shared" si="16"/>
        <v>0</v>
      </c>
      <c r="AP30" s="133">
        <f t="shared" si="17"/>
        <v>0</v>
      </c>
      <c r="AQ30" s="133">
        <f t="shared" si="18"/>
        <v>0</v>
      </c>
      <c r="AR30" s="133">
        <f t="shared" si="19"/>
        <v>0</v>
      </c>
      <c r="AS30" s="133">
        <f t="shared" si="20"/>
        <v>0</v>
      </c>
      <c r="AT30" s="134">
        <f t="shared" si="22"/>
        <v>0</v>
      </c>
      <c r="AU30" s="112" t="s">
        <v>183</v>
      </c>
    </row>
    <row r="31" spans="2:47" ht="18" customHeight="1" x14ac:dyDescent="0.15">
      <c r="B31" s="328" t="s">
        <v>184</v>
      </c>
      <c r="C31" s="133" t="str">
        <f>IF(表3!C31="","",表3!C31)</f>
        <v/>
      </c>
      <c r="D31" s="137"/>
      <c r="E31" s="137"/>
      <c r="F31" s="137"/>
      <c r="G31" s="137"/>
      <c r="H31" s="137"/>
      <c r="I31" s="137"/>
      <c r="J31" s="137"/>
      <c r="K31" s="137"/>
      <c r="L31" s="137"/>
      <c r="M31" s="137"/>
      <c r="N31" s="137"/>
      <c r="O31" s="137"/>
      <c r="P31" s="137"/>
      <c r="Q31" s="137"/>
      <c r="R31" s="137"/>
      <c r="S31" s="137"/>
      <c r="T31" s="137"/>
      <c r="U31" s="137"/>
      <c r="V31" s="137"/>
      <c r="W31" s="137"/>
      <c r="X31" s="130" t="str">
        <f t="shared" si="21"/>
        <v/>
      </c>
      <c r="Y31" s="133" t="str">
        <f>IF(表3!I31="",0,表3!I31)</f>
        <v xml:space="preserve"> </v>
      </c>
      <c r="Z31" s="133">
        <f t="shared" si="1"/>
        <v>0</v>
      </c>
      <c r="AA31" s="133">
        <f t="shared" si="2"/>
        <v>0</v>
      </c>
      <c r="AB31" s="133">
        <f t="shared" si="3"/>
        <v>0</v>
      </c>
      <c r="AC31" s="133">
        <f t="shared" si="4"/>
        <v>0</v>
      </c>
      <c r="AD31" s="133">
        <f t="shared" si="5"/>
        <v>0</v>
      </c>
      <c r="AE31" s="133">
        <f t="shared" si="6"/>
        <v>0</v>
      </c>
      <c r="AF31" s="133">
        <f t="shared" si="7"/>
        <v>0</v>
      </c>
      <c r="AG31" s="133">
        <f t="shared" si="8"/>
        <v>0</v>
      </c>
      <c r="AH31" s="133">
        <f t="shared" si="9"/>
        <v>0</v>
      </c>
      <c r="AI31" s="133">
        <f t="shared" si="10"/>
        <v>0</v>
      </c>
      <c r="AJ31" s="133">
        <f t="shared" si="11"/>
        <v>0</v>
      </c>
      <c r="AK31" s="133">
        <f t="shared" si="12"/>
        <v>0</v>
      </c>
      <c r="AL31" s="133">
        <f t="shared" si="13"/>
        <v>0</v>
      </c>
      <c r="AM31" s="133">
        <f t="shared" si="14"/>
        <v>0</v>
      </c>
      <c r="AN31" s="133">
        <f t="shared" si="15"/>
        <v>0</v>
      </c>
      <c r="AO31" s="133">
        <f t="shared" si="16"/>
        <v>0</v>
      </c>
      <c r="AP31" s="133">
        <f t="shared" si="17"/>
        <v>0</v>
      </c>
      <c r="AQ31" s="133">
        <f t="shared" si="18"/>
        <v>0</v>
      </c>
      <c r="AR31" s="133">
        <f t="shared" si="19"/>
        <v>0</v>
      </c>
      <c r="AS31" s="133">
        <f t="shared" si="20"/>
        <v>0</v>
      </c>
      <c r="AT31" s="134">
        <f t="shared" si="22"/>
        <v>0</v>
      </c>
      <c r="AU31" s="112" t="s">
        <v>185</v>
      </c>
    </row>
    <row r="32" spans="2:47" ht="18" customHeight="1" x14ac:dyDescent="0.15">
      <c r="B32" s="328" t="s">
        <v>186</v>
      </c>
      <c r="C32" s="133" t="str">
        <f>IF(表3!C32="","",表3!C32)</f>
        <v/>
      </c>
      <c r="D32" s="137"/>
      <c r="E32" s="137"/>
      <c r="F32" s="137"/>
      <c r="G32" s="137"/>
      <c r="H32" s="137"/>
      <c r="I32" s="137"/>
      <c r="J32" s="137"/>
      <c r="K32" s="137"/>
      <c r="L32" s="137"/>
      <c r="M32" s="137"/>
      <c r="N32" s="137"/>
      <c r="O32" s="137"/>
      <c r="P32" s="137"/>
      <c r="Q32" s="137"/>
      <c r="R32" s="137"/>
      <c r="S32" s="137"/>
      <c r="T32" s="137"/>
      <c r="U32" s="137"/>
      <c r="V32" s="137"/>
      <c r="W32" s="137"/>
      <c r="X32" s="130" t="str">
        <f t="shared" si="21"/>
        <v/>
      </c>
      <c r="Y32" s="133" t="str">
        <f>IF(表3!I32="",0,表3!I32)</f>
        <v xml:space="preserve"> </v>
      </c>
      <c r="Z32" s="133">
        <f t="shared" si="1"/>
        <v>0</v>
      </c>
      <c r="AA32" s="133">
        <f t="shared" si="2"/>
        <v>0</v>
      </c>
      <c r="AB32" s="133">
        <f t="shared" si="3"/>
        <v>0</v>
      </c>
      <c r="AC32" s="133">
        <f t="shared" si="4"/>
        <v>0</v>
      </c>
      <c r="AD32" s="133">
        <f t="shared" si="5"/>
        <v>0</v>
      </c>
      <c r="AE32" s="133">
        <f t="shared" si="6"/>
        <v>0</v>
      </c>
      <c r="AF32" s="133">
        <f t="shared" si="7"/>
        <v>0</v>
      </c>
      <c r="AG32" s="133">
        <f t="shared" si="8"/>
        <v>0</v>
      </c>
      <c r="AH32" s="133">
        <f t="shared" si="9"/>
        <v>0</v>
      </c>
      <c r="AI32" s="133">
        <f t="shared" si="10"/>
        <v>0</v>
      </c>
      <c r="AJ32" s="133">
        <f t="shared" si="11"/>
        <v>0</v>
      </c>
      <c r="AK32" s="133">
        <f t="shared" si="12"/>
        <v>0</v>
      </c>
      <c r="AL32" s="133">
        <f t="shared" si="13"/>
        <v>0</v>
      </c>
      <c r="AM32" s="133">
        <f t="shared" si="14"/>
        <v>0</v>
      </c>
      <c r="AN32" s="133">
        <f t="shared" si="15"/>
        <v>0</v>
      </c>
      <c r="AO32" s="133">
        <f t="shared" si="16"/>
        <v>0</v>
      </c>
      <c r="AP32" s="133">
        <f t="shared" si="17"/>
        <v>0</v>
      </c>
      <c r="AQ32" s="133">
        <f t="shared" si="18"/>
        <v>0</v>
      </c>
      <c r="AR32" s="133">
        <f t="shared" si="19"/>
        <v>0</v>
      </c>
      <c r="AS32" s="133">
        <f t="shared" si="20"/>
        <v>0</v>
      </c>
      <c r="AT32" s="134">
        <f t="shared" si="22"/>
        <v>0</v>
      </c>
      <c r="AU32" s="112" t="s">
        <v>187</v>
      </c>
    </row>
    <row r="33" spans="2:47" ht="18" customHeight="1" x14ac:dyDescent="0.15">
      <c r="B33" s="328" t="s">
        <v>188</v>
      </c>
      <c r="C33" s="329" t="str">
        <f>IF(表3!C33="","",表3!C33)</f>
        <v/>
      </c>
      <c r="D33" s="137"/>
      <c r="E33" s="137"/>
      <c r="F33" s="137"/>
      <c r="G33" s="137"/>
      <c r="H33" s="137"/>
      <c r="I33" s="137"/>
      <c r="J33" s="137"/>
      <c r="K33" s="137"/>
      <c r="L33" s="137"/>
      <c r="M33" s="137"/>
      <c r="N33" s="137"/>
      <c r="O33" s="137"/>
      <c r="P33" s="137"/>
      <c r="Q33" s="137"/>
      <c r="R33" s="137"/>
      <c r="S33" s="137"/>
      <c r="T33" s="137"/>
      <c r="U33" s="137"/>
      <c r="V33" s="137"/>
      <c r="W33" s="137"/>
      <c r="X33" s="130" t="str">
        <f t="shared" si="21"/>
        <v/>
      </c>
      <c r="Y33" s="133" t="str">
        <f>IF(表3!I33="",0,表3!I33)</f>
        <v xml:space="preserve"> </v>
      </c>
      <c r="Z33" s="133">
        <f t="shared" si="1"/>
        <v>0</v>
      </c>
      <c r="AA33" s="133">
        <f t="shared" si="2"/>
        <v>0</v>
      </c>
      <c r="AB33" s="133">
        <f t="shared" si="3"/>
        <v>0</v>
      </c>
      <c r="AC33" s="133">
        <f t="shared" si="4"/>
        <v>0</v>
      </c>
      <c r="AD33" s="133">
        <f t="shared" si="5"/>
        <v>0</v>
      </c>
      <c r="AE33" s="133">
        <f t="shared" si="6"/>
        <v>0</v>
      </c>
      <c r="AF33" s="133">
        <f t="shared" si="7"/>
        <v>0</v>
      </c>
      <c r="AG33" s="133">
        <f t="shared" si="8"/>
        <v>0</v>
      </c>
      <c r="AH33" s="133">
        <f t="shared" si="9"/>
        <v>0</v>
      </c>
      <c r="AI33" s="133">
        <f t="shared" si="10"/>
        <v>0</v>
      </c>
      <c r="AJ33" s="133">
        <f t="shared" si="11"/>
        <v>0</v>
      </c>
      <c r="AK33" s="133">
        <f t="shared" si="12"/>
        <v>0</v>
      </c>
      <c r="AL33" s="133">
        <f t="shared" si="13"/>
        <v>0</v>
      </c>
      <c r="AM33" s="133">
        <f t="shared" si="14"/>
        <v>0</v>
      </c>
      <c r="AN33" s="133">
        <f t="shared" si="15"/>
        <v>0</v>
      </c>
      <c r="AO33" s="133">
        <f t="shared" si="16"/>
        <v>0</v>
      </c>
      <c r="AP33" s="133">
        <f t="shared" si="17"/>
        <v>0</v>
      </c>
      <c r="AQ33" s="133">
        <f t="shared" si="18"/>
        <v>0</v>
      </c>
      <c r="AR33" s="133">
        <f t="shared" si="19"/>
        <v>0</v>
      </c>
      <c r="AS33" s="133">
        <f t="shared" si="20"/>
        <v>0</v>
      </c>
      <c r="AT33" s="134">
        <f t="shared" si="22"/>
        <v>0</v>
      </c>
      <c r="AU33" s="112" t="s">
        <v>189</v>
      </c>
    </row>
    <row r="34" spans="2:47" ht="18" customHeight="1" x14ac:dyDescent="0.15">
      <c r="B34" s="328" t="s">
        <v>190</v>
      </c>
      <c r="C34" s="133" t="str">
        <f>IF(表3!C34="","",表3!C34)</f>
        <v/>
      </c>
      <c r="D34" s="137"/>
      <c r="E34" s="137"/>
      <c r="F34" s="137"/>
      <c r="G34" s="137"/>
      <c r="H34" s="137"/>
      <c r="I34" s="137"/>
      <c r="J34" s="137"/>
      <c r="K34" s="137"/>
      <c r="L34" s="137"/>
      <c r="M34" s="137"/>
      <c r="N34" s="137"/>
      <c r="O34" s="137"/>
      <c r="P34" s="137"/>
      <c r="Q34" s="137"/>
      <c r="R34" s="137"/>
      <c r="S34" s="137"/>
      <c r="T34" s="137"/>
      <c r="U34" s="137"/>
      <c r="V34" s="137"/>
      <c r="W34" s="137"/>
      <c r="X34" s="130" t="str">
        <f t="shared" si="21"/>
        <v/>
      </c>
      <c r="Y34" s="133" t="str">
        <f>IF(表3!I34="",0,表3!I34)</f>
        <v xml:space="preserve"> </v>
      </c>
      <c r="Z34" s="133">
        <f t="shared" si="1"/>
        <v>0</v>
      </c>
      <c r="AA34" s="133">
        <f t="shared" si="2"/>
        <v>0</v>
      </c>
      <c r="AB34" s="133">
        <f t="shared" si="3"/>
        <v>0</v>
      </c>
      <c r="AC34" s="133">
        <f t="shared" si="4"/>
        <v>0</v>
      </c>
      <c r="AD34" s="133">
        <f t="shared" si="5"/>
        <v>0</v>
      </c>
      <c r="AE34" s="133">
        <f t="shared" si="6"/>
        <v>0</v>
      </c>
      <c r="AF34" s="133">
        <f t="shared" si="7"/>
        <v>0</v>
      </c>
      <c r="AG34" s="133">
        <f t="shared" si="8"/>
        <v>0</v>
      </c>
      <c r="AH34" s="133">
        <f t="shared" si="9"/>
        <v>0</v>
      </c>
      <c r="AI34" s="133">
        <f t="shared" si="10"/>
        <v>0</v>
      </c>
      <c r="AJ34" s="133">
        <f t="shared" si="11"/>
        <v>0</v>
      </c>
      <c r="AK34" s="133">
        <f t="shared" si="12"/>
        <v>0</v>
      </c>
      <c r="AL34" s="133">
        <f t="shared" si="13"/>
        <v>0</v>
      </c>
      <c r="AM34" s="133">
        <f t="shared" si="14"/>
        <v>0</v>
      </c>
      <c r="AN34" s="133">
        <f t="shared" si="15"/>
        <v>0</v>
      </c>
      <c r="AO34" s="133">
        <f t="shared" si="16"/>
        <v>0</v>
      </c>
      <c r="AP34" s="133">
        <f t="shared" si="17"/>
        <v>0</v>
      </c>
      <c r="AQ34" s="133">
        <f t="shared" si="18"/>
        <v>0</v>
      </c>
      <c r="AR34" s="133">
        <f t="shared" si="19"/>
        <v>0</v>
      </c>
      <c r="AS34" s="133">
        <f t="shared" si="20"/>
        <v>0</v>
      </c>
      <c r="AT34" s="134">
        <f t="shared" si="22"/>
        <v>0</v>
      </c>
      <c r="AU34" s="112" t="s">
        <v>191</v>
      </c>
    </row>
    <row r="35" spans="2:47" ht="18" customHeight="1" x14ac:dyDescent="0.15">
      <c r="B35" s="328" t="s">
        <v>192</v>
      </c>
      <c r="C35" s="133" t="str">
        <f>IF(表3!C35="","",表3!C35)</f>
        <v/>
      </c>
      <c r="D35" s="137"/>
      <c r="E35" s="137"/>
      <c r="F35" s="137"/>
      <c r="G35" s="137"/>
      <c r="H35" s="137"/>
      <c r="I35" s="137"/>
      <c r="J35" s="137"/>
      <c r="K35" s="137"/>
      <c r="L35" s="137"/>
      <c r="M35" s="137"/>
      <c r="N35" s="137"/>
      <c r="O35" s="137"/>
      <c r="P35" s="137"/>
      <c r="Q35" s="137"/>
      <c r="R35" s="137"/>
      <c r="S35" s="137"/>
      <c r="T35" s="137"/>
      <c r="U35" s="137"/>
      <c r="V35" s="137"/>
      <c r="W35" s="137"/>
      <c r="X35" s="130" t="str">
        <f t="shared" si="21"/>
        <v/>
      </c>
      <c r="Y35" s="133" t="str">
        <f>IF(表3!I35="",0,表3!I35)</f>
        <v xml:space="preserve"> </v>
      </c>
      <c r="Z35" s="133">
        <f t="shared" si="1"/>
        <v>0</v>
      </c>
      <c r="AA35" s="133">
        <f t="shared" si="2"/>
        <v>0</v>
      </c>
      <c r="AB35" s="133">
        <f t="shared" si="3"/>
        <v>0</v>
      </c>
      <c r="AC35" s="133">
        <f t="shared" si="4"/>
        <v>0</v>
      </c>
      <c r="AD35" s="133">
        <f t="shared" si="5"/>
        <v>0</v>
      </c>
      <c r="AE35" s="133">
        <f t="shared" si="6"/>
        <v>0</v>
      </c>
      <c r="AF35" s="133">
        <f t="shared" si="7"/>
        <v>0</v>
      </c>
      <c r="AG35" s="133">
        <f t="shared" si="8"/>
        <v>0</v>
      </c>
      <c r="AH35" s="133">
        <f t="shared" si="9"/>
        <v>0</v>
      </c>
      <c r="AI35" s="133">
        <f t="shared" si="10"/>
        <v>0</v>
      </c>
      <c r="AJ35" s="133">
        <f t="shared" si="11"/>
        <v>0</v>
      </c>
      <c r="AK35" s="133">
        <f t="shared" si="12"/>
        <v>0</v>
      </c>
      <c r="AL35" s="133">
        <f t="shared" si="13"/>
        <v>0</v>
      </c>
      <c r="AM35" s="133">
        <f t="shared" si="14"/>
        <v>0</v>
      </c>
      <c r="AN35" s="133">
        <f t="shared" si="15"/>
        <v>0</v>
      </c>
      <c r="AO35" s="133">
        <f t="shared" si="16"/>
        <v>0</v>
      </c>
      <c r="AP35" s="133">
        <f t="shared" si="17"/>
        <v>0</v>
      </c>
      <c r="AQ35" s="133">
        <f t="shared" si="18"/>
        <v>0</v>
      </c>
      <c r="AR35" s="133">
        <f t="shared" si="19"/>
        <v>0</v>
      </c>
      <c r="AS35" s="133">
        <f t="shared" si="20"/>
        <v>0</v>
      </c>
      <c r="AT35" s="134">
        <f t="shared" si="22"/>
        <v>0</v>
      </c>
      <c r="AU35" s="112" t="s">
        <v>196</v>
      </c>
    </row>
    <row r="36" spans="2:47" ht="18" customHeight="1" x14ac:dyDescent="0.15">
      <c r="B36" s="328" t="s">
        <v>197</v>
      </c>
      <c r="C36" s="133" t="str">
        <f>IF(表3!C36="","",表3!C36)</f>
        <v/>
      </c>
      <c r="D36" s="137"/>
      <c r="E36" s="137"/>
      <c r="F36" s="137"/>
      <c r="G36" s="137"/>
      <c r="H36" s="137"/>
      <c r="I36" s="137"/>
      <c r="J36" s="137"/>
      <c r="K36" s="137"/>
      <c r="L36" s="137"/>
      <c r="M36" s="137"/>
      <c r="N36" s="137"/>
      <c r="O36" s="137"/>
      <c r="P36" s="137"/>
      <c r="Q36" s="137"/>
      <c r="R36" s="137"/>
      <c r="S36" s="137"/>
      <c r="T36" s="137"/>
      <c r="U36" s="137"/>
      <c r="V36" s="137"/>
      <c r="W36" s="137"/>
      <c r="X36" s="130" t="str">
        <f t="shared" si="21"/>
        <v/>
      </c>
      <c r="Y36" s="133" t="str">
        <f>IF(表3!I36="",0,表3!I36)</f>
        <v xml:space="preserve"> </v>
      </c>
      <c r="Z36" s="133">
        <f t="shared" si="1"/>
        <v>0</v>
      </c>
      <c r="AA36" s="133">
        <f t="shared" si="2"/>
        <v>0</v>
      </c>
      <c r="AB36" s="133">
        <f t="shared" si="3"/>
        <v>0</v>
      </c>
      <c r="AC36" s="133">
        <f t="shared" si="4"/>
        <v>0</v>
      </c>
      <c r="AD36" s="133">
        <f t="shared" si="5"/>
        <v>0</v>
      </c>
      <c r="AE36" s="133">
        <f t="shared" si="6"/>
        <v>0</v>
      </c>
      <c r="AF36" s="133">
        <f t="shared" si="7"/>
        <v>0</v>
      </c>
      <c r="AG36" s="133">
        <f t="shared" si="8"/>
        <v>0</v>
      </c>
      <c r="AH36" s="133">
        <f t="shared" si="9"/>
        <v>0</v>
      </c>
      <c r="AI36" s="133">
        <f t="shared" si="10"/>
        <v>0</v>
      </c>
      <c r="AJ36" s="133">
        <f t="shared" si="11"/>
        <v>0</v>
      </c>
      <c r="AK36" s="133">
        <f t="shared" si="12"/>
        <v>0</v>
      </c>
      <c r="AL36" s="133">
        <f t="shared" si="13"/>
        <v>0</v>
      </c>
      <c r="AM36" s="133">
        <f t="shared" si="14"/>
        <v>0</v>
      </c>
      <c r="AN36" s="133">
        <f t="shared" si="15"/>
        <v>0</v>
      </c>
      <c r="AO36" s="133">
        <f t="shared" si="16"/>
        <v>0</v>
      </c>
      <c r="AP36" s="133">
        <f t="shared" si="17"/>
        <v>0</v>
      </c>
      <c r="AQ36" s="133">
        <f t="shared" si="18"/>
        <v>0</v>
      </c>
      <c r="AR36" s="133">
        <f t="shared" si="19"/>
        <v>0</v>
      </c>
      <c r="AS36" s="133">
        <f t="shared" si="20"/>
        <v>0</v>
      </c>
      <c r="AT36" s="134">
        <f t="shared" si="22"/>
        <v>0</v>
      </c>
      <c r="AU36" s="112" t="s">
        <v>198</v>
      </c>
    </row>
    <row r="37" spans="2:47" ht="18" customHeight="1" x14ac:dyDescent="0.15">
      <c r="B37" s="328" t="s">
        <v>199</v>
      </c>
      <c r="C37" s="133" t="str">
        <f>IF(表3!C37="","",表3!C37)</f>
        <v/>
      </c>
      <c r="D37" s="137"/>
      <c r="E37" s="137"/>
      <c r="F37" s="137"/>
      <c r="G37" s="137"/>
      <c r="H37" s="137"/>
      <c r="I37" s="137"/>
      <c r="J37" s="137"/>
      <c r="K37" s="137"/>
      <c r="L37" s="137"/>
      <c r="M37" s="137"/>
      <c r="N37" s="137"/>
      <c r="O37" s="137"/>
      <c r="P37" s="137"/>
      <c r="Q37" s="137"/>
      <c r="R37" s="137"/>
      <c r="S37" s="137"/>
      <c r="T37" s="137"/>
      <c r="U37" s="137"/>
      <c r="V37" s="137"/>
      <c r="W37" s="137"/>
      <c r="X37" s="130" t="str">
        <f t="shared" si="21"/>
        <v/>
      </c>
      <c r="Y37" s="133" t="str">
        <f>IF(表3!I37="",0,表3!I37)</f>
        <v xml:space="preserve"> </v>
      </c>
      <c r="Z37" s="133">
        <f t="shared" si="1"/>
        <v>0</v>
      </c>
      <c r="AA37" s="133">
        <f t="shared" si="2"/>
        <v>0</v>
      </c>
      <c r="AB37" s="133">
        <f t="shared" si="3"/>
        <v>0</v>
      </c>
      <c r="AC37" s="133">
        <f t="shared" si="4"/>
        <v>0</v>
      </c>
      <c r="AD37" s="133">
        <f t="shared" si="5"/>
        <v>0</v>
      </c>
      <c r="AE37" s="133">
        <f t="shared" si="6"/>
        <v>0</v>
      </c>
      <c r="AF37" s="133">
        <f t="shared" si="7"/>
        <v>0</v>
      </c>
      <c r="AG37" s="133">
        <f t="shared" si="8"/>
        <v>0</v>
      </c>
      <c r="AH37" s="133">
        <f t="shared" si="9"/>
        <v>0</v>
      </c>
      <c r="AI37" s="133">
        <f t="shared" si="10"/>
        <v>0</v>
      </c>
      <c r="AJ37" s="133">
        <f t="shared" si="11"/>
        <v>0</v>
      </c>
      <c r="AK37" s="133">
        <f t="shared" si="12"/>
        <v>0</v>
      </c>
      <c r="AL37" s="133">
        <f t="shared" si="13"/>
        <v>0</v>
      </c>
      <c r="AM37" s="133">
        <f t="shared" si="14"/>
        <v>0</v>
      </c>
      <c r="AN37" s="133">
        <f t="shared" si="15"/>
        <v>0</v>
      </c>
      <c r="AO37" s="133">
        <f t="shared" si="16"/>
        <v>0</v>
      </c>
      <c r="AP37" s="133">
        <f t="shared" si="17"/>
        <v>0</v>
      </c>
      <c r="AQ37" s="133">
        <f t="shared" si="18"/>
        <v>0</v>
      </c>
      <c r="AR37" s="133">
        <f t="shared" si="19"/>
        <v>0</v>
      </c>
      <c r="AS37" s="133">
        <f t="shared" si="20"/>
        <v>0</v>
      </c>
      <c r="AT37" s="134">
        <f t="shared" si="22"/>
        <v>0</v>
      </c>
      <c r="AU37" s="112" t="s">
        <v>201</v>
      </c>
    </row>
    <row r="38" spans="2:47" ht="18" customHeight="1" x14ac:dyDescent="0.15">
      <c r="B38" s="328" t="s">
        <v>202</v>
      </c>
      <c r="C38" s="133" t="str">
        <f>IF(表3!C38="","",表3!C38)</f>
        <v/>
      </c>
      <c r="D38" s="137"/>
      <c r="E38" s="137"/>
      <c r="F38" s="137"/>
      <c r="G38" s="137"/>
      <c r="H38" s="137"/>
      <c r="I38" s="137"/>
      <c r="J38" s="137"/>
      <c r="K38" s="137"/>
      <c r="L38" s="137"/>
      <c r="M38" s="137"/>
      <c r="N38" s="137"/>
      <c r="O38" s="137"/>
      <c r="P38" s="137"/>
      <c r="Q38" s="137"/>
      <c r="R38" s="137"/>
      <c r="S38" s="137"/>
      <c r="T38" s="137"/>
      <c r="U38" s="137"/>
      <c r="V38" s="137"/>
      <c r="W38" s="137"/>
      <c r="X38" s="130" t="str">
        <f t="shared" si="21"/>
        <v/>
      </c>
      <c r="Y38" s="133" t="str">
        <f>IF(表3!I38="",0,表3!I38)</f>
        <v xml:space="preserve"> </v>
      </c>
      <c r="Z38" s="133">
        <f t="shared" si="1"/>
        <v>0</v>
      </c>
      <c r="AA38" s="133">
        <f t="shared" si="2"/>
        <v>0</v>
      </c>
      <c r="AB38" s="133">
        <f t="shared" si="3"/>
        <v>0</v>
      </c>
      <c r="AC38" s="133">
        <f t="shared" si="4"/>
        <v>0</v>
      </c>
      <c r="AD38" s="133">
        <f t="shared" si="5"/>
        <v>0</v>
      </c>
      <c r="AE38" s="133">
        <f t="shared" si="6"/>
        <v>0</v>
      </c>
      <c r="AF38" s="133">
        <f t="shared" si="7"/>
        <v>0</v>
      </c>
      <c r="AG38" s="133">
        <f t="shared" si="8"/>
        <v>0</v>
      </c>
      <c r="AH38" s="133">
        <f t="shared" si="9"/>
        <v>0</v>
      </c>
      <c r="AI38" s="133">
        <f t="shared" si="10"/>
        <v>0</v>
      </c>
      <c r="AJ38" s="133">
        <f t="shared" si="11"/>
        <v>0</v>
      </c>
      <c r="AK38" s="133">
        <f t="shared" si="12"/>
        <v>0</v>
      </c>
      <c r="AL38" s="133">
        <f t="shared" si="13"/>
        <v>0</v>
      </c>
      <c r="AM38" s="133">
        <f t="shared" si="14"/>
        <v>0</v>
      </c>
      <c r="AN38" s="133">
        <f t="shared" si="15"/>
        <v>0</v>
      </c>
      <c r="AO38" s="133">
        <f t="shared" si="16"/>
        <v>0</v>
      </c>
      <c r="AP38" s="133">
        <f t="shared" si="17"/>
        <v>0</v>
      </c>
      <c r="AQ38" s="133">
        <f t="shared" si="18"/>
        <v>0</v>
      </c>
      <c r="AR38" s="133">
        <f t="shared" si="19"/>
        <v>0</v>
      </c>
      <c r="AS38" s="133">
        <f t="shared" si="20"/>
        <v>0</v>
      </c>
      <c r="AT38" s="134">
        <f t="shared" si="22"/>
        <v>0</v>
      </c>
      <c r="AU38" s="112" t="s">
        <v>203</v>
      </c>
    </row>
    <row r="39" spans="2:47" ht="18" customHeight="1" x14ac:dyDescent="0.15">
      <c r="B39" s="328" t="s">
        <v>204</v>
      </c>
      <c r="C39" s="133" t="str">
        <f>IF(表3!C39="","",表3!C39)</f>
        <v/>
      </c>
      <c r="D39" s="137"/>
      <c r="E39" s="137"/>
      <c r="F39" s="137"/>
      <c r="G39" s="137"/>
      <c r="H39" s="137"/>
      <c r="I39" s="137"/>
      <c r="J39" s="137"/>
      <c r="K39" s="137"/>
      <c r="L39" s="137"/>
      <c r="M39" s="137"/>
      <c r="N39" s="137"/>
      <c r="O39" s="137"/>
      <c r="P39" s="137"/>
      <c r="Q39" s="137"/>
      <c r="R39" s="137"/>
      <c r="S39" s="137"/>
      <c r="T39" s="137"/>
      <c r="U39" s="137"/>
      <c r="V39" s="137"/>
      <c r="W39" s="137"/>
      <c r="X39" s="130" t="str">
        <f t="shared" si="21"/>
        <v/>
      </c>
      <c r="Y39" s="133" t="str">
        <f>IF(表3!I39="",0,表3!I39)</f>
        <v xml:space="preserve"> </v>
      </c>
      <c r="Z39" s="133">
        <f t="shared" si="1"/>
        <v>0</v>
      </c>
      <c r="AA39" s="133">
        <f t="shared" si="2"/>
        <v>0</v>
      </c>
      <c r="AB39" s="133">
        <f t="shared" si="3"/>
        <v>0</v>
      </c>
      <c r="AC39" s="133">
        <f t="shared" si="4"/>
        <v>0</v>
      </c>
      <c r="AD39" s="133">
        <f t="shared" si="5"/>
        <v>0</v>
      </c>
      <c r="AE39" s="133">
        <f t="shared" si="6"/>
        <v>0</v>
      </c>
      <c r="AF39" s="133">
        <f t="shared" si="7"/>
        <v>0</v>
      </c>
      <c r="AG39" s="133">
        <f t="shared" si="8"/>
        <v>0</v>
      </c>
      <c r="AH39" s="133">
        <f t="shared" si="9"/>
        <v>0</v>
      </c>
      <c r="AI39" s="133">
        <f t="shared" si="10"/>
        <v>0</v>
      </c>
      <c r="AJ39" s="133">
        <f t="shared" si="11"/>
        <v>0</v>
      </c>
      <c r="AK39" s="133">
        <f t="shared" si="12"/>
        <v>0</v>
      </c>
      <c r="AL39" s="133">
        <f t="shared" si="13"/>
        <v>0</v>
      </c>
      <c r="AM39" s="133">
        <f t="shared" si="14"/>
        <v>0</v>
      </c>
      <c r="AN39" s="133">
        <f t="shared" si="15"/>
        <v>0</v>
      </c>
      <c r="AO39" s="133">
        <f t="shared" si="16"/>
        <v>0</v>
      </c>
      <c r="AP39" s="133">
        <f t="shared" si="17"/>
        <v>0</v>
      </c>
      <c r="AQ39" s="133">
        <f t="shared" si="18"/>
        <v>0</v>
      </c>
      <c r="AR39" s="133">
        <f t="shared" si="19"/>
        <v>0</v>
      </c>
      <c r="AS39" s="133">
        <f t="shared" si="20"/>
        <v>0</v>
      </c>
      <c r="AT39" s="134">
        <f t="shared" si="22"/>
        <v>0</v>
      </c>
      <c r="AU39" s="112" t="s">
        <v>205</v>
      </c>
    </row>
    <row r="40" spans="2:47" ht="18" customHeight="1" x14ac:dyDescent="0.15">
      <c r="B40" s="328" t="s">
        <v>206</v>
      </c>
      <c r="C40" s="133" t="str">
        <f>IF(表3!C40="","",表3!C40)</f>
        <v/>
      </c>
      <c r="D40" s="137"/>
      <c r="E40" s="137"/>
      <c r="F40" s="137"/>
      <c r="G40" s="137"/>
      <c r="H40" s="137"/>
      <c r="I40" s="137"/>
      <c r="J40" s="137"/>
      <c r="K40" s="137"/>
      <c r="L40" s="137"/>
      <c r="M40" s="137"/>
      <c r="N40" s="137"/>
      <c r="O40" s="137"/>
      <c r="P40" s="137"/>
      <c r="Q40" s="137"/>
      <c r="R40" s="137"/>
      <c r="S40" s="137"/>
      <c r="T40" s="137"/>
      <c r="U40" s="137"/>
      <c r="V40" s="137"/>
      <c r="W40" s="137"/>
      <c r="X40" s="130" t="str">
        <f>IF(C40="","",C40-SUM(D40:W40))</f>
        <v/>
      </c>
      <c r="Y40" s="133" t="str">
        <f>IF(表3!I40="",0,表3!I40)</f>
        <v xml:space="preserve"> </v>
      </c>
      <c r="Z40" s="133">
        <f t="shared" si="1"/>
        <v>0</v>
      </c>
      <c r="AA40" s="133">
        <f t="shared" si="2"/>
        <v>0</v>
      </c>
      <c r="AB40" s="133">
        <f t="shared" si="3"/>
        <v>0</v>
      </c>
      <c r="AC40" s="133">
        <f t="shared" si="4"/>
        <v>0</v>
      </c>
      <c r="AD40" s="133">
        <f t="shared" si="5"/>
        <v>0</v>
      </c>
      <c r="AE40" s="133">
        <f t="shared" si="6"/>
        <v>0</v>
      </c>
      <c r="AF40" s="133">
        <f t="shared" si="7"/>
        <v>0</v>
      </c>
      <c r="AG40" s="133">
        <f t="shared" si="8"/>
        <v>0</v>
      </c>
      <c r="AH40" s="133">
        <f t="shared" si="9"/>
        <v>0</v>
      </c>
      <c r="AI40" s="133">
        <f t="shared" si="10"/>
        <v>0</v>
      </c>
      <c r="AJ40" s="133">
        <f t="shared" si="11"/>
        <v>0</v>
      </c>
      <c r="AK40" s="133">
        <f t="shared" si="12"/>
        <v>0</v>
      </c>
      <c r="AL40" s="133">
        <f t="shared" si="13"/>
        <v>0</v>
      </c>
      <c r="AM40" s="133">
        <f t="shared" si="14"/>
        <v>0</v>
      </c>
      <c r="AN40" s="133">
        <f t="shared" si="15"/>
        <v>0</v>
      </c>
      <c r="AO40" s="133">
        <f t="shared" si="16"/>
        <v>0</v>
      </c>
      <c r="AP40" s="133">
        <f t="shared" si="17"/>
        <v>0</v>
      </c>
      <c r="AQ40" s="133">
        <f t="shared" si="18"/>
        <v>0</v>
      </c>
      <c r="AR40" s="133">
        <f t="shared" si="19"/>
        <v>0</v>
      </c>
      <c r="AS40" s="133">
        <f t="shared" si="20"/>
        <v>0</v>
      </c>
      <c r="AT40" s="134">
        <f t="shared" si="22"/>
        <v>0</v>
      </c>
      <c r="AU40" s="112" t="s">
        <v>207</v>
      </c>
    </row>
    <row r="41" spans="2:47" ht="18" customHeight="1" x14ac:dyDescent="0.15">
      <c r="B41" s="330" t="s">
        <v>208</v>
      </c>
      <c r="C41" s="329" t="str">
        <f>IF(表3!C41="","",表3!C41)</f>
        <v/>
      </c>
      <c r="D41" s="137"/>
      <c r="E41" s="137"/>
      <c r="F41" s="137"/>
      <c r="G41" s="137"/>
      <c r="H41" s="137"/>
      <c r="I41" s="137"/>
      <c r="J41" s="137"/>
      <c r="K41" s="137"/>
      <c r="L41" s="137"/>
      <c r="M41" s="137"/>
      <c r="N41" s="137"/>
      <c r="O41" s="137"/>
      <c r="P41" s="137"/>
      <c r="Q41" s="137"/>
      <c r="R41" s="137"/>
      <c r="S41" s="137"/>
      <c r="T41" s="137"/>
      <c r="U41" s="137"/>
      <c r="V41" s="137"/>
      <c r="W41" s="137"/>
      <c r="X41" s="130" t="str">
        <f t="shared" si="21"/>
        <v/>
      </c>
      <c r="Y41" s="133" t="str">
        <f>IF(表3!I41="",0,表3!I41)</f>
        <v xml:space="preserve"> </v>
      </c>
      <c r="Z41" s="133">
        <f t="shared" si="1"/>
        <v>0</v>
      </c>
      <c r="AA41" s="133">
        <f t="shared" si="2"/>
        <v>0</v>
      </c>
      <c r="AB41" s="133">
        <f t="shared" si="3"/>
        <v>0</v>
      </c>
      <c r="AC41" s="133">
        <f t="shared" si="4"/>
        <v>0</v>
      </c>
      <c r="AD41" s="133">
        <f t="shared" si="5"/>
        <v>0</v>
      </c>
      <c r="AE41" s="133">
        <f t="shared" si="6"/>
        <v>0</v>
      </c>
      <c r="AF41" s="133">
        <f t="shared" si="7"/>
        <v>0</v>
      </c>
      <c r="AG41" s="133">
        <f t="shared" si="8"/>
        <v>0</v>
      </c>
      <c r="AH41" s="133">
        <f t="shared" si="9"/>
        <v>0</v>
      </c>
      <c r="AI41" s="133">
        <f t="shared" si="10"/>
        <v>0</v>
      </c>
      <c r="AJ41" s="133">
        <f t="shared" si="11"/>
        <v>0</v>
      </c>
      <c r="AK41" s="133">
        <f t="shared" si="12"/>
        <v>0</v>
      </c>
      <c r="AL41" s="133">
        <f t="shared" si="13"/>
        <v>0</v>
      </c>
      <c r="AM41" s="133">
        <f t="shared" si="14"/>
        <v>0</v>
      </c>
      <c r="AN41" s="133">
        <f t="shared" si="15"/>
        <v>0</v>
      </c>
      <c r="AO41" s="133">
        <f t="shared" si="16"/>
        <v>0</v>
      </c>
      <c r="AP41" s="133">
        <f t="shared" si="17"/>
        <v>0</v>
      </c>
      <c r="AQ41" s="133">
        <f t="shared" si="18"/>
        <v>0</v>
      </c>
      <c r="AR41" s="133">
        <f t="shared" si="19"/>
        <v>0</v>
      </c>
      <c r="AS41" s="133">
        <f t="shared" si="20"/>
        <v>0</v>
      </c>
      <c r="AT41" s="134">
        <f t="shared" si="22"/>
        <v>0</v>
      </c>
      <c r="AU41" s="112" t="s">
        <v>209</v>
      </c>
    </row>
    <row r="42" spans="2:47" ht="18" customHeight="1" thickBot="1" x14ac:dyDescent="0.2">
      <c r="B42" s="330" t="s">
        <v>229</v>
      </c>
      <c r="C42" s="337" t="str">
        <f>IF(表3!C42="","",表3!C42)</f>
        <v/>
      </c>
      <c r="D42" s="338"/>
      <c r="E42" s="338"/>
      <c r="F42" s="338"/>
      <c r="G42" s="338"/>
      <c r="H42" s="338"/>
      <c r="I42" s="338"/>
      <c r="J42" s="338"/>
      <c r="K42" s="338"/>
      <c r="L42" s="338"/>
      <c r="M42" s="338"/>
      <c r="N42" s="338"/>
      <c r="O42" s="338"/>
      <c r="P42" s="338"/>
      <c r="Q42" s="338"/>
      <c r="R42" s="338"/>
      <c r="S42" s="338"/>
      <c r="T42" s="338"/>
      <c r="U42" s="338"/>
      <c r="V42" s="338"/>
      <c r="W42" s="338"/>
      <c r="X42" s="130" t="str">
        <f t="shared" si="21"/>
        <v/>
      </c>
      <c r="Y42" s="133" t="str">
        <f>IF(表3!I42="",0,表3!I42)</f>
        <v xml:space="preserve"> </v>
      </c>
      <c r="Z42" s="133">
        <f t="shared" si="1"/>
        <v>0</v>
      </c>
      <c r="AA42" s="133">
        <f t="shared" si="2"/>
        <v>0</v>
      </c>
      <c r="AB42" s="133">
        <f t="shared" si="3"/>
        <v>0</v>
      </c>
      <c r="AC42" s="133">
        <f t="shared" si="4"/>
        <v>0</v>
      </c>
      <c r="AD42" s="133">
        <f t="shared" si="5"/>
        <v>0</v>
      </c>
      <c r="AE42" s="133">
        <f t="shared" si="6"/>
        <v>0</v>
      </c>
      <c r="AF42" s="133">
        <f t="shared" si="7"/>
        <v>0</v>
      </c>
      <c r="AG42" s="133">
        <f t="shared" si="8"/>
        <v>0</v>
      </c>
      <c r="AH42" s="133">
        <f t="shared" si="9"/>
        <v>0</v>
      </c>
      <c r="AI42" s="133">
        <f t="shared" si="10"/>
        <v>0</v>
      </c>
      <c r="AJ42" s="133">
        <f t="shared" si="11"/>
        <v>0</v>
      </c>
      <c r="AK42" s="133">
        <f t="shared" si="12"/>
        <v>0</v>
      </c>
      <c r="AL42" s="133">
        <f t="shared" si="13"/>
        <v>0</v>
      </c>
      <c r="AM42" s="133">
        <f t="shared" si="14"/>
        <v>0</v>
      </c>
      <c r="AN42" s="133">
        <f t="shared" si="15"/>
        <v>0</v>
      </c>
      <c r="AO42" s="133">
        <f t="shared" si="16"/>
        <v>0</v>
      </c>
      <c r="AP42" s="133">
        <f t="shared" si="17"/>
        <v>0</v>
      </c>
      <c r="AQ42" s="133">
        <f t="shared" si="18"/>
        <v>0</v>
      </c>
      <c r="AR42" s="133">
        <f t="shared" si="19"/>
        <v>0</v>
      </c>
      <c r="AS42" s="133">
        <f t="shared" si="20"/>
        <v>0</v>
      </c>
      <c r="AT42" s="134">
        <f t="shared" si="22"/>
        <v>0</v>
      </c>
      <c r="AU42" s="112" t="s">
        <v>230</v>
      </c>
    </row>
    <row r="43" spans="2:47" ht="18" customHeight="1" thickTop="1" thickBot="1" x14ac:dyDescent="0.2">
      <c r="B43" s="333" t="s">
        <v>231</v>
      </c>
      <c r="C43" s="339">
        <f t="shared" ref="C43:AA43" si="23">SUM(C14:C42)</f>
        <v>0</v>
      </c>
      <c r="D43" s="339">
        <f t="shared" si="23"/>
        <v>0</v>
      </c>
      <c r="E43" s="339">
        <f t="shared" si="23"/>
        <v>0</v>
      </c>
      <c r="F43" s="339">
        <f t="shared" ref="F43:I43" si="24">SUM(F14:F42)</f>
        <v>0</v>
      </c>
      <c r="G43" s="339">
        <f t="shared" si="24"/>
        <v>0</v>
      </c>
      <c r="H43" s="339">
        <f t="shared" si="24"/>
        <v>0</v>
      </c>
      <c r="I43" s="339">
        <f t="shared" si="24"/>
        <v>0</v>
      </c>
      <c r="J43" s="339">
        <f t="shared" ref="J43:Q43" si="25">SUM(J14:J42)</f>
        <v>0</v>
      </c>
      <c r="K43" s="339">
        <f t="shared" si="25"/>
        <v>0</v>
      </c>
      <c r="L43" s="339">
        <f t="shared" si="25"/>
        <v>0</v>
      </c>
      <c r="M43" s="339">
        <f t="shared" si="25"/>
        <v>0</v>
      </c>
      <c r="N43" s="339">
        <f t="shared" si="25"/>
        <v>0</v>
      </c>
      <c r="O43" s="339">
        <f t="shared" si="25"/>
        <v>0</v>
      </c>
      <c r="P43" s="339">
        <f t="shared" si="25"/>
        <v>0</v>
      </c>
      <c r="Q43" s="339">
        <f t="shared" si="25"/>
        <v>0</v>
      </c>
      <c r="R43" s="339">
        <f t="shared" ref="R43:V43" si="26">SUM(R14:R42)</f>
        <v>0</v>
      </c>
      <c r="S43" s="339">
        <f t="shared" si="26"/>
        <v>0</v>
      </c>
      <c r="T43" s="339">
        <f t="shared" si="26"/>
        <v>0</v>
      </c>
      <c r="U43" s="339">
        <f t="shared" si="26"/>
        <v>0</v>
      </c>
      <c r="V43" s="339">
        <f t="shared" si="26"/>
        <v>0</v>
      </c>
      <c r="W43" s="339">
        <f t="shared" ref="W43" si="27">SUM(W14:W42)</f>
        <v>0</v>
      </c>
      <c r="X43" s="339">
        <f t="shared" si="23"/>
        <v>0</v>
      </c>
      <c r="Y43" s="142">
        <f t="shared" si="23"/>
        <v>0</v>
      </c>
      <c r="Z43" s="142">
        <f t="shared" si="23"/>
        <v>0</v>
      </c>
      <c r="AA43" s="142">
        <f t="shared" si="23"/>
        <v>0</v>
      </c>
      <c r="AB43" s="142">
        <f t="shared" ref="AB43:AE43" si="28">SUM(AB14:AB42)</f>
        <v>0</v>
      </c>
      <c r="AC43" s="142">
        <f t="shared" si="28"/>
        <v>0</v>
      </c>
      <c r="AD43" s="142">
        <f t="shared" si="28"/>
        <v>0</v>
      </c>
      <c r="AE43" s="142">
        <f t="shared" si="28"/>
        <v>0</v>
      </c>
      <c r="AF43" s="142">
        <f t="shared" ref="AF43:AL43" si="29">SUM(AF14:AF42)</f>
        <v>0</v>
      </c>
      <c r="AG43" s="142">
        <f t="shared" si="29"/>
        <v>0</v>
      </c>
      <c r="AH43" s="142">
        <f t="shared" si="29"/>
        <v>0</v>
      </c>
      <c r="AI43" s="142">
        <f t="shared" si="29"/>
        <v>0</v>
      </c>
      <c r="AJ43" s="142">
        <f t="shared" si="29"/>
        <v>0</v>
      </c>
      <c r="AK43" s="142">
        <f t="shared" si="29"/>
        <v>0</v>
      </c>
      <c r="AL43" s="142">
        <f t="shared" si="29"/>
        <v>0</v>
      </c>
      <c r="AM43" s="142">
        <f t="shared" ref="AM43:AQ43" si="30">SUM(AM14:AM42)</f>
        <v>0</v>
      </c>
      <c r="AN43" s="142">
        <f t="shared" si="30"/>
        <v>0</v>
      </c>
      <c r="AO43" s="142">
        <f t="shared" si="30"/>
        <v>0</v>
      </c>
      <c r="AP43" s="142">
        <f>SUM(AP14:AP42)</f>
        <v>0</v>
      </c>
      <c r="AQ43" s="142">
        <f t="shared" si="30"/>
        <v>0</v>
      </c>
      <c r="AR43" s="142">
        <f t="shared" ref="AR43" si="31">SUM(AR14:AR42)</f>
        <v>0</v>
      </c>
      <c r="AS43" s="142">
        <f>SUM(AS14:AS42)</f>
        <v>0</v>
      </c>
      <c r="AT43" s="143">
        <f>SUM(AT14:AT42)</f>
        <v>0</v>
      </c>
    </row>
    <row r="44" spans="2:47" ht="18" customHeight="1" x14ac:dyDescent="0.15">
      <c r="B44" s="163"/>
      <c r="C44" s="240"/>
      <c r="D44" s="240"/>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40"/>
      <c r="AS44" s="240"/>
      <c r="AT44" s="239"/>
    </row>
    <row r="45" spans="2:47" ht="18" customHeight="1" thickBot="1" x14ac:dyDescent="0.2">
      <c r="B45" s="163"/>
      <c r="C45" s="240"/>
      <c r="D45" s="240"/>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c r="AQ45" s="240"/>
      <c r="AR45" s="240"/>
      <c r="AS45" s="240"/>
      <c r="AT45" s="239"/>
    </row>
    <row r="46" spans="2:47" ht="45" customHeight="1" x14ac:dyDescent="0.15">
      <c r="B46" s="123" t="s">
        <v>14</v>
      </c>
      <c r="C46" s="858" t="s">
        <v>498</v>
      </c>
      <c r="D46" s="945"/>
      <c r="E46" s="945"/>
      <c r="F46" s="722"/>
      <c r="G46" s="722"/>
      <c r="H46" s="722"/>
      <c r="I46" s="722"/>
      <c r="J46" s="722"/>
      <c r="K46" s="722"/>
      <c r="L46" s="722"/>
      <c r="M46" s="722"/>
      <c r="N46" s="722"/>
      <c r="O46" s="722"/>
      <c r="P46" s="722"/>
      <c r="Q46" s="722"/>
      <c r="R46" s="722"/>
      <c r="S46" s="722"/>
      <c r="T46" s="722"/>
      <c r="U46" s="722"/>
      <c r="V46" s="722"/>
      <c r="W46" s="722"/>
      <c r="X46" s="946"/>
    </row>
    <row r="47" spans="2:47" ht="18" customHeight="1" thickBot="1" x14ac:dyDescent="0.2">
      <c r="B47" s="124"/>
      <c r="C47" s="125"/>
      <c r="D47" s="126" t="s">
        <v>459</v>
      </c>
      <c r="E47" s="126" t="s">
        <v>460</v>
      </c>
      <c r="F47" s="126" t="s">
        <v>461</v>
      </c>
      <c r="G47" s="126" t="s">
        <v>462</v>
      </c>
      <c r="H47" s="126" t="s">
        <v>463</v>
      </c>
      <c r="I47" s="126" t="s">
        <v>464</v>
      </c>
      <c r="J47" s="126" t="s">
        <v>465</v>
      </c>
      <c r="K47" s="126" t="s">
        <v>466</v>
      </c>
      <c r="L47" s="126" t="s">
        <v>467</v>
      </c>
      <c r="M47" s="126" t="s">
        <v>468</v>
      </c>
      <c r="N47" s="126" t="s">
        <v>469</v>
      </c>
      <c r="O47" s="126" t="s">
        <v>470</v>
      </c>
      <c r="P47" s="126" t="s">
        <v>471</v>
      </c>
      <c r="Q47" s="126" t="s">
        <v>472</v>
      </c>
      <c r="R47" s="126" t="s">
        <v>480</v>
      </c>
      <c r="S47" s="126" t="s">
        <v>482</v>
      </c>
      <c r="T47" s="126" t="s">
        <v>483</v>
      </c>
      <c r="U47" s="126" t="s">
        <v>484</v>
      </c>
      <c r="V47" s="126" t="s">
        <v>485</v>
      </c>
      <c r="W47" s="126" t="s">
        <v>486</v>
      </c>
      <c r="X47" s="128" t="s">
        <v>481</v>
      </c>
    </row>
    <row r="48" spans="2:47" ht="18" customHeight="1" thickTop="1" thickBot="1" x14ac:dyDescent="0.2">
      <c r="B48" s="140" t="s">
        <v>210</v>
      </c>
      <c r="C48" s="165"/>
      <c r="D48" s="165"/>
      <c r="E48" s="165"/>
      <c r="F48" s="165"/>
      <c r="G48" s="165"/>
      <c r="H48" s="165"/>
      <c r="I48" s="165"/>
      <c r="J48" s="165"/>
      <c r="K48" s="165"/>
      <c r="L48" s="165"/>
      <c r="M48" s="165"/>
      <c r="N48" s="165"/>
      <c r="O48" s="165"/>
      <c r="P48" s="165"/>
      <c r="Q48" s="165"/>
      <c r="R48" s="165"/>
      <c r="S48" s="165"/>
      <c r="T48" s="165"/>
      <c r="U48" s="165"/>
      <c r="V48" s="165"/>
      <c r="W48" s="165"/>
      <c r="X48" s="166">
        <f>C48-SUM(D48:W48)</f>
        <v>0</v>
      </c>
      <c r="Y48" s="112"/>
    </row>
    <row r="49" s="167" customFormat="1" x14ac:dyDescent="0.15"/>
    <row r="50" s="167" customFormat="1" x14ac:dyDescent="0.15"/>
    <row r="51" s="167" customFormat="1" x14ac:dyDescent="0.15"/>
    <row r="52" s="167" customFormat="1" x14ac:dyDescent="0.15"/>
  </sheetData>
  <sheetProtection algorithmName="SHA-512" hashValue="ua0p6fvx8KtUAFduKJly46QEWAtVjyD+q7i33M/xAyMiPDWXjfL7QOyLPGd9AIE5yiil/zSqKkyBT5NgjgV/kQ==" saltValue="plPbTOJ6QZ/cNitruE843A==" spinCount="100000" sheet="1" objects="1" scenarios="1"/>
  <protectedRanges>
    <protectedRange sqref="D14:W42 C48:W48" name="範囲1"/>
  </protectedRanges>
  <mergeCells count="7">
    <mergeCell ref="C46:X46"/>
    <mergeCell ref="B12:B13"/>
    <mergeCell ref="Y12:AT12"/>
    <mergeCell ref="C12:X12"/>
    <mergeCell ref="B3:AT4"/>
    <mergeCell ref="B9:AT9"/>
    <mergeCell ref="B10:Y10"/>
  </mergeCells>
  <phoneticPr fontId="1"/>
  <pageMargins left="0.78740157480314965" right="0.78740157480314965" top="0.39370078740157483" bottom="0.39370078740157483" header="0.51181102362204722" footer="0.51181102362204722"/>
  <pageSetup paperSize="9" scale="12" fitToHeight="0" orientation="portrait" cellComments="asDisplayed"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AU46"/>
  <sheetViews>
    <sheetView showWhiteSpace="0" view="pageBreakPreview" topLeftCell="A9" zoomScale="85" zoomScaleNormal="100" zoomScaleSheetLayoutView="85" workbookViewId="0">
      <selection activeCell="D15" sqref="D15"/>
    </sheetView>
  </sheetViews>
  <sheetFormatPr defaultColWidth="9" defaultRowHeight="13.5" outlineLevelCol="1" x14ac:dyDescent="0.15"/>
  <cols>
    <col min="1" max="1" width="7.125" style="3" customWidth="1"/>
    <col min="2" max="2" width="19.875" style="3" customWidth="1"/>
    <col min="3" max="6" width="13.875" style="3" customWidth="1"/>
    <col min="7" max="23" width="13.875" style="3" customWidth="1" outlineLevel="1"/>
    <col min="24" max="25" width="13.875" style="3" customWidth="1"/>
    <col min="26" max="28" width="14.125" style="3" customWidth="1"/>
    <col min="29" max="45" width="14.125" style="3" customWidth="1" outlineLevel="1"/>
    <col min="46" max="46" width="13.875" style="3" customWidth="1"/>
    <col min="47" max="47" width="9.25" style="3" bestFit="1" customWidth="1"/>
    <col min="48" max="16384" width="9" style="3"/>
  </cols>
  <sheetData>
    <row r="1" spans="2:47" s="38" customFormat="1" ht="26.25" customHeight="1" x14ac:dyDescent="0.15">
      <c r="B1" s="3"/>
      <c r="C1" s="3"/>
      <c r="D1" s="3"/>
      <c r="E1" s="3"/>
      <c r="F1" s="3"/>
      <c r="G1" s="3"/>
      <c r="H1" s="3"/>
      <c r="I1" s="3"/>
      <c r="J1" s="3"/>
      <c r="K1" s="3"/>
      <c r="L1" s="3"/>
      <c r="M1" s="3"/>
      <c r="N1" s="3"/>
      <c r="O1" s="3"/>
      <c r="P1" s="3"/>
      <c r="Q1" s="3"/>
      <c r="R1" s="3"/>
      <c r="S1" s="3"/>
      <c r="T1" s="3"/>
      <c r="U1" s="3"/>
      <c r="V1" s="3"/>
      <c r="W1" s="3"/>
      <c r="X1" s="3"/>
      <c r="Y1" s="3"/>
      <c r="Z1" s="3"/>
      <c r="AB1" s="3"/>
      <c r="AD1" s="3"/>
      <c r="AF1" s="3"/>
      <c r="AI1" s="3"/>
      <c r="AJ1" s="3"/>
      <c r="AK1" s="3"/>
      <c r="AL1" s="3"/>
      <c r="AM1" s="3"/>
      <c r="AN1" s="3"/>
      <c r="AP1" s="3"/>
      <c r="AR1" s="3"/>
      <c r="AT1" s="81" t="s">
        <v>502</v>
      </c>
    </row>
    <row r="2" spans="2:47" s="38" customFormat="1" ht="18.75" customHeight="1" x14ac:dyDescent="0.15">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row>
    <row r="3" spans="2:47" s="38" customFormat="1" ht="21" customHeight="1" x14ac:dyDescent="0.15">
      <c r="B3" s="727" t="s">
        <v>500</v>
      </c>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c r="AK3" s="728"/>
      <c r="AL3" s="728"/>
      <c r="AM3" s="728"/>
      <c r="AN3" s="728"/>
      <c r="AO3" s="728"/>
      <c r="AP3" s="728"/>
      <c r="AQ3" s="728"/>
      <c r="AR3" s="728"/>
      <c r="AS3" s="728"/>
      <c r="AT3" s="728"/>
    </row>
    <row r="4" spans="2:47" s="38" customFormat="1" ht="21" customHeight="1" x14ac:dyDescent="0.15">
      <c r="B4" s="728"/>
      <c r="C4" s="728"/>
      <c r="D4" s="728"/>
      <c r="E4" s="728"/>
      <c r="F4" s="728"/>
      <c r="G4" s="728"/>
      <c r="H4" s="728"/>
      <c r="I4" s="728"/>
      <c r="J4" s="728"/>
      <c r="K4" s="728"/>
      <c r="L4" s="728"/>
      <c r="M4" s="728"/>
      <c r="N4" s="728"/>
      <c r="O4" s="728"/>
      <c r="P4" s="728"/>
      <c r="Q4" s="728"/>
      <c r="R4" s="728"/>
      <c r="S4" s="728"/>
      <c r="T4" s="728"/>
      <c r="U4" s="728"/>
      <c r="V4" s="728"/>
      <c r="W4" s="728"/>
      <c r="X4" s="728"/>
      <c r="Y4" s="728"/>
      <c r="Z4" s="728"/>
      <c r="AA4" s="728"/>
      <c r="AB4" s="728"/>
      <c r="AC4" s="728"/>
      <c r="AD4" s="728"/>
      <c r="AE4" s="728"/>
      <c r="AF4" s="728"/>
      <c r="AG4" s="728"/>
      <c r="AH4" s="728"/>
      <c r="AI4" s="728"/>
      <c r="AJ4" s="728"/>
      <c r="AK4" s="728"/>
      <c r="AL4" s="728"/>
      <c r="AM4" s="728"/>
      <c r="AN4" s="728"/>
      <c r="AO4" s="728"/>
      <c r="AP4" s="728"/>
      <c r="AQ4" s="728"/>
      <c r="AR4" s="728"/>
      <c r="AS4" s="728"/>
      <c r="AT4" s="728"/>
    </row>
    <row r="5" spans="2:47" ht="21" customHeight="1" x14ac:dyDescent="0.15">
      <c r="B5" s="12"/>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60" t="str">
        <f>IF(表紙!$G$8="","会社名",表紙!$G$8)</f>
        <v>会社名</v>
      </c>
    </row>
    <row r="6" spans="2:47" ht="21" customHeight="1" x14ac:dyDescent="0.15">
      <c r="B6" s="12"/>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U6" s="14"/>
    </row>
    <row r="7" spans="2:47" ht="18" customHeight="1" x14ac:dyDescent="0.15">
      <c r="B7" s="12" t="s">
        <v>124</v>
      </c>
    </row>
    <row r="8" spans="2:47" ht="18" customHeight="1" x14ac:dyDescent="0.15">
      <c r="B8" s="12" t="s">
        <v>240</v>
      </c>
    </row>
    <row r="9" spans="2:47" ht="9" customHeight="1" thickBot="1" x14ac:dyDescent="0.2"/>
    <row r="10" spans="2:47" s="38" customFormat="1" ht="37.5" customHeight="1" thickTop="1" thickBot="1" x14ac:dyDescent="0.2">
      <c r="B10" s="729" t="s">
        <v>503</v>
      </c>
      <c r="C10" s="730"/>
      <c r="D10" s="730"/>
      <c r="E10" s="730"/>
      <c r="F10" s="730"/>
      <c r="G10" s="730"/>
      <c r="H10" s="730"/>
      <c r="I10" s="730"/>
      <c r="J10" s="730"/>
      <c r="K10" s="730"/>
      <c r="L10" s="730"/>
      <c r="M10" s="730"/>
      <c r="N10" s="730"/>
      <c r="O10" s="730"/>
      <c r="P10" s="730"/>
      <c r="Q10" s="730"/>
      <c r="R10" s="730"/>
      <c r="S10" s="730"/>
      <c r="T10" s="730"/>
      <c r="U10" s="730"/>
      <c r="V10" s="730"/>
      <c r="W10" s="730"/>
      <c r="X10" s="730"/>
      <c r="Y10" s="730"/>
      <c r="Z10" s="730"/>
      <c r="AA10" s="730"/>
      <c r="AB10" s="730"/>
      <c r="AC10" s="730"/>
      <c r="AD10" s="730"/>
      <c r="AE10" s="730"/>
      <c r="AF10" s="730"/>
      <c r="AG10" s="730"/>
      <c r="AH10" s="730"/>
      <c r="AI10" s="730"/>
      <c r="AJ10" s="730"/>
      <c r="AK10" s="730"/>
      <c r="AL10" s="730"/>
      <c r="AM10" s="730"/>
      <c r="AN10" s="730"/>
      <c r="AO10" s="730"/>
      <c r="AP10" s="730"/>
      <c r="AQ10" s="730"/>
      <c r="AR10" s="730"/>
      <c r="AS10" s="730"/>
      <c r="AT10" s="731"/>
    </row>
    <row r="11" spans="2:47" ht="21.75" customHeight="1" thickTop="1" x14ac:dyDescent="0.2">
      <c r="B11" s="962" t="s">
        <v>504</v>
      </c>
      <c r="C11" s="962"/>
      <c r="D11" s="962"/>
      <c r="E11" s="962"/>
      <c r="F11" s="962"/>
      <c r="G11" s="962"/>
      <c r="H11" s="962"/>
      <c r="I11" s="962"/>
      <c r="J11" s="962"/>
      <c r="K11" s="962"/>
      <c r="L11" s="962"/>
      <c r="M11" s="962"/>
      <c r="N11" s="962"/>
      <c r="O11" s="962"/>
      <c r="P11" s="962"/>
      <c r="Q11" s="962"/>
      <c r="R11" s="962"/>
      <c r="S11" s="962"/>
      <c r="T11" s="962"/>
      <c r="U11" s="962"/>
      <c r="V11" s="962"/>
      <c r="W11" s="962"/>
      <c r="X11" s="962"/>
      <c r="Y11" s="962"/>
      <c r="Z11" s="962"/>
      <c r="AA11" s="962"/>
      <c r="AB11" s="962"/>
      <c r="AC11" s="962"/>
      <c r="AD11" s="962"/>
      <c r="AE11" s="962"/>
      <c r="AF11" s="962"/>
      <c r="AG11" s="962"/>
      <c r="AH11" s="962"/>
      <c r="AI11" s="962"/>
      <c r="AJ11" s="962"/>
      <c r="AK11" s="962"/>
      <c r="AL11" s="962"/>
      <c r="AM11" s="962"/>
      <c r="AN11" s="962"/>
      <c r="AO11" s="962"/>
      <c r="AP11" s="962"/>
      <c r="AQ11" s="962"/>
      <c r="AR11" s="962"/>
      <c r="AS11" s="962"/>
      <c r="AT11" s="962"/>
    </row>
    <row r="12" spans="2:47" ht="18" thickBot="1" x14ac:dyDescent="0.2">
      <c r="B12" s="12" t="s">
        <v>228</v>
      </c>
    </row>
    <row r="13" spans="2:47" ht="45" customHeight="1" x14ac:dyDescent="0.15">
      <c r="B13" s="967" t="s">
        <v>243</v>
      </c>
      <c r="C13" s="963" t="s">
        <v>244</v>
      </c>
      <c r="D13" s="964"/>
      <c r="E13" s="964"/>
      <c r="F13" s="964"/>
      <c r="G13" s="964"/>
      <c r="H13" s="964"/>
      <c r="I13" s="964"/>
      <c r="J13" s="964"/>
      <c r="K13" s="964"/>
      <c r="L13" s="964"/>
      <c r="M13" s="964"/>
      <c r="N13" s="964"/>
      <c r="O13" s="964"/>
      <c r="P13" s="964"/>
      <c r="Q13" s="964"/>
      <c r="R13" s="964"/>
      <c r="S13" s="964"/>
      <c r="T13" s="964"/>
      <c r="U13" s="964"/>
      <c r="V13" s="964"/>
      <c r="W13" s="964"/>
      <c r="X13" s="966"/>
      <c r="Y13" s="963" t="s">
        <v>505</v>
      </c>
      <c r="Z13" s="964"/>
      <c r="AA13" s="964"/>
      <c r="AB13" s="964"/>
      <c r="AC13" s="964"/>
      <c r="AD13" s="964"/>
      <c r="AE13" s="964"/>
      <c r="AF13" s="964"/>
      <c r="AG13" s="964"/>
      <c r="AH13" s="964"/>
      <c r="AI13" s="964"/>
      <c r="AJ13" s="964"/>
      <c r="AK13" s="964"/>
      <c r="AL13" s="964"/>
      <c r="AM13" s="964"/>
      <c r="AN13" s="964"/>
      <c r="AO13" s="964"/>
      <c r="AP13" s="964"/>
      <c r="AQ13" s="964"/>
      <c r="AR13" s="964"/>
      <c r="AS13" s="964"/>
      <c r="AT13" s="965"/>
    </row>
    <row r="14" spans="2:47" ht="151.5" customHeight="1" thickBot="1" x14ac:dyDescent="0.2">
      <c r="B14" s="968"/>
      <c r="C14" s="10"/>
      <c r="D14" s="40" t="s">
        <v>459</v>
      </c>
      <c r="E14" s="40" t="s">
        <v>460</v>
      </c>
      <c r="F14" s="40" t="s">
        <v>461</v>
      </c>
      <c r="G14" s="40" t="s">
        <v>462</v>
      </c>
      <c r="H14" s="40" t="s">
        <v>463</v>
      </c>
      <c r="I14" s="40" t="s">
        <v>464</v>
      </c>
      <c r="J14" s="40" t="s">
        <v>465</v>
      </c>
      <c r="K14" s="40" t="s">
        <v>466</v>
      </c>
      <c r="L14" s="40" t="s">
        <v>467</v>
      </c>
      <c r="M14" s="40" t="s">
        <v>468</v>
      </c>
      <c r="N14" s="40" t="s">
        <v>469</v>
      </c>
      <c r="O14" s="40" t="s">
        <v>470</v>
      </c>
      <c r="P14" s="40" t="s">
        <v>471</v>
      </c>
      <c r="Q14" s="40" t="s">
        <v>472</v>
      </c>
      <c r="R14" s="40" t="s">
        <v>480</v>
      </c>
      <c r="S14" s="40" t="s">
        <v>481</v>
      </c>
      <c r="T14" s="40" t="s">
        <v>482</v>
      </c>
      <c r="U14" s="40" t="s">
        <v>483</v>
      </c>
      <c r="V14" s="40" t="s">
        <v>484</v>
      </c>
      <c r="W14" s="40" t="s">
        <v>485</v>
      </c>
      <c r="X14" s="40" t="s">
        <v>486</v>
      </c>
      <c r="Y14" s="10"/>
      <c r="Z14" s="40" t="s">
        <v>459</v>
      </c>
      <c r="AA14" s="40" t="s">
        <v>460</v>
      </c>
      <c r="AB14" s="40" t="s">
        <v>461</v>
      </c>
      <c r="AC14" s="40" t="s">
        <v>462</v>
      </c>
      <c r="AD14" s="40" t="s">
        <v>463</v>
      </c>
      <c r="AE14" s="40" t="s">
        <v>464</v>
      </c>
      <c r="AF14" s="40" t="s">
        <v>465</v>
      </c>
      <c r="AG14" s="40" t="s">
        <v>466</v>
      </c>
      <c r="AH14" s="40" t="s">
        <v>467</v>
      </c>
      <c r="AI14" s="40" t="s">
        <v>468</v>
      </c>
      <c r="AJ14" s="40" t="s">
        <v>469</v>
      </c>
      <c r="AK14" s="40" t="s">
        <v>470</v>
      </c>
      <c r="AL14" s="40" t="s">
        <v>471</v>
      </c>
      <c r="AM14" s="40" t="s">
        <v>472</v>
      </c>
      <c r="AN14" s="40" t="s">
        <v>480</v>
      </c>
      <c r="AO14" s="40" t="s">
        <v>481</v>
      </c>
      <c r="AP14" s="40" t="s">
        <v>482</v>
      </c>
      <c r="AQ14" s="40" t="s">
        <v>483</v>
      </c>
      <c r="AR14" s="40" t="s">
        <v>484</v>
      </c>
      <c r="AS14" s="40" t="s">
        <v>485</v>
      </c>
      <c r="AT14" s="41" t="s">
        <v>486</v>
      </c>
      <c r="AU14" s="74"/>
    </row>
    <row r="15" spans="2:47" ht="18" customHeight="1" thickTop="1" x14ac:dyDescent="0.15">
      <c r="B15" s="28" t="s">
        <v>246</v>
      </c>
      <c r="C15" s="42" t="str">
        <f>IF(表4!C15="","",表4!C15)</f>
        <v/>
      </c>
      <c r="D15" s="47"/>
      <c r="E15" s="47"/>
      <c r="F15" s="47"/>
      <c r="G15" s="47"/>
      <c r="H15" s="47"/>
      <c r="I15" s="47"/>
      <c r="J15" s="47"/>
      <c r="K15" s="47"/>
      <c r="L15" s="47"/>
      <c r="M15" s="47"/>
      <c r="N15" s="47"/>
      <c r="O15" s="47"/>
      <c r="P15" s="47"/>
      <c r="Q15" s="47"/>
      <c r="R15" s="47"/>
      <c r="S15" s="47"/>
      <c r="T15" s="47"/>
      <c r="U15" s="47"/>
      <c r="V15" s="47"/>
      <c r="W15" s="47"/>
      <c r="X15" s="44" t="str">
        <f>IF(C15="","",C15-SUM(D15:W15))</f>
        <v/>
      </c>
      <c r="Y15" s="42">
        <f>IF(表4!E15="",0,表4!E15)</f>
        <v>0</v>
      </c>
      <c r="Z15" s="42">
        <f t="shared" ref="Z15:AI17" si="0">IF($C15="",0,$Y15*(D15/$C15))</f>
        <v>0</v>
      </c>
      <c r="AA15" s="42">
        <f t="shared" si="0"/>
        <v>0</v>
      </c>
      <c r="AB15" s="42">
        <f t="shared" si="0"/>
        <v>0</v>
      </c>
      <c r="AC15" s="42">
        <f t="shared" si="0"/>
        <v>0</v>
      </c>
      <c r="AD15" s="42">
        <f t="shared" si="0"/>
        <v>0</v>
      </c>
      <c r="AE15" s="42">
        <f t="shared" si="0"/>
        <v>0</v>
      </c>
      <c r="AF15" s="42">
        <f t="shared" si="0"/>
        <v>0</v>
      </c>
      <c r="AG15" s="42">
        <f t="shared" si="0"/>
        <v>0</v>
      </c>
      <c r="AH15" s="42">
        <f t="shared" si="0"/>
        <v>0</v>
      </c>
      <c r="AI15" s="42">
        <f t="shared" si="0"/>
        <v>0</v>
      </c>
      <c r="AJ15" s="42">
        <f t="shared" ref="AJ15:AN17" si="1">IF($C15="",0,$Y15*(N15/$C15))</f>
        <v>0</v>
      </c>
      <c r="AK15" s="42">
        <f t="shared" si="1"/>
        <v>0</v>
      </c>
      <c r="AL15" s="42">
        <f t="shared" si="1"/>
        <v>0</v>
      </c>
      <c r="AM15" s="42">
        <f t="shared" si="1"/>
        <v>0</v>
      </c>
      <c r="AN15" s="42">
        <f t="shared" si="1"/>
        <v>0</v>
      </c>
      <c r="AO15" s="42">
        <f t="shared" ref="AO15:AS17" si="2">IF($C15="",0,$Y15*(S15/$C15))</f>
        <v>0</v>
      </c>
      <c r="AP15" s="42">
        <f t="shared" si="2"/>
        <v>0</v>
      </c>
      <c r="AQ15" s="42">
        <f t="shared" si="2"/>
        <v>0</v>
      </c>
      <c r="AR15" s="42">
        <f t="shared" si="2"/>
        <v>0</v>
      </c>
      <c r="AS15" s="42">
        <f t="shared" si="2"/>
        <v>0</v>
      </c>
      <c r="AT15" s="34">
        <f>IF(Y15="",0,Y15-SUM(Z15:AS15))</f>
        <v>0</v>
      </c>
      <c r="AU15" s="14" t="s">
        <v>146</v>
      </c>
    </row>
    <row r="16" spans="2:47" ht="18" customHeight="1" x14ac:dyDescent="0.15">
      <c r="B16" s="29" t="s">
        <v>247</v>
      </c>
      <c r="C16" s="42" t="str">
        <f>IF(表4!C16="","",表4!C16)</f>
        <v/>
      </c>
      <c r="D16" s="33"/>
      <c r="E16" s="33"/>
      <c r="F16" s="33"/>
      <c r="G16" s="33"/>
      <c r="H16" s="33"/>
      <c r="I16" s="33"/>
      <c r="J16" s="33"/>
      <c r="K16" s="33"/>
      <c r="L16" s="33"/>
      <c r="M16" s="33"/>
      <c r="N16" s="33"/>
      <c r="O16" s="33"/>
      <c r="P16" s="33"/>
      <c r="Q16" s="33"/>
      <c r="R16" s="33"/>
      <c r="S16" s="33"/>
      <c r="T16" s="33"/>
      <c r="U16" s="33"/>
      <c r="V16" s="33"/>
      <c r="W16" s="33"/>
      <c r="X16" s="44" t="str">
        <f>IF(C16="","",C16-SUM(D16:W16))</f>
        <v/>
      </c>
      <c r="Y16" s="42">
        <f>IF(表4!E16="",0,表4!E16)</f>
        <v>0</v>
      </c>
      <c r="Z16" s="42">
        <f t="shared" si="0"/>
        <v>0</v>
      </c>
      <c r="AA16" s="42">
        <f t="shared" si="0"/>
        <v>0</v>
      </c>
      <c r="AB16" s="42">
        <f t="shared" si="0"/>
        <v>0</v>
      </c>
      <c r="AC16" s="42">
        <f t="shared" si="0"/>
        <v>0</v>
      </c>
      <c r="AD16" s="42">
        <f t="shared" si="0"/>
        <v>0</v>
      </c>
      <c r="AE16" s="42">
        <f t="shared" si="0"/>
        <v>0</v>
      </c>
      <c r="AF16" s="42">
        <f t="shared" si="0"/>
        <v>0</v>
      </c>
      <c r="AG16" s="42">
        <f t="shared" si="0"/>
        <v>0</v>
      </c>
      <c r="AH16" s="42">
        <f t="shared" si="0"/>
        <v>0</v>
      </c>
      <c r="AI16" s="42">
        <f t="shared" si="0"/>
        <v>0</v>
      </c>
      <c r="AJ16" s="42">
        <f t="shared" si="1"/>
        <v>0</v>
      </c>
      <c r="AK16" s="42">
        <f t="shared" si="1"/>
        <v>0</v>
      </c>
      <c r="AL16" s="42">
        <f t="shared" si="1"/>
        <v>0</v>
      </c>
      <c r="AM16" s="42">
        <f t="shared" si="1"/>
        <v>0</v>
      </c>
      <c r="AN16" s="42">
        <f t="shared" si="1"/>
        <v>0</v>
      </c>
      <c r="AO16" s="42">
        <f t="shared" si="2"/>
        <v>0</v>
      </c>
      <c r="AP16" s="42">
        <f t="shared" si="2"/>
        <v>0</v>
      </c>
      <c r="AQ16" s="42">
        <f t="shared" si="2"/>
        <v>0</v>
      </c>
      <c r="AR16" s="42">
        <f t="shared" si="2"/>
        <v>0</v>
      </c>
      <c r="AS16" s="42">
        <f t="shared" si="2"/>
        <v>0</v>
      </c>
      <c r="AT16" s="34">
        <f>IF(Y16="",0,Y16-SUM(Z16:AS16))</f>
        <v>0</v>
      </c>
      <c r="AU16" s="14" t="s">
        <v>148</v>
      </c>
    </row>
    <row r="17" spans="2:47" ht="18" customHeight="1" thickBot="1" x14ac:dyDescent="0.2">
      <c r="B17" s="29" t="s">
        <v>248</v>
      </c>
      <c r="C17" s="42" t="str">
        <f>IF(表4!C17="","",表4!C17)</f>
        <v/>
      </c>
      <c r="D17" s="33"/>
      <c r="E17" s="33"/>
      <c r="F17" s="33"/>
      <c r="G17" s="33"/>
      <c r="H17" s="33"/>
      <c r="I17" s="33"/>
      <c r="J17" s="33"/>
      <c r="K17" s="33"/>
      <c r="L17" s="33"/>
      <c r="M17" s="33"/>
      <c r="N17" s="33"/>
      <c r="O17" s="33"/>
      <c r="P17" s="33"/>
      <c r="Q17" s="33"/>
      <c r="R17" s="33"/>
      <c r="S17" s="33"/>
      <c r="T17" s="33"/>
      <c r="U17" s="33"/>
      <c r="V17" s="33"/>
      <c r="W17" s="33"/>
      <c r="X17" s="44" t="str">
        <f>IF(C17="","",C17-SUM(D17:W17))</f>
        <v/>
      </c>
      <c r="Y17" s="42">
        <f>IF(表4!E17="",0,表4!E17)</f>
        <v>0</v>
      </c>
      <c r="Z17" s="42">
        <f t="shared" si="0"/>
        <v>0</v>
      </c>
      <c r="AA17" s="42">
        <f t="shared" si="0"/>
        <v>0</v>
      </c>
      <c r="AB17" s="42">
        <f t="shared" si="0"/>
        <v>0</v>
      </c>
      <c r="AC17" s="42">
        <f t="shared" si="0"/>
        <v>0</v>
      </c>
      <c r="AD17" s="42">
        <f t="shared" si="0"/>
        <v>0</v>
      </c>
      <c r="AE17" s="42">
        <f t="shared" si="0"/>
        <v>0</v>
      </c>
      <c r="AF17" s="42">
        <f t="shared" si="0"/>
        <v>0</v>
      </c>
      <c r="AG17" s="42">
        <f t="shared" si="0"/>
        <v>0</v>
      </c>
      <c r="AH17" s="42">
        <f t="shared" si="0"/>
        <v>0</v>
      </c>
      <c r="AI17" s="42">
        <f t="shared" si="0"/>
        <v>0</v>
      </c>
      <c r="AJ17" s="42">
        <f t="shared" si="1"/>
        <v>0</v>
      </c>
      <c r="AK17" s="42">
        <f t="shared" si="1"/>
        <v>0</v>
      </c>
      <c r="AL17" s="42">
        <f t="shared" si="1"/>
        <v>0</v>
      </c>
      <c r="AM17" s="42">
        <f t="shared" si="1"/>
        <v>0</v>
      </c>
      <c r="AN17" s="42">
        <f t="shared" si="1"/>
        <v>0</v>
      </c>
      <c r="AO17" s="42">
        <f t="shared" si="2"/>
        <v>0</v>
      </c>
      <c r="AP17" s="42">
        <f t="shared" si="2"/>
        <v>0</v>
      </c>
      <c r="AQ17" s="42">
        <f t="shared" si="2"/>
        <v>0</v>
      </c>
      <c r="AR17" s="42">
        <f t="shared" si="2"/>
        <v>0</v>
      </c>
      <c r="AS17" s="42">
        <f t="shared" si="2"/>
        <v>0</v>
      </c>
      <c r="AT17" s="34">
        <f>IF(Y17="",0,Y17-SUM(Z17:AS17))</f>
        <v>0</v>
      </c>
      <c r="AU17" s="14" t="s">
        <v>150</v>
      </c>
    </row>
    <row r="18" spans="2:47" ht="18" customHeight="1" thickTop="1" thickBot="1" x14ac:dyDescent="0.2">
      <c r="B18" s="46" t="s">
        <v>231</v>
      </c>
      <c r="C18" s="45">
        <f t="shared" ref="C18:AA18" si="3">SUM(C15:C17)</f>
        <v>0</v>
      </c>
      <c r="D18" s="45">
        <f t="shared" si="3"/>
        <v>0</v>
      </c>
      <c r="E18" s="45">
        <f t="shared" si="3"/>
        <v>0</v>
      </c>
      <c r="F18" s="45">
        <f t="shared" ref="F18:I18" si="4">SUM(F15:F17)</f>
        <v>0</v>
      </c>
      <c r="G18" s="45">
        <f t="shared" si="4"/>
        <v>0</v>
      </c>
      <c r="H18" s="45">
        <f t="shared" si="4"/>
        <v>0</v>
      </c>
      <c r="I18" s="45">
        <f t="shared" si="4"/>
        <v>0</v>
      </c>
      <c r="J18" s="45">
        <f t="shared" ref="J18:U18" si="5">SUM(J15:J17)</f>
        <v>0</v>
      </c>
      <c r="K18" s="45">
        <f t="shared" si="5"/>
        <v>0</v>
      </c>
      <c r="L18" s="45">
        <f t="shared" si="5"/>
        <v>0</v>
      </c>
      <c r="M18" s="45">
        <f t="shared" si="5"/>
        <v>0</v>
      </c>
      <c r="N18" s="45">
        <f t="shared" si="5"/>
        <v>0</v>
      </c>
      <c r="O18" s="45">
        <f t="shared" si="5"/>
        <v>0</v>
      </c>
      <c r="P18" s="45">
        <f t="shared" si="5"/>
        <v>0</v>
      </c>
      <c r="Q18" s="45">
        <f t="shared" si="5"/>
        <v>0</v>
      </c>
      <c r="R18" s="45">
        <f>SUM(R15:R17)</f>
        <v>0</v>
      </c>
      <c r="S18" s="45">
        <f>SUM(S15:S17)</f>
        <v>0</v>
      </c>
      <c r="T18" s="45">
        <f t="shared" si="5"/>
        <v>0</v>
      </c>
      <c r="U18" s="45">
        <f t="shared" si="5"/>
        <v>0</v>
      </c>
      <c r="V18" s="45">
        <f t="shared" ref="V18:W18" si="6">SUM(V15:V17)</f>
        <v>0</v>
      </c>
      <c r="W18" s="45">
        <f t="shared" si="6"/>
        <v>0</v>
      </c>
      <c r="X18" s="45">
        <f>SUM(X15:X17)</f>
        <v>0</v>
      </c>
      <c r="Y18" s="43">
        <f t="shared" si="3"/>
        <v>0</v>
      </c>
      <c r="Z18" s="43">
        <f t="shared" si="3"/>
        <v>0</v>
      </c>
      <c r="AA18" s="43">
        <f t="shared" si="3"/>
        <v>0</v>
      </c>
      <c r="AB18" s="43">
        <f t="shared" ref="AB18:AE18" si="7">SUM(AB15:AB17)</f>
        <v>0</v>
      </c>
      <c r="AC18" s="43">
        <f t="shared" si="7"/>
        <v>0</v>
      </c>
      <c r="AD18" s="43">
        <f t="shared" si="7"/>
        <v>0</v>
      </c>
      <c r="AE18" s="43">
        <f t="shared" si="7"/>
        <v>0</v>
      </c>
      <c r="AF18" s="43">
        <f t="shared" ref="AF18:AQ18" si="8">SUM(AF15:AF17)</f>
        <v>0</v>
      </c>
      <c r="AG18" s="43">
        <f t="shared" si="8"/>
        <v>0</v>
      </c>
      <c r="AH18" s="43">
        <f t="shared" si="8"/>
        <v>0</v>
      </c>
      <c r="AI18" s="43">
        <f t="shared" si="8"/>
        <v>0</v>
      </c>
      <c r="AJ18" s="43">
        <f>SUM(AJ15:AJ17)</f>
        <v>0</v>
      </c>
      <c r="AK18" s="43">
        <f>SUM(AK15:AK17)</f>
        <v>0</v>
      </c>
      <c r="AL18" s="43">
        <f>SUM(AL15:AL17)</f>
        <v>0</v>
      </c>
      <c r="AM18" s="43">
        <f>SUM(AM15:AM17)</f>
        <v>0</v>
      </c>
      <c r="AN18" s="43">
        <f>SUM(AN15:AN17)</f>
        <v>0</v>
      </c>
      <c r="AO18" s="43">
        <f t="shared" si="8"/>
        <v>0</v>
      </c>
      <c r="AP18" s="43">
        <f t="shared" si="8"/>
        <v>0</v>
      </c>
      <c r="AQ18" s="43">
        <f t="shared" si="8"/>
        <v>0</v>
      </c>
      <c r="AR18" s="43">
        <f t="shared" ref="AR18" si="9">SUM(AR15:AR17)</f>
        <v>0</v>
      </c>
      <c r="AS18" s="43">
        <f>SUM(AS15:AS17)</f>
        <v>0</v>
      </c>
      <c r="AT18" s="32">
        <f>SUM(AT15:AT17)</f>
        <v>0</v>
      </c>
    </row>
    <row r="19" spans="2:47" ht="18" customHeight="1" x14ac:dyDescent="0.15">
      <c r="B19" s="21"/>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5"/>
    </row>
    <row r="20" spans="2:47" ht="18" customHeight="1" thickBot="1" x14ac:dyDescent="0.2">
      <c r="B20" s="21"/>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5"/>
    </row>
    <row r="21" spans="2:47" ht="45" customHeight="1" x14ac:dyDescent="0.15">
      <c r="B21" s="30" t="s">
        <v>16</v>
      </c>
      <c r="C21" s="858" t="s">
        <v>506</v>
      </c>
      <c r="D21" s="945"/>
      <c r="E21" s="945"/>
      <c r="F21" s="722"/>
      <c r="G21" s="722"/>
      <c r="H21" s="722"/>
      <c r="I21" s="722"/>
      <c r="J21" s="722"/>
      <c r="K21" s="722"/>
      <c r="L21" s="722"/>
      <c r="M21" s="722"/>
      <c r="N21" s="722"/>
      <c r="O21" s="722"/>
      <c r="P21" s="722"/>
      <c r="Q21" s="722"/>
      <c r="R21" s="722"/>
      <c r="S21" s="722"/>
      <c r="T21" s="722"/>
      <c r="U21" s="722"/>
      <c r="V21" s="722"/>
      <c r="W21" s="722"/>
      <c r="X21" s="946"/>
    </row>
    <row r="22" spans="2:47" ht="18" customHeight="1" thickBot="1" x14ac:dyDescent="0.2">
      <c r="B22" s="31"/>
      <c r="C22" s="39"/>
      <c r="D22" s="40" t="s">
        <v>459</v>
      </c>
      <c r="E22" s="40" t="s">
        <v>460</v>
      </c>
      <c r="F22" s="40" t="s">
        <v>461</v>
      </c>
      <c r="G22" s="40" t="s">
        <v>462</v>
      </c>
      <c r="H22" s="40" t="s">
        <v>463</v>
      </c>
      <c r="I22" s="40" t="s">
        <v>464</v>
      </c>
      <c r="J22" s="40" t="s">
        <v>465</v>
      </c>
      <c r="K22" s="40" t="s">
        <v>466</v>
      </c>
      <c r="L22" s="40" t="s">
        <v>467</v>
      </c>
      <c r="M22" s="40" t="s">
        <v>468</v>
      </c>
      <c r="N22" s="40" t="s">
        <v>469</v>
      </c>
      <c r="O22" s="40" t="s">
        <v>470</v>
      </c>
      <c r="P22" s="40" t="s">
        <v>471</v>
      </c>
      <c r="Q22" s="40" t="s">
        <v>472</v>
      </c>
      <c r="R22" s="40" t="s">
        <v>480</v>
      </c>
      <c r="S22" s="40" t="s">
        <v>481</v>
      </c>
      <c r="T22" s="40" t="s">
        <v>482</v>
      </c>
      <c r="U22" s="40" t="s">
        <v>483</v>
      </c>
      <c r="V22" s="40" t="s">
        <v>484</v>
      </c>
      <c r="W22" s="40" t="s">
        <v>485</v>
      </c>
      <c r="X22" s="41" t="s">
        <v>486</v>
      </c>
    </row>
    <row r="23" spans="2:47" ht="18" customHeight="1" thickTop="1" thickBot="1" x14ac:dyDescent="0.2">
      <c r="B23" s="24" t="s">
        <v>210</v>
      </c>
      <c r="C23" s="62"/>
      <c r="D23" s="62"/>
      <c r="E23" s="62"/>
      <c r="F23" s="62"/>
      <c r="G23" s="62"/>
      <c r="H23" s="62"/>
      <c r="I23" s="62"/>
      <c r="J23" s="62"/>
      <c r="K23" s="62"/>
      <c r="L23" s="62"/>
      <c r="M23" s="62"/>
      <c r="N23" s="62"/>
      <c r="O23" s="62"/>
      <c r="P23" s="62"/>
      <c r="Q23" s="62"/>
      <c r="R23" s="62"/>
      <c r="S23" s="62"/>
      <c r="T23" s="62"/>
      <c r="U23" s="62"/>
      <c r="V23" s="62"/>
      <c r="W23" s="62"/>
      <c r="X23" s="63">
        <f>C23-SUM(D23:W23)</f>
        <v>0</v>
      </c>
      <c r="Y23" s="14"/>
    </row>
    <row r="24" spans="2:47" customFormat="1" x14ac:dyDescent="0.15"/>
    <row r="25" spans="2:47" customFormat="1" x14ac:dyDescent="0.15"/>
    <row r="26" spans="2:47" customFormat="1" x14ac:dyDescent="0.15"/>
    <row r="27" spans="2:47" customFormat="1" x14ac:dyDescent="0.15"/>
    <row r="28" spans="2:47" customFormat="1" x14ac:dyDescent="0.15"/>
    <row r="29" spans="2:47" customFormat="1" x14ac:dyDescent="0.15"/>
    <row r="30" spans="2:47" customFormat="1" x14ac:dyDescent="0.15"/>
    <row r="31" spans="2:47" customFormat="1" x14ac:dyDescent="0.15"/>
    <row r="32" spans="2:47" customForma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row r="43" customFormat="1" x14ac:dyDescent="0.15"/>
    <row r="44" customFormat="1" x14ac:dyDescent="0.15"/>
    <row r="45" customFormat="1" x14ac:dyDescent="0.15"/>
    <row r="46" customFormat="1" x14ac:dyDescent="0.15"/>
  </sheetData>
  <sheetProtection algorithmName="SHA-512" hashValue="660i2Q0LC84xMbq5Gn8+Jv6el8MTgPf0b8xg360jbBYNFAqbPn1DbnO4JuQ2nU0280KH3f6ctMoMGoRwUUJmVQ==" saltValue="jpcDD9TzPsG76up1wntu1Q==" spinCount="100000" sheet="1" objects="1" scenarios="1"/>
  <protectedRanges>
    <protectedRange sqref="C23:W23 D15:W17" name="範囲1"/>
  </protectedRanges>
  <mergeCells count="7">
    <mergeCell ref="C21:X21"/>
    <mergeCell ref="B3:AT4"/>
    <mergeCell ref="B10:AT10"/>
    <mergeCell ref="B11:AT11"/>
    <mergeCell ref="Y13:AT13"/>
    <mergeCell ref="C13:X13"/>
    <mergeCell ref="B13:B14"/>
  </mergeCells>
  <phoneticPr fontId="1"/>
  <pageMargins left="0.78740157480314965" right="0.78740157480314965" top="0.39370078740157483" bottom="0.39370078740157483" header="0.51181102362204722" footer="0.51181102362204722"/>
  <pageSetup paperSize="9" scale="13" fitToHeight="0" orientation="portrait" cellComments="asDisplayed"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AU46"/>
  <sheetViews>
    <sheetView view="pageBreakPreview" zoomScale="55" zoomScaleNormal="100" zoomScaleSheetLayoutView="55" workbookViewId="0">
      <selection activeCell="O29" sqref="O29"/>
    </sheetView>
  </sheetViews>
  <sheetFormatPr defaultColWidth="9" defaultRowHeight="13.5" outlineLevelCol="1" x14ac:dyDescent="0.15"/>
  <cols>
    <col min="1" max="1" width="1.25" style="3" customWidth="1"/>
    <col min="2" max="2" width="19.875" style="3" customWidth="1"/>
    <col min="3" max="6" width="13.875" style="3" customWidth="1"/>
    <col min="7" max="23" width="13.875" style="3" customWidth="1" outlineLevel="1"/>
    <col min="24" max="28" width="13.875" style="3" customWidth="1"/>
    <col min="29" max="45" width="13.875" style="3" customWidth="1" outlineLevel="1"/>
    <col min="46" max="46" width="13.875" style="3" customWidth="1"/>
    <col min="47" max="47" width="9.25" style="3" bestFit="1" customWidth="1"/>
    <col min="48" max="16384" width="9" style="3"/>
  </cols>
  <sheetData>
    <row r="1" spans="2:47" s="38" customFormat="1" ht="26.25" customHeight="1" x14ac:dyDescent="0.15">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81" t="s">
        <v>507</v>
      </c>
    </row>
    <row r="2" spans="2:47" s="38" customFormat="1" ht="18.75" customHeight="1" x14ac:dyDescent="0.15">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row>
    <row r="3" spans="2:47" s="38" customFormat="1" ht="21" customHeight="1" x14ac:dyDescent="0.15">
      <c r="B3" s="727" t="s">
        <v>500</v>
      </c>
      <c r="C3" s="727"/>
      <c r="D3" s="727"/>
      <c r="E3" s="727"/>
      <c r="F3" s="727"/>
      <c r="G3" s="727"/>
      <c r="H3" s="727"/>
      <c r="I3" s="727"/>
      <c r="J3" s="727"/>
      <c r="K3" s="727"/>
      <c r="L3" s="727"/>
      <c r="M3" s="727"/>
      <c r="N3" s="727"/>
      <c r="O3" s="727"/>
      <c r="P3" s="727"/>
      <c r="Q3" s="727"/>
      <c r="R3" s="727"/>
      <c r="S3" s="727"/>
      <c r="T3" s="727"/>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c r="AT3" s="727"/>
    </row>
    <row r="4" spans="2:47" s="38" customFormat="1" ht="21" customHeight="1" x14ac:dyDescent="0.15">
      <c r="B4" s="727"/>
      <c r="C4" s="727"/>
      <c r="D4" s="727"/>
      <c r="E4" s="727"/>
      <c r="F4" s="727"/>
      <c r="G4" s="727"/>
      <c r="H4" s="727"/>
      <c r="I4" s="727"/>
      <c r="J4" s="727"/>
      <c r="K4" s="727"/>
      <c r="L4" s="727"/>
      <c r="M4" s="727"/>
      <c r="N4" s="727"/>
      <c r="O4" s="727"/>
      <c r="P4" s="727"/>
      <c r="Q4" s="727"/>
      <c r="R4" s="727"/>
      <c r="S4" s="727"/>
      <c r="T4" s="727"/>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c r="AT4" s="727"/>
    </row>
    <row r="5" spans="2:47" ht="21" customHeight="1" x14ac:dyDescent="0.15">
      <c r="B5" s="12"/>
      <c r="Y5" s="7"/>
      <c r="Z5" s="7"/>
      <c r="AA5" s="7"/>
      <c r="AB5" s="7"/>
      <c r="AC5" s="7"/>
      <c r="AD5" s="7"/>
      <c r="AE5" s="7"/>
      <c r="AF5" s="7"/>
      <c r="AG5" s="7"/>
      <c r="AH5" s="7"/>
      <c r="AI5" s="7"/>
      <c r="AJ5" s="7"/>
      <c r="AK5" s="7"/>
      <c r="AL5" s="7"/>
      <c r="AM5" s="7"/>
      <c r="AN5" s="7"/>
      <c r="AO5" s="7"/>
      <c r="AP5" s="7"/>
      <c r="AQ5" s="7"/>
      <c r="AR5" s="7"/>
      <c r="AS5" s="7"/>
      <c r="AT5" s="60" t="str">
        <f>IF(表紙!$G$8="","会社名",表紙!$G$8)</f>
        <v>会社名</v>
      </c>
    </row>
    <row r="6" spans="2:47" ht="18" customHeight="1" x14ac:dyDescent="0.15">
      <c r="B6" s="12" t="s">
        <v>124</v>
      </c>
    </row>
    <row r="7" spans="2:47" ht="18" customHeight="1" x14ac:dyDescent="0.15">
      <c r="B7" s="12" t="s">
        <v>250</v>
      </c>
    </row>
    <row r="8" spans="2:47" ht="9" customHeight="1" thickBot="1" x14ac:dyDescent="0.2"/>
    <row r="9" spans="2:47" s="38" customFormat="1" ht="37.5" customHeight="1" thickTop="1" thickBot="1" x14ac:dyDescent="0.2">
      <c r="B9" s="729" t="s">
        <v>508</v>
      </c>
      <c r="C9" s="730"/>
      <c r="D9" s="730"/>
      <c r="E9" s="730"/>
      <c r="F9" s="730"/>
      <c r="G9" s="730"/>
      <c r="H9" s="730"/>
      <c r="I9" s="730"/>
      <c r="J9" s="730"/>
      <c r="K9" s="730"/>
      <c r="L9" s="730"/>
      <c r="M9" s="730"/>
      <c r="N9" s="730"/>
      <c r="O9" s="730"/>
      <c r="P9" s="730"/>
      <c r="Q9" s="730"/>
      <c r="R9" s="730"/>
      <c r="S9" s="730"/>
      <c r="T9" s="730"/>
      <c r="U9" s="730"/>
      <c r="V9" s="730"/>
      <c r="W9" s="730"/>
      <c r="X9" s="730"/>
      <c r="Y9" s="730"/>
      <c r="Z9" s="730"/>
      <c r="AA9" s="730"/>
      <c r="AB9" s="730"/>
      <c r="AC9" s="730"/>
      <c r="AD9" s="730"/>
      <c r="AE9" s="730"/>
      <c r="AF9" s="730"/>
      <c r="AG9" s="730"/>
      <c r="AH9" s="730"/>
      <c r="AI9" s="730"/>
      <c r="AJ9" s="730"/>
      <c r="AK9" s="730"/>
      <c r="AL9" s="730"/>
      <c r="AM9" s="730"/>
      <c r="AN9" s="730"/>
      <c r="AO9" s="730"/>
      <c r="AP9" s="730"/>
      <c r="AQ9" s="730"/>
      <c r="AR9" s="730"/>
      <c r="AS9" s="730"/>
      <c r="AT9" s="731"/>
    </row>
    <row r="10" spans="2:47" ht="30" customHeight="1" thickTop="1" x14ac:dyDescent="0.2">
      <c r="B10" s="962" t="s">
        <v>509</v>
      </c>
      <c r="C10" s="962"/>
      <c r="D10" s="962"/>
      <c r="E10" s="962"/>
      <c r="F10" s="962"/>
      <c r="G10" s="962"/>
      <c r="H10" s="962"/>
      <c r="I10" s="962"/>
      <c r="J10" s="962"/>
      <c r="K10" s="962"/>
      <c r="L10" s="962"/>
      <c r="M10" s="962"/>
      <c r="N10" s="962"/>
      <c r="O10" s="962"/>
      <c r="P10" s="962"/>
      <c r="Q10" s="962"/>
      <c r="R10" s="962"/>
      <c r="S10" s="962"/>
      <c r="T10" s="962"/>
      <c r="U10" s="962"/>
      <c r="V10" s="962"/>
      <c r="W10" s="962"/>
      <c r="X10" s="962"/>
      <c r="Y10" s="962"/>
      <c r="Z10" s="6"/>
      <c r="AB10" s="6"/>
      <c r="AD10" s="6"/>
      <c r="AF10" s="6"/>
      <c r="AI10" s="6"/>
      <c r="AJ10" s="6"/>
      <c r="AK10" s="6"/>
      <c r="AL10" s="6"/>
      <c r="AM10" s="6"/>
      <c r="AN10" s="6"/>
      <c r="AP10" s="6"/>
      <c r="AR10" s="6"/>
    </row>
    <row r="11" spans="2:47" ht="18" thickBot="1" x14ac:dyDescent="0.2">
      <c r="B11" s="12" t="s">
        <v>228</v>
      </c>
    </row>
    <row r="12" spans="2:47" ht="45" customHeight="1" x14ac:dyDescent="0.15">
      <c r="B12" s="967" t="s">
        <v>243</v>
      </c>
      <c r="C12" s="969" t="s">
        <v>510</v>
      </c>
      <c r="D12" s="969"/>
      <c r="E12" s="969"/>
      <c r="F12" s="969"/>
      <c r="G12" s="969"/>
      <c r="H12" s="969"/>
      <c r="I12" s="969"/>
      <c r="J12" s="969"/>
      <c r="K12" s="969"/>
      <c r="L12" s="969"/>
      <c r="M12" s="969"/>
      <c r="N12" s="969"/>
      <c r="O12" s="969"/>
      <c r="P12" s="969"/>
      <c r="Q12" s="969"/>
      <c r="R12" s="969"/>
      <c r="S12" s="969"/>
      <c r="T12" s="969"/>
      <c r="U12" s="969"/>
      <c r="V12" s="969"/>
      <c r="W12" s="969"/>
      <c r="X12" s="969"/>
      <c r="Y12" s="963" t="s">
        <v>505</v>
      </c>
      <c r="Z12" s="964"/>
      <c r="AA12" s="964"/>
      <c r="AB12" s="964"/>
      <c r="AC12" s="964"/>
      <c r="AD12" s="964"/>
      <c r="AE12" s="964"/>
      <c r="AF12" s="964"/>
      <c r="AG12" s="964"/>
      <c r="AH12" s="964"/>
      <c r="AI12" s="964"/>
      <c r="AJ12" s="964"/>
      <c r="AK12" s="964"/>
      <c r="AL12" s="964"/>
      <c r="AM12" s="964"/>
      <c r="AN12" s="964"/>
      <c r="AO12" s="964"/>
      <c r="AP12" s="964"/>
      <c r="AQ12" s="964"/>
      <c r="AR12" s="964"/>
      <c r="AS12" s="964"/>
      <c r="AT12" s="965"/>
    </row>
    <row r="13" spans="2:47" ht="18" customHeight="1" thickBot="1" x14ac:dyDescent="0.2">
      <c r="B13" s="968"/>
      <c r="C13" s="10"/>
      <c r="D13" s="40" t="s">
        <v>459</v>
      </c>
      <c r="E13" s="40" t="s">
        <v>460</v>
      </c>
      <c r="F13" s="40" t="s">
        <v>461</v>
      </c>
      <c r="G13" s="40" t="s">
        <v>462</v>
      </c>
      <c r="H13" s="40" t="s">
        <v>463</v>
      </c>
      <c r="I13" s="40" t="s">
        <v>464</v>
      </c>
      <c r="J13" s="40" t="s">
        <v>465</v>
      </c>
      <c r="K13" s="40" t="s">
        <v>466</v>
      </c>
      <c r="L13" s="40" t="s">
        <v>467</v>
      </c>
      <c r="M13" s="40" t="s">
        <v>468</v>
      </c>
      <c r="N13" s="40" t="s">
        <v>469</v>
      </c>
      <c r="O13" s="40" t="s">
        <v>470</v>
      </c>
      <c r="P13" s="40" t="s">
        <v>471</v>
      </c>
      <c r="Q13" s="40" t="s">
        <v>472</v>
      </c>
      <c r="R13" s="40" t="s">
        <v>480</v>
      </c>
      <c r="S13" s="40" t="s">
        <v>481</v>
      </c>
      <c r="T13" s="40" t="s">
        <v>482</v>
      </c>
      <c r="U13" s="40" t="s">
        <v>483</v>
      </c>
      <c r="V13" s="40" t="s">
        <v>484</v>
      </c>
      <c r="W13" s="40" t="s">
        <v>485</v>
      </c>
      <c r="X13" s="41" t="s">
        <v>486</v>
      </c>
      <c r="Y13" s="10"/>
      <c r="Z13" s="40" t="s">
        <v>459</v>
      </c>
      <c r="AA13" s="40" t="s">
        <v>460</v>
      </c>
      <c r="AB13" s="40" t="s">
        <v>461</v>
      </c>
      <c r="AC13" s="40" t="s">
        <v>462</v>
      </c>
      <c r="AD13" s="40" t="s">
        <v>463</v>
      </c>
      <c r="AE13" s="40" t="s">
        <v>464</v>
      </c>
      <c r="AF13" s="40" t="s">
        <v>465</v>
      </c>
      <c r="AG13" s="40" t="s">
        <v>466</v>
      </c>
      <c r="AH13" s="40" t="s">
        <v>467</v>
      </c>
      <c r="AI13" s="40" t="s">
        <v>468</v>
      </c>
      <c r="AJ13" s="40" t="s">
        <v>469</v>
      </c>
      <c r="AK13" s="40" t="s">
        <v>470</v>
      </c>
      <c r="AL13" s="40" t="s">
        <v>471</v>
      </c>
      <c r="AM13" s="40" t="s">
        <v>472</v>
      </c>
      <c r="AN13" s="40" t="s">
        <v>480</v>
      </c>
      <c r="AO13" s="40" t="s">
        <v>481</v>
      </c>
      <c r="AP13" s="40" t="s">
        <v>482</v>
      </c>
      <c r="AQ13" s="40" t="s">
        <v>483</v>
      </c>
      <c r="AR13" s="40" t="s">
        <v>484</v>
      </c>
      <c r="AS13" s="40" t="s">
        <v>485</v>
      </c>
      <c r="AT13" s="41" t="s">
        <v>486</v>
      </c>
      <c r="AU13" s="74"/>
    </row>
    <row r="14" spans="2:47" ht="18" customHeight="1" thickTop="1" x14ac:dyDescent="0.15">
      <c r="B14" s="28" t="s">
        <v>246</v>
      </c>
      <c r="C14" s="42" t="str">
        <f>IF(表5!C14="","",表5!C14)</f>
        <v/>
      </c>
      <c r="D14" s="47"/>
      <c r="E14" s="47"/>
      <c r="F14" s="47"/>
      <c r="G14" s="47"/>
      <c r="H14" s="47"/>
      <c r="I14" s="47"/>
      <c r="J14" s="47"/>
      <c r="K14" s="47"/>
      <c r="L14" s="47"/>
      <c r="M14" s="47"/>
      <c r="N14" s="47"/>
      <c r="O14" s="47"/>
      <c r="P14" s="47"/>
      <c r="Q14" s="47"/>
      <c r="R14" s="47"/>
      <c r="S14" s="47"/>
      <c r="T14" s="47"/>
      <c r="U14" s="47"/>
      <c r="V14" s="47"/>
      <c r="W14" s="47"/>
      <c r="X14" s="44" t="str">
        <f>IF(C14="","",C14-SUM(D14:W14))</f>
        <v/>
      </c>
      <c r="Y14" s="42">
        <f>IF(表5!I14="",0,表5!I14)</f>
        <v>0</v>
      </c>
      <c r="Z14" s="42">
        <f t="shared" ref="Z14:AI14" si="0">IF($C14="",0,$Y14*(D14/$C14))</f>
        <v>0</v>
      </c>
      <c r="AA14" s="42">
        <f t="shared" si="0"/>
        <v>0</v>
      </c>
      <c r="AB14" s="42">
        <f t="shared" si="0"/>
        <v>0</v>
      </c>
      <c r="AC14" s="42">
        <f t="shared" si="0"/>
        <v>0</v>
      </c>
      <c r="AD14" s="42">
        <f t="shared" si="0"/>
        <v>0</v>
      </c>
      <c r="AE14" s="42">
        <f t="shared" si="0"/>
        <v>0</v>
      </c>
      <c r="AF14" s="42">
        <f t="shared" si="0"/>
        <v>0</v>
      </c>
      <c r="AG14" s="42">
        <f t="shared" si="0"/>
        <v>0</v>
      </c>
      <c r="AH14" s="42">
        <f t="shared" si="0"/>
        <v>0</v>
      </c>
      <c r="AI14" s="42">
        <f t="shared" si="0"/>
        <v>0</v>
      </c>
      <c r="AJ14" s="42">
        <f t="shared" ref="AJ14:AN16" si="1">IF($C14="",0,$Y14*(N14/$C14))</f>
        <v>0</v>
      </c>
      <c r="AK14" s="42">
        <f t="shared" si="1"/>
        <v>0</v>
      </c>
      <c r="AL14" s="42">
        <f t="shared" si="1"/>
        <v>0</v>
      </c>
      <c r="AM14" s="42">
        <f t="shared" si="1"/>
        <v>0</v>
      </c>
      <c r="AN14" s="42">
        <f t="shared" si="1"/>
        <v>0</v>
      </c>
      <c r="AO14" s="42">
        <f>IF($C14="",0,$Y14*(S14/$C14))</f>
        <v>0</v>
      </c>
      <c r="AP14" s="42">
        <f>IF($C14="",0,$Y14*(T14/$C14))</f>
        <v>0</v>
      </c>
      <c r="AQ14" s="42">
        <f>IF($C14="",0,$Y14*(U14/$C14))</f>
        <v>0</v>
      </c>
      <c r="AR14" s="42">
        <f>IF($C14="",0,$Y14*(V14/$C14))</f>
        <v>0</v>
      </c>
      <c r="AS14" s="42">
        <f>IF($C14="",0,$Y14*(W14/$C14))</f>
        <v>0</v>
      </c>
      <c r="AT14" s="34">
        <f>IF(Y14="",0,Y14-SUM(Z14:AS14))</f>
        <v>0</v>
      </c>
      <c r="AU14" s="14" t="s">
        <v>146</v>
      </c>
    </row>
    <row r="15" spans="2:47" ht="18" customHeight="1" x14ac:dyDescent="0.15">
      <c r="B15" s="29" t="s">
        <v>247</v>
      </c>
      <c r="C15" s="42" t="str">
        <f>IF(表5!C15="","",表5!C15)</f>
        <v/>
      </c>
      <c r="D15" s="33"/>
      <c r="E15" s="33"/>
      <c r="F15" s="33"/>
      <c r="G15" s="33"/>
      <c r="H15" s="33"/>
      <c r="I15" s="33"/>
      <c r="J15" s="33"/>
      <c r="K15" s="33"/>
      <c r="L15" s="33"/>
      <c r="M15" s="33"/>
      <c r="N15" s="33"/>
      <c r="O15" s="33"/>
      <c r="P15" s="33"/>
      <c r="Q15" s="33"/>
      <c r="R15" s="33"/>
      <c r="S15" s="33"/>
      <c r="T15" s="33"/>
      <c r="U15" s="33"/>
      <c r="V15" s="33"/>
      <c r="W15" s="33"/>
      <c r="X15" s="44" t="str">
        <f>IF(C15="","",C15-SUM(D15:W15))</f>
        <v/>
      </c>
      <c r="Y15" s="42">
        <f>IF(表5!I15="",0,表5!I15)</f>
        <v>0</v>
      </c>
      <c r="Z15" s="42">
        <f t="shared" ref="Z15:Z16" si="2">IF($C15="",0,$Y15*(D15/$C15))</f>
        <v>0</v>
      </c>
      <c r="AA15" s="42">
        <f t="shared" ref="AA15:AA16" si="3">IF($C15="",0,$Y15*(E15/$C15))</f>
        <v>0</v>
      </c>
      <c r="AB15" s="42">
        <f t="shared" ref="AB15:AB16" si="4">IF($C15="",0,$Y15*(F15/$C15))</f>
        <v>0</v>
      </c>
      <c r="AC15" s="42">
        <f t="shared" ref="AC15:AC16" si="5">IF($C15="",0,$Y15*(G15/$C15))</f>
        <v>0</v>
      </c>
      <c r="AD15" s="42">
        <f t="shared" ref="AD15:AD16" si="6">IF($C15="",0,$Y15*(H15/$C15))</f>
        <v>0</v>
      </c>
      <c r="AE15" s="42">
        <f t="shared" ref="AE15:AE16" si="7">IF($C15="",0,$Y15*(I15/$C15))</f>
        <v>0</v>
      </c>
      <c r="AF15" s="42">
        <f t="shared" ref="AF15:AF16" si="8">IF($C15="",0,$Y15*(J15/$C15))</f>
        <v>0</v>
      </c>
      <c r="AG15" s="42">
        <f t="shared" ref="AG15:AG16" si="9">IF($C15="",0,$Y15*(K15/$C15))</f>
        <v>0</v>
      </c>
      <c r="AH15" s="42">
        <f t="shared" ref="AH15:AH16" si="10">IF($C15="",0,$Y15*(L15/$C15))</f>
        <v>0</v>
      </c>
      <c r="AI15" s="42">
        <f t="shared" ref="AI15:AI16" si="11">IF($C15="",0,$Y15*(M15/$C15))</f>
        <v>0</v>
      </c>
      <c r="AJ15" s="42">
        <f t="shared" si="1"/>
        <v>0</v>
      </c>
      <c r="AK15" s="42">
        <f t="shared" si="1"/>
        <v>0</v>
      </c>
      <c r="AL15" s="42">
        <f t="shared" si="1"/>
        <v>0</v>
      </c>
      <c r="AM15" s="42">
        <f t="shared" si="1"/>
        <v>0</v>
      </c>
      <c r="AN15" s="42">
        <f t="shared" si="1"/>
        <v>0</v>
      </c>
      <c r="AO15" s="42">
        <f t="shared" ref="AO15:AO16" si="12">IF($C15="",0,$Y15*(S15/$C15))</f>
        <v>0</v>
      </c>
      <c r="AP15" s="42">
        <f t="shared" ref="AP15:AP16" si="13">IF($C15="",0,$Y15*(T15/$C15))</f>
        <v>0</v>
      </c>
      <c r="AQ15" s="42">
        <f t="shared" ref="AQ15:AQ16" si="14">IF($C15="",0,$Y15*(U15/$C15))</f>
        <v>0</v>
      </c>
      <c r="AR15" s="42">
        <f t="shared" ref="AR15:AR16" si="15">IF($C15="",0,$Y15*(V15/$C15))</f>
        <v>0</v>
      </c>
      <c r="AS15" s="42">
        <f t="shared" ref="AS15:AS16" si="16">IF($C15="",0,$Y15*(W15/$C15))</f>
        <v>0</v>
      </c>
      <c r="AT15" s="34">
        <f>IF(Y15="",0,Y15-SUM(Z15:AS15))</f>
        <v>0</v>
      </c>
      <c r="AU15" s="14" t="s">
        <v>148</v>
      </c>
    </row>
    <row r="16" spans="2:47" ht="18" customHeight="1" thickBot="1" x14ac:dyDescent="0.2">
      <c r="B16" s="29" t="s">
        <v>248</v>
      </c>
      <c r="C16" s="42" t="str">
        <f>IF(表5!C16="","",表5!C16)</f>
        <v/>
      </c>
      <c r="D16" s="33"/>
      <c r="E16" s="33"/>
      <c r="F16" s="33"/>
      <c r="G16" s="33"/>
      <c r="H16" s="33"/>
      <c r="I16" s="33"/>
      <c r="J16" s="33"/>
      <c r="K16" s="33"/>
      <c r="L16" s="33"/>
      <c r="M16" s="33"/>
      <c r="N16" s="33"/>
      <c r="O16" s="33"/>
      <c r="P16" s="33"/>
      <c r="Q16" s="33"/>
      <c r="R16" s="33"/>
      <c r="S16" s="33"/>
      <c r="T16" s="33"/>
      <c r="U16" s="33"/>
      <c r="V16" s="33"/>
      <c r="W16" s="33"/>
      <c r="X16" s="44" t="str">
        <f>IF(C16="","",C16-SUM(D16:W16))</f>
        <v/>
      </c>
      <c r="Y16" s="42">
        <f>IF(表5!I16="",0,表5!I16)</f>
        <v>0</v>
      </c>
      <c r="Z16" s="42">
        <f t="shared" si="2"/>
        <v>0</v>
      </c>
      <c r="AA16" s="42">
        <f t="shared" si="3"/>
        <v>0</v>
      </c>
      <c r="AB16" s="42">
        <f t="shared" si="4"/>
        <v>0</v>
      </c>
      <c r="AC16" s="42">
        <f t="shared" si="5"/>
        <v>0</v>
      </c>
      <c r="AD16" s="42">
        <f t="shared" si="6"/>
        <v>0</v>
      </c>
      <c r="AE16" s="42">
        <f t="shared" si="7"/>
        <v>0</v>
      </c>
      <c r="AF16" s="42">
        <f t="shared" si="8"/>
        <v>0</v>
      </c>
      <c r="AG16" s="42">
        <f t="shared" si="9"/>
        <v>0</v>
      </c>
      <c r="AH16" s="42">
        <f t="shared" si="10"/>
        <v>0</v>
      </c>
      <c r="AI16" s="42">
        <f t="shared" si="11"/>
        <v>0</v>
      </c>
      <c r="AJ16" s="42">
        <f t="shared" si="1"/>
        <v>0</v>
      </c>
      <c r="AK16" s="42">
        <f t="shared" si="1"/>
        <v>0</v>
      </c>
      <c r="AL16" s="42">
        <f>IF($C16="",0,$Y16*(P16/$C16))</f>
        <v>0</v>
      </c>
      <c r="AM16" s="42">
        <f t="shared" si="1"/>
        <v>0</v>
      </c>
      <c r="AN16" s="42">
        <f>IF($C16="",0,$Y16*(R16/$C16))</f>
        <v>0</v>
      </c>
      <c r="AO16" s="42">
        <f t="shared" si="12"/>
        <v>0</v>
      </c>
      <c r="AP16" s="42">
        <f t="shared" si="13"/>
        <v>0</v>
      </c>
      <c r="AQ16" s="42">
        <f t="shared" si="14"/>
        <v>0</v>
      </c>
      <c r="AR16" s="42">
        <f t="shared" si="15"/>
        <v>0</v>
      </c>
      <c r="AS16" s="42">
        <f t="shared" si="16"/>
        <v>0</v>
      </c>
      <c r="AT16" s="34">
        <f>IF(Y16="",0,Y16-SUM(Z16:AS16))</f>
        <v>0</v>
      </c>
      <c r="AU16" s="14" t="s">
        <v>150</v>
      </c>
    </row>
    <row r="17" spans="2:46" ht="18" customHeight="1" thickTop="1" thickBot="1" x14ac:dyDescent="0.2">
      <c r="B17" s="46" t="s">
        <v>231</v>
      </c>
      <c r="C17" s="45">
        <f t="shared" ref="C17:AT17" si="17">SUM(C14:C16)</f>
        <v>0</v>
      </c>
      <c r="D17" s="45">
        <f t="shared" si="17"/>
        <v>0</v>
      </c>
      <c r="E17" s="45">
        <f t="shared" si="17"/>
        <v>0</v>
      </c>
      <c r="F17" s="45">
        <f t="shared" ref="F17:I17" si="18">SUM(F14:F16)</f>
        <v>0</v>
      </c>
      <c r="G17" s="45">
        <f t="shared" si="18"/>
        <v>0</v>
      </c>
      <c r="H17" s="45">
        <f t="shared" si="18"/>
        <v>0</v>
      </c>
      <c r="I17" s="45">
        <f t="shared" si="18"/>
        <v>0</v>
      </c>
      <c r="J17" s="45">
        <f t="shared" ref="J17:U17" si="19">SUM(J14:J16)</f>
        <v>0</v>
      </c>
      <c r="K17" s="45">
        <f t="shared" si="19"/>
        <v>0</v>
      </c>
      <c r="L17" s="45">
        <f t="shared" si="19"/>
        <v>0</v>
      </c>
      <c r="M17" s="45">
        <f t="shared" si="19"/>
        <v>0</v>
      </c>
      <c r="N17" s="45">
        <f t="shared" si="19"/>
        <v>0</v>
      </c>
      <c r="O17" s="45">
        <f t="shared" si="19"/>
        <v>0</v>
      </c>
      <c r="P17" s="45">
        <f t="shared" si="19"/>
        <v>0</v>
      </c>
      <c r="Q17" s="45">
        <f t="shared" si="19"/>
        <v>0</v>
      </c>
      <c r="R17" s="45">
        <f t="shared" si="19"/>
        <v>0</v>
      </c>
      <c r="S17" s="45">
        <f t="shared" si="19"/>
        <v>0</v>
      </c>
      <c r="T17" s="45">
        <f t="shared" si="19"/>
        <v>0</v>
      </c>
      <c r="U17" s="45">
        <f t="shared" si="19"/>
        <v>0</v>
      </c>
      <c r="V17" s="45">
        <f t="shared" ref="V17:W17" si="20">SUM(V14:V16)</f>
        <v>0</v>
      </c>
      <c r="W17" s="45">
        <f t="shared" si="20"/>
        <v>0</v>
      </c>
      <c r="X17" s="45">
        <f>SUM(X14:X16)</f>
        <v>0</v>
      </c>
      <c r="Y17" s="43">
        <f t="shared" si="17"/>
        <v>0</v>
      </c>
      <c r="Z17" s="43">
        <f>SUM(Z14:Z16)</f>
        <v>0</v>
      </c>
      <c r="AA17" s="43">
        <f t="shared" si="17"/>
        <v>0</v>
      </c>
      <c r="AB17" s="43">
        <f t="shared" ref="AB17:AE17" si="21">SUM(AB14:AB16)</f>
        <v>0</v>
      </c>
      <c r="AC17" s="43">
        <f t="shared" si="21"/>
        <v>0</v>
      </c>
      <c r="AD17" s="43">
        <f t="shared" si="21"/>
        <v>0</v>
      </c>
      <c r="AE17" s="43">
        <f t="shared" si="21"/>
        <v>0</v>
      </c>
      <c r="AF17" s="43">
        <f t="shared" ref="AF17:AQ17" si="22">SUM(AF14:AF16)</f>
        <v>0</v>
      </c>
      <c r="AG17" s="43">
        <f t="shared" si="22"/>
        <v>0</v>
      </c>
      <c r="AH17" s="43">
        <f t="shared" si="22"/>
        <v>0</v>
      </c>
      <c r="AI17" s="43">
        <f t="shared" si="22"/>
        <v>0</v>
      </c>
      <c r="AJ17" s="43">
        <f t="shared" si="22"/>
        <v>0</v>
      </c>
      <c r="AK17" s="43">
        <f t="shared" si="22"/>
        <v>0</v>
      </c>
      <c r="AL17" s="43">
        <f t="shared" si="22"/>
        <v>0</v>
      </c>
      <c r="AM17" s="43">
        <f t="shared" si="22"/>
        <v>0</v>
      </c>
      <c r="AN17" s="43">
        <f t="shared" si="22"/>
        <v>0</v>
      </c>
      <c r="AO17" s="43">
        <f t="shared" si="22"/>
        <v>0</v>
      </c>
      <c r="AP17" s="43">
        <f t="shared" si="22"/>
        <v>0</v>
      </c>
      <c r="AQ17" s="43">
        <f t="shared" si="22"/>
        <v>0</v>
      </c>
      <c r="AR17" s="43">
        <f t="shared" ref="AR17:AS17" si="23">SUM(AR14:AR16)</f>
        <v>0</v>
      </c>
      <c r="AS17" s="43">
        <f t="shared" si="23"/>
        <v>0</v>
      </c>
      <c r="AT17" s="32">
        <f t="shared" si="17"/>
        <v>0</v>
      </c>
    </row>
    <row r="18" spans="2:46" ht="18" customHeight="1" x14ac:dyDescent="0.15">
      <c r="B18" s="21"/>
      <c r="C18" s="26"/>
      <c r="D18" s="1"/>
      <c r="E18" s="26"/>
      <c r="F18" s="1"/>
      <c r="G18" s="26"/>
      <c r="H18" s="1"/>
      <c r="I18" s="26"/>
      <c r="J18" s="1"/>
      <c r="K18" s="26"/>
      <c r="L18" s="26"/>
      <c r="M18" s="1"/>
      <c r="N18" s="1"/>
      <c r="O18" s="1"/>
      <c r="P18" s="1"/>
      <c r="Q18" s="1"/>
      <c r="R18" s="1"/>
      <c r="S18" s="26"/>
      <c r="T18" s="1"/>
      <c r="U18" s="26"/>
      <c r="V18" s="1"/>
      <c r="W18" s="26"/>
      <c r="X18" s="1"/>
      <c r="Y18" s="22"/>
      <c r="Z18" s="22"/>
      <c r="AA18" s="8"/>
      <c r="AB18" s="22"/>
      <c r="AC18" s="8"/>
      <c r="AD18" s="22"/>
      <c r="AE18" s="8"/>
      <c r="AF18" s="22"/>
      <c r="AG18" s="8"/>
      <c r="AH18" s="8"/>
      <c r="AI18" s="22"/>
      <c r="AJ18" s="22"/>
      <c r="AK18" s="22"/>
      <c r="AL18" s="22"/>
      <c r="AM18" s="22"/>
      <c r="AN18" s="22"/>
      <c r="AO18" s="8"/>
      <c r="AP18" s="22"/>
      <c r="AQ18" s="8"/>
      <c r="AR18" s="22"/>
      <c r="AS18" s="8"/>
      <c r="AT18" s="5"/>
    </row>
    <row r="19" spans="2:46" ht="18" customHeight="1" x14ac:dyDescent="0.15">
      <c r="B19" s="4"/>
      <c r="C19" s="26"/>
      <c r="D19" s="1"/>
      <c r="E19" s="26"/>
      <c r="F19" s="1"/>
      <c r="G19" s="26"/>
      <c r="H19" s="1"/>
      <c r="I19" s="26"/>
      <c r="J19" s="1"/>
      <c r="K19" s="26"/>
      <c r="L19" s="26"/>
      <c r="M19" s="1"/>
      <c r="N19" s="1"/>
      <c r="O19" s="1"/>
      <c r="P19" s="1"/>
      <c r="Q19" s="1"/>
      <c r="R19" s="1"/>
      <c r="S19" s="26"/>
      <c r="T19" s="1"/>
      <c r="U19" s="26"/>
      <c r="V19" s="1"/>
      <c r="W19" s="26"/>
      <c r="X19" s="1"/>
      <c r="Y19" s="22"/>
      <c r="Z19" s="22"/>
      <c r="AA19" s="8"/>
      <c r="AB19" s="22"/>
      <c r="AC19" s="8"/>
      <c r="AD19" s="22"/>
      <c r="AE19" s="8"/>
      <c r="AF19" s="22"/>
      <c r="AG19" s="8"/>
      <c r="AH19" s="8"/>
      <c r="AI19" s="22"/>
      <c r="AJ19" s="22"/>
      <c r="AK19" s="22"/>
      <c r="AL19" s="22"/>
      <c r="AM19" s="22"/>
      <c r="AN19" s="22"/>
      <c r="AO19" s="8"/>
      <c r="AP19" s="22"/>
      <c r="AQ19" s="8"/>
      <c r="AR19" s="22"/>
      <c r="AS19" s="8"/>
      <c r="AT19" s="5"/>
    </row>
    <row r="20" spans="2:46" customFormat="1" x14ac:dyDescent="0.15"/>
    <row r="21" spans="2:46" customFormat="1" x14ac:dyDescent="0.15"/>
    <row r="22" spans="2:46" customFormat="1" x14ac:dyDescent="0.15"/>
    <row r="23" spans="2:46" customFormat="1" x14ac:dyDescent="0.15"/>
    <row r="24" spans="2:46" customFormat="1" x14ac:dyDescent="0.15"/>
    <row r="25" spans="2:46" customFormat="1" x14ac:dyDescent="0.15"/>
    <row r="26" spans="2:46" customFormat="1" x14ac:dyDescent="0.15"/>
    <row r="27" spans="2:46" customFormat="1" x14ac:dyDescent="0.15"/>
    <row r="28" spans="2:46" customFormat="1" x14ac:dyDescent="0.15"/>
    <row r="29" spans="2:46" customFormat="1" x14ac:dyDescent="0.15"/>
    <row r="30" spans="2:46" customFormat="1" x14ac:dyDescent="0.15"/>
    <row r="31" spans="2:46" customFormat="1" x14ac:dyDescent="0.15"/>
    <row r="32" spans="2:46" customForma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row r="43" customFormat="1" x14ac:dyDescent="0.15"/>
    <row r="44" customFormat="1" x14ac:dyDescent="0.15"/>
    <row r="45" customFormat="1" x14ac:dyDescent="0.15"/>
    <row r="46" customFormat="1" x14ac:dyDescent="0.15"/>
  </sheetData>
  <sheetProtection algorithmName="SHA-512" hashValue="jB/5+KKTfcFfE9/rk9JdxCNTt2kFoRZJM9CjKiOB0IjQD2VgfQ0W/6Kfm/lEUZzroZrmUQ/u6+k4UkzyiyR4Ig==" saltValue="Kl496sZ93kXviaTVkmCmog==" spinCount="100000" sheet="1" objects="1" scenarios="1"/>
  <protectedRanges>
    <protectedRange sqref="D14:W16" name="範囲1"/>
  </protectedRanges>
  <mergeCells count="6">
    <mergeCell ref="B3:AT4"/>
    <mergeCell ref="B9:AT9"/>
    <mergeCell ref="B10:Y10"/>
    <mergeCell ref="C12:X12"/>
    <mergeCell ref="Y12:AT12"/>
    <mergeCell ref="B12:B13"/>
  </mergeCells>
  <phoneticPr fontId="1"/>
  <pageMargins left="0.78740157480314965" right="0.78740157480314965" top="0.39370078740157483" bottom="0.39370078740157483" header="0.51181102362204722" footer="0.51181102362204722"/>
  <pageSetup paperSize="9" scale="13" fitToHeight="0" orientation="portrait" cellComments="asDisplayed"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pageSetUpPr fitToPage="1"/>
  </sheetPr>
  <dimension ref="A1:AX144"/>
  <sheetViews>
    <sheetView view="pageBreakPreview" topLeftCell="D120" zoomScale="85" zoomScaleNormal="100" zoomScaleSheetLayoutView="85" workbookViewId="0">
      <selection activeCell="E13" sqref="E13"/>
    </sheetView>
  </sheetViews>
  <sheetFormatPr defaultColWidth="9" defaultRowHeight="13.5" outlineLevelRow="1" outlineLevelCol="1" x14ac:dyDescent="0.15"/>
  <cols>
    <col min="1" max="2" width="2.25" style="3" customWidth="1"/>
    <col min="3" max="3" width="19.875" style="3" customWidth="1"/>
    <col min="4" max="7" width="13.875" style="3" customWidth="1"/>
    <col min="8" max="24" width="13.875" style="3" customWidth="1" outlineLevel="1"/>
    <col min="25" max="26" width="13.875" style="3" customWidth="1"/>
    <col min="27" max="27" width="13.875" style="502" customWidth="1"/>
    <col min="28" max="30" width="13.875" style="3" customWidth="1"/>
    <col min="31" max="47" width="13.875" style="3" customWidth="1" outlineLevel="1"/>
    <col min="48" max="48" width="13.875" style="502" customWidth="1"/>
    <col min="49" max="49" width="4.25" style="3" customWidth="1"/>
    <col min="50" max="16384" width="9" style="3"/>
  </cols>
  <sheetData>
    <row r="1" spans="1:49" ht="26.25" customHeight="1" x14ac:dyDescent="0.15">
      <c r="AW1" s="11" t="s">
        <v>511</v>
      </c>
    </row>
    <row r="2" spans="1:49" ht="18.75" customHeight="1" x14ac:dyDescent="0.15"/>
    <row r="3" spans="1:49" ht="21" customHeight="1" x14ac:dyDescent="0.15">
      <c r="A3" s="727" t="s">
        <v>500</v>
      </c>
      <c r="B3" s="727"/>
      <c r="C3" s="727"/>
      <c r="D3" s="727"/>
      <c r="E3" s="727"/>
      <c r="F3" s="727"/>
      <c r="G3" s="727"/>
      <c r="H3" s="727"/>
      <c r="I3" s="727"/>
      <c r="J3" s="727"/>
      <c r="K3" s="727"/>
      <c r="L3" s="727"/>
      <c r="M3" s="727"/>
      <c r="N3" s="727"/>
      <c r="O3" s="727"/>
      <c r="P3" s="727"/>
      <c r="Q3" s="727"/>
      <c r="R3" s="727"/>
      <c r="S3" s="727"/>
      <c r="T3" s="727"/>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c r="AT3" s="727"/>
      <c r="AU3" s="727"/>
      <c r="AV3" s="727"/>
      <c r="AW3" s="727"/>
    </row>
    <row r="4" spans="1:49" ht="21" customHeight="1" x14ac:dyDescent="0.15">
      <c r="A4" s="727"/>
      <c r="B4" s="727"/>
      <c r="C4" s="727"/>
      <c r="D4" s="727"/>
      <c r="E4" s="727"/>
      <c r="F4" s="727"/>
      <c r="G4" s="727"/>
      <c r="H4" s="727"/>
      <c r="I4" s="727"/>
      <c r="J4" s="727"/>
      <c r="K4" s="727"/>
      <c r="L4" s="727"/>
      <c r="M4" s="727"/>
      <c r="N4" s="727"/>
      <c r="O4" s="727"/>
      <c r="P4" s="727"/>
      <c r="Q4" s="727"/>
      <c r="R4" s="727"/>
      <c r="S4" s="727"/>
      <c r="T4" s="727"/>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c r="AT4" s="727"/>
      <c r="AU4" s="727"/>
      <c r="AV4" s="727"/>
      <c r="AW4" s="727"/>
    </row>
    <row r="5" spans="1:49" ht="21" customHeight="1" x14ac:dyDescent="0.15">
      <c r="C5" s="12"/>
      <c r="E5" s="7"/>
      <c r="F5" s="7"/>
      <c r="G5" s="7"/>
      <c r="H5" s="7"/>
      <c r="I5" s="7"/>
      <c r="J5" s="7"/>
      <c r="K5" s="7"/>
      <c r="L5" s="7"/>
      <c r="M5" s="7"/>
      <c r="N5" s="7"/>
      <c r="O5" s="7"/>
      <c r="P5" s="7"/>
      <c r="Q5" s="7"/>
      <c r="R5" s="7"/>
      <c r="S5" s="7"/>
      <c r="T5" s="7"/>
      <c r="U5" s="7"/>
      <c r="V5" s="7"/>
      <c r="W5" s="7"/>
      <c r="X5" s="7"/>
      <c r="Y5" s="7"/>
      <c r="Z5" s="7"/>
      <c r="AV5" s="514" t="str">
        <f>IF(表紙!$G$8="","会社名",表紙!$G$8)</f>
        <v>会社名</v>
      </c>
    </row>
    <row r="6" spans="1:49" ht="21" customHeight="1" x14ac:dyDescent="0.15">
      <c r="C6" s="12"/>
      <c r="E6" s="7"/>
      <c r="F6" s="7"/>
      <c r="G6" s="7"/>
      <c r="H6" s="7"/>
      <c r="I6" s="7"/>
      <c r="J6" s="7"/>
      <c r="K6" s="7"/>
      <c r="L6" s="7"/>
      <c r="M6" s="7"/>
      <c r="N6" s="7"/>
      <c r="O6" s="7"/>
      <c r="P6" s="7"/>
      <c r="Q6" s="7"/>
      <c r="R6" s="7"/>
      <c r="S6" s="7"/>
      <c r="T6" s="7"/>
      <c r="U6" s="7"/>
      <c r="V6" s="7"/>
      <c r="W6" s="7"/>
      <c r="X6" s="7"/>
      <c r="Y6" s="7"/>
      <c r="Z6" s="7"/>
      <c r="AV6" s="515"/>
    </row>
    <row r="7" spans="1:49" ht="22.5" customHeight="1" x14ac:dyDescent="0.15">
      <c r="C7" s="12" t="s">
        <v>512</v>
      </c>
    </row>
    <row r="8" spans="1:49" ht="19.5" customHeight="1" thickBot="1" x14ac:dyDescent="0.2"/>
    <row r="9" spans="1:49" ht="37.5" customHeight="1" thickTop="1" thickBot="1" x14ac:dyDescent="0.2">
      <c r="C9" s="781" t="s">
        <v>513</v>
      </c>
      <c r="D9" s="782"/>
      <c r="E9" s="782"/>
      <c r="F9" s="782"/>
      <c r="G9" s="782"/>
      <c r="H9" s="782"/>
      <c r="I9" s="782"/>
      <c r="J9" s="782"/>
      <c r="K9" s="782"/>
      <c r="L9" s="782"/>
      <c r="M9" s="782"/>
      <c r="N9" s="782"/>
      <c r="O9" s="782"/>
      <c r="P9" s="782"/>
      <c r="Q9" s="782"/>
      <c r="R9" s="782"/>
      <c r="S9" s="782"/>
      <c r="T9" s="782"/>
      <c r="U9" s="782"/>
      <c r="V9" s="782"/>
      <c r="W9" s="782"/>
      <c r="X9" s="782"/>
      <c r="Y9" s="782"/>
      <c r="Z9" s="782"/>
      <c r="AA9" s="782"/>
      <c r="AB9" s="782"/>
      <c r="AC9" s="782"/>
      <c r="AD9" s="782"/>
      <c r="AE9" s="782"/>
      <c r="AF9" s="782"/>
      <c r="AG9" s="782"/>
      <c r="AH9" s="782"/>
      <c r="AI9" s="782"/>
      <c r="AJ9" s="782"/>
      <c r="AK9" s="782"/>
      <c r="AL9" s="782"/>
      <c r="AM9" s="782"/>
      <c r="AN9" s="782"/>
      <c r="AO9" s="782"/>
      <c r="AP9" s="782"/>
      <c r="AQ9" s="782"/>
      <c r="AR9" s="782"/>
      <c r="AS9" s="782"/>
      <c r="AT9" s="782"/>
      <c r="AU9" s="782"/>
      <c r="AV9" s="783"/>
    </row>
    <row r="10" spans="1:49" ht="18.75" customHeight="1" thickTop="1" thickBot="1" x14ac:dyDescent="0.2">
      <c r="C10" s="962" t="s">
        <v>514</v>
      </c>
      <c r="D10" s="962"/>
      <c r="E10" s="962"/>
      <c r="F10" s="962"/>
      <c r="G10" s="962"/>
      <c r="H10" s="962"/>
      <c r="I10" s="962"/>
      <c r="J10" s="962"/>
      <c r="K10" s="962"/>
      <c r="L10" s="962"/>
      <c r="M10" s="962"/>
      <c r="N10" s="962"/>
      <c r="O10" s="962"/>
      <c r="P10" s="962"/>
      <c r="Q10" s="962"/>
      <c r="R10" s="962"/>
      <c r="S10" s="962"/>
      <c r="T10" s="962"/>
      <c r="U10" s="962"/>
      <c r="V10" s="962"/>
      <c r="W10" s="962"/>
      <c r="X10" s="962"/>
      <c r="Y10" s="962"/>
      <c r="Z10" s="962"/>
      <c r="AA10" s="962"/>
      <c r="AB10" s="962"/>
      <c r="AC10" s="962"/>
      <c r="AD10" s="962"/>
      <c r="AE10" s="962"/>
      <c r="AF10" s="962"/>
      <c r="AG10" s="962"/>
      <c r="AH10" s="962"/>
      <c r="AI10" s="962"/>
      <c r="AJ10" s="962"/>
      <c r="AK10" s="962"/>
      <c r="AL10" s="962"/>
      <c r="AM10" s="962"/>
      <c r="AN10" s="962"/>
      <c r="AO10" s="962"/>
      <c r="AP10" s="962"/>
      <c r="AQ10" s="962"/>
      <c r="AR10" s="962"/>
      <c r="AS10" s="962"/>
      <c r="AT10" s="962"/>
      <c r="AU10" s="962"/>
      <c r="AV10" s="962"/>
    </row>
    <row r="11" spans="1:49" ht="55.5" customHeight="1" x14ac:dyDescent="0.15">
      <c r="C11" s="970" t="s">
        <v>515</v>
      </c>
      <c r="D11" s="969" t="s">
        <v>510</v>
      </c>
      <c r="E11" s="969"/>
      <c r="F11" s="969"/>
      <c r="G11" s="969"/>
      <c r="H11" s="969"/>
      <c r="I11" s="969"/>
      <c r="J11" s="969"/>
      <c r="K11" s="969"/>
      <c r="L11" s="969"/>
      <c r="M11" s="969"/>
      <c r="N11" s="969"/>
      <c r="O11" s="969"/>
      <c r="P11" s="969"/>
      <c r="Q11" s="969"/>
      <c r="R11" s="969"/>
      <c r="S11" s="969"/>
      <c r="T11" s="969"/>
      <c r="U11" s="969"/>
      <c r="V11" s="969"/>
      <c r="W11" s="969"/>
      <c r="X11" s="969"/>
      <c r="Y11" s="969"/>
      <c r="Z11" s="969" t="s">
        <v>259</v>
      </c>
      <c r="AA11" s="963" t="s">
        <v>505</v>
      </c>
      <c r="AB11" s="964"/>
      <c r="AC11" s="964"/>
      <c r="AD11" s="964"/>
      <c r="AE11" s="964"/>
      <c r="AF11" s="964"/>
      <c r="AG11" s="964"/>
      <c r="AH11" s="964"/>
      <c r="AI11" s="964"/>
      <c r="AJ11" s="964"/>
      <c r="AK11" s="964"/>
      <c r="AL11" s="964"/>
      <c r="AM11" s="964"/>
      <c r="AN11" s="964"/>
      <c r="AO11" s="964"/>
      <c r="AP11" s="964"/>
      <c r="AQ11" s="964"/>
      <c r="AR11" s="964"/>
      <c r="AS11" s="964"/>
      <c r="AT11" s="964"/>
      <c r="AU11" s="964"/>
      <c r="AV11" s="965"/>
    </row>
    <row r="12" spans="1:49" ht="18" customHeight="1" thickBot="1" x14ac:dyDescent="0.2">
      <c r="C12" s="971"/>
      <c r="D12" s="10"/>
      <c r="E12" s="40" t="s">
        <v>459</v>
      </c>
      <c r="F12" s="40" t="s">
        <v>460</v>
      </c>
      <c r="G12" s="40" t="s">
        <v>461</v>
      </c>
      <c r="H12" s="40" t="s">
        <v>462</v>
      </c>
      <c r="I12" s="40" t="s">
        <v>463</v>
      </c>
      <c r="J12" s="40" t="s">
        <v>464</v>
      </c>
      <c r="K12" s="40" t="s">
        <v>465</v>
      </c>
      <c r="L12" s="40" t="s">
        <v>466</v>
      </c>
      <c r="M12" s="40" t="s">
        <v>467</v>
      </c>
      <c r="N12" s="40" t="s">
        <v>468</v>
      </c>
      <c r="O12" s="40" t="s">
        <v>469</v>
      </c>
      <c r="P12" s="40" t="s">
        <v>470</v>
      </c>
      <c r="Q12" s="40" t="s">
        <v>471</v>
      </c>
      <c r="R12" s="40" t="s">
        <v>472</v>
      </c>
      <c r="S12" s="40" t="s">
        <v>480</v>
      </c>
      <c r="T12" s="40" t="s">
        <v>481</v>
      </c>
      <c r="U12" s="40" t="s">
        <v>482</v>
      </c>
      <c r="V12" s="40" t="s">
        <v>483</v>
      </c>
      <c r="W12" s="40" t="s">
        <v>484</v>
      </c>
      <c r="X12" s="40" t="s">
        <v>485</v>
      </c>
      <c r="Y12" s="40" t="s">
        <v>486</v>
      </c>
      <c r="Z12" s="972"/>
      <c r="AA12" s="503"/>
      <c r="AB12" s="40" t="s">
        <v>459</v>
      </c>
      <c r="AC12" s="40" t="s">
        <v>460</v>
      </c>
      <c r="AD12" s="40" t="s">
        <v>461</v>
      </c>
      <c r="AE12" s="40" t="s">
        <v>462</v>
      </c>
      <c r="AF12" s="40" t="s">
        <v>463</v>
      </c>
      <c r="AG12" s="40" t="s">
        <v>464</v>
      </c>
      <c r="AH12" s="40" t="s">
        <v>465</v>
      </c>
      <c r="AI12" s="40" t="s">
        <v>466</v>
      </c>
      <c r="AJ12" s="40" t="s">
        <v>467</v>
      </c>
      <c r="AK12" s="40" t="s">
        <v>468</v>
      </c>
      <c r="AL12" s="40" t="s">
        <v>469</v>
      </c>
      <c r="AM12" s="40" t="s">
        <v>470</v>
      </c>
      <c r="AN12" s="40" t="s">
        <v>471</v>
      </c>
      <c r="AO12" s="40" t="s">
        <v>472</v>
      </c>
      <c r="AP12" s="40" t="s">
        <v>480</v>
      </c>
      <c r="AQ12" s="40" t="s">
        <v>481</v>
      </c>
      <c r="AR12" s="40" t="s">
        <v>482</v>
      </c>
      <c r="AS12" s="40" t="s">
        <v>483</v>
      </c>
      <c r="AT12" s="40" t="s">
        <v>484</v>
      </c>
      <c r="AU12" s="40" t="s">
        <v>485</v>
      </c>
      <c r="AV12" s="516" t="s">
        <v>486</v>
      </c>
      <c r="AW12" s="74"/>
    </row>
    <row r="13" spans="1:49" ht="18" customHeight="1" thickTop="1" x14ac:dyDescent="0.15">
      <c r="C13" s="48" t="str">
        <f>IF(表6!$C13="","",表6!$C13)</f>
        <v/>
      </c>
      <c r="D13" s="52" t="str">
        <f>IF(表6!$D13="","",表6!$D13)</f>
        <v/>
      </c>
      <c r="E13" s="482"/>
      <c r="F13" s="482"/>
      <c r="G13" s="77"/>
      <c r="H13" s="77"/>
      <c r="I13" s="77"/>
      <c r="J13" s="77"/>
      <c r="K13" s="77"/>
      <c r="L13" s="77"/>
      <c r="M13" s="77"/>
      <c r="N13" s="77"/>
      <c r="O13" s="77"/>
      <c r="P13" s="77"/>
      <c r="Q13" s="77"/>
      <c r="R13" s="77"/>
      <c r="S13" s="77"/>
      <c r="T13" s="77"/>
      <c r="U13" s="77"/>
      <c r="V13" s="77"/>
      <c r="W13" s="77"/>
      <c r="X13" s="77"/>
      <c r="Y13" s="52" t="str">
        <f>IF(D13="","",D13-SUM(E13:X13))</f>
        <v/>
      </c>
      <c r="Z13" s="35" t="str">
        <f>IF(表6!$F13="","",表6!$F13)</f>
        <v/>
      </c>
      <c r="AA13" s="504">
        <f>IF(Z13="",0,表6!G13)</f>
        <v>0</v>
      </c>
      <c r="AB13" s="402">
        <f t="shared" ref="AB13:AK13" si="0">IF($D13="",0,ROUND(E13*$Z13,6))</f>
        <v>0</v>
      </c>
      <c r="AC13" s="402">
        <f t="shared" si="0"/>
        <v>0</v>
      </c>
      <c r="AD13" s="402">
        <f t="shared" si="0"/>
        <v>0</v>
      </c>
      <c r="AE13" s="402">
        <f t="shared" si="0"/>
        <v>0</v>
      </c>
      <c r="AF13" s="402">
        <f t="shared" si="0"/>
        <v>0</v>
      </c>
      <c r="AG13" s="402">
        <f t="shared" si="0"/>
        <v>0</v>
      </c>
      <c r="AH13" s="402">
        <f t="shared" si="0"/>
        <v>0</v>
      </c>
      <c r="AI13" s="402">
        <f t="shared" si="0"/>
        <v>0</v>
      </c>
      <c r="AJ13" s="402">
        <f t="shared" si="0"/>
        <v>0</v>
      </c>
      <c r="AK13" s="402">
        <f t="shared" si="0"/>
        <v>0</v>
      </c>
      <c r="AL13" s="402">
        <f t="shared" ref="AL13:AL91" si="1">IF($D13="",0,ROUND(O13*$Z13,6))</f>
        <v>0</v>
      </c>
      <c r="AM13" s="402">
        <f t="shared" ref="AM13:AM91" si="2">IF($D13="",0,ROUND(P13*$Z13,6))</f>
        <v>0</v>
      </c>
      <c r="AN13" s="402">
        <f t="shared" ref="AN13:AN91" si="3">IF($D13="",0,ROUND(Q13*$Z13,6))</f>
        <v>0</v>
      </c>
      <c r="AO13" s="402">
        <f t="shared" ref="AO13:AO91" si="4">IF($D13="",0,ROUND(R13*$Z13,6))</f>
        <v>0</v>
      </c>
      <c r="AP13" s="402">
        <f t="shared" ref="AP13:AP91" si="5">IF($D13="",0,ROUND(S13*$Z13,6))</f>
        <v>0</v>
      </c>
      <c r="AQ13" s="402">
        <f t="shared" ref="AQ13:AU14" si="6">IF($D13="",0,ROUND(T13*$Z13,6))</f>
        <v>0</v>
      </c>
      <c r="AR13" s="402">
        <f t="shared" si="6"/>
        <v>0</v>
      </c>
      <c r="AS13" s="402">
        <f t="shared" si="6"/>
        <v>0</v>
      </c>
      <c r="AT13" s="402">
        <f t="shared" si="6"/>
        <v>0</v>
      </c>
      <c r="AU13" s="402">
        <f t="shared" si="6"/>
        <v>0</v>
      </c>
      <c r="AV13" s="517">
        <f>IF(AA13="",0,AA13-SUM(AB13:AU13))</f>
        <v>0</v>
      </c>
    </row>
    <row r="14" spans="1:49" ht="18" customHeight="1" x14ac:dyDescent="0.15">
      <c r="C14" s="49" t="str">
        <f>IF(表6!$C14="","",表6!$C14)</f>
        <v/>
      </c>
      <c r="D14" s="53" t="str">
        <f>IF(表6!$D14="","",表6!$D14)</f>
        <v/>
      </c>
      <c r="E14" s="76"/>
      <c r="F14" s="76"/>
      <c r="G14" s="76"/>
      <c r="H14" s="76"/>
      <c r="I14" s="76"/>
      <c r="J14" s="76"/>
      <c r="K14" s="76"/>
      <c r="L14" s="76"/>
      <c r="M14" s="76"/>
      <c r="N14" s="76"/>
      <c r="O14" s="76"/>
      <c r="P14" s="76"/>
      <c r="Q14" s="76"/>
      <c r="R14" s="76"/>
      <c r="S14" s="76"/>
      <c r="T14" s="76"/>
      <c r="U14" s="76"/>
      <c r="V14" s="76"/>
      <c r="W14" s="76"/>
      <c r="X14" s="76"/>
      <c r="Y14" s="53" t="str">
        <f>IF(D14="","",D14-SUM(E14:X14))</f>
        <v/>
      </c>
      <c r="Z14" s="36" t="str">
        <f>IF(表6!$F14="","",表6!$F14)</f>
        <v/>
      </c>
      <c r="AA14" s="505">
        <f>IF(Z14="",0,表6!G14)</f>
        <v>0</v>
      </c>
      <c r="AB14" s="403">
        <f t="shared" ref="AB14" si="7">IF($D14="",0,ROUND(E14*$Z14,6))</f>
        <v>0</v>
      </c>
      <c r="AC14" s="403">
        <f t="shared" ref="AC14:AK14" si="8">IF($D14="",0,ROUND(F14*$Z14,6))</f>
        <v>0</v>
      </c>
      <c r="AD14" s="403">
        <f t="shared" si="8"/>
        <v>0</v>
      </c>
      <c r="AE14" s="403">
        <f t="shared" si="8"/>
        <v>0</v>
      </c>
      <c r="AF14" s="403">
        <f t="shared" si="8"/>
        <v>0</v>
      </c>
      <c r="AG14" s="403">
        <f t="shared" si="8"/>
        <v>0</v>
      </c>
      <c r="AH14" s="403">
        <f t="shared" si="8"/>
        <v>0</v>
      </c>
      <c r="AI14" s="403">
        <f t="shared" si="8"/>
        <v>0</v>
      </c>
      <c r="AJ14" s="403">
        <f t="shared" si="8"/>
        <v>0</v>
      </c>
      <c r="AK14" s="403">
        <f t="shared" si="8"/>
        <v>0</v>
      </c>
      <c r="AL14" s="403">
        <f t="shared" si="1"/>
        <v>0</v>
      </c>
      <c r="AM14" s="403">
        <f t="shared" si="2"/>
        <v>0</v>
      </c>
      <c r="AN14" s="403">
        <f t="shared" si="3"/>
        <v>0</v>
      </c>
      <c r="AO14" s="403">
        <f t="shared" si="4"/>
        <v>0</v>
      </c>
      <c r="AP14" s="403">
        <f t="shared" si="5"/>
        <v>0</v>
      </c>
      <c r="AQ14" s="403">
        <f t="shared" si="6"/>
        <v>0</v>
      </c>
      <c r="AR14" s="403">
        <f t="shared" si="6"/>
        <v>0</v>
      </c>
      <c r="AS14" s="403">
        <f t="shared" si="6"/>
        <v>0</v>
      </c>
      <c r="AT14" s="403">
        <f t="shared" si="6"/>
        <v>0</v>
      </c>
      <c r="AU14" s="403">
        <f t="shared" si="6"/>
        <v>0</v>
      </c>
      <c r="AV14" s="518">
        <f t="shared" ref="AV14:AV92" si="9">IF(AA14="",0,AA14-SUM(AB14:AU14))</f>
        <v>0</v>
      </c>
    </row>
    <row r="15" spans="1:49" ht="18" customHeight="1" x14ac:dyDescent="0.15">
      <c r="C15" s="49" t="str">
        <f>IF(表6!$C15="","",表6!$C15)</f>
        <v/>
      </c>
      <c r="D15" s="53" t="str">
        <f>IF(表6!$D15="","",表6!$D15)</f>
        <v/>
      </c>
      <c r="E15" s="76"/>
      <c r="F15" s="76"/>
      <c r="G15" s="76"/>
      <c r="H15" s="76"/>
      <c r="I15" s="76"/>
      <c r="J15" s="76"/>
      <c r="K15" s="76"/>
      <c r="L15" s="76"/>
      <c r="M15" s="76"/>
      <c r="N15" s="76"/>
      <c r="O15" s="76"/>
      <c r="P15" s="76"/>
      <c r="Q15" s="76"/>
      <c r="R15" s="76"/>
      <c r="S15" s="76"/>
      <c r="T15" s="76"/>
      <c r="U15" s="76"/>
      <c r="V15" s="76"/>
      <c r="W15" s="76"/>
      <c r="X15" s="76"/>
      <c r="Y15" s="53" t="str">
        <f>IF(D15="","",D15-SUM(E15:X15))</f>
        <v/>
      </c>
      <c r="Z15" s="36" t="str">
        <f>IF(表6!$F15="","",表6!$F15)</f>
        <v/>
      </c>
      <c r="AA15" s="505">
        <f>IF(Z15="",0,表6!G15)</f>
        <v>0</v>
      </c>
      <c r="AB15" s="403">
        <f t="shared" ref="AB15:AB93" si="10">IF($D15="",0,ROUND(E15*$Z15,6))</f>
        <v>0</v>
      </c>
      <c r="AC15" s="403">
        <f t="shared" ref="AC15:AC93" si="11">IF($D15="",0,ROUND(F15*$Z15,6))</f>
        <v>0</v>
      </c>
      <c r="AD15" s="403">
        <f t="shared" ref="AD15:AD93" si="12">IF($D15="",0,ROUND(G15*$Z15,6))</f>
        <v>0</v>
      </c>
      <c r="AE15" s="403">
        <f t="shared" ref="AE15:AE93" si="13">IF($D15="",0,ROUND(H15*$Z15,6))</f>
        <v>0</v>
      </c>
      <c r="AF15" s="403">
        <f t="shared" ref="AF15:AF93" si="14">IF($D15="",0,ROUND(I15*$Z15,6))</f>
        <v>0</v>
      </c>
      <c r="AG15" s="403">
        <f t="shared" ref="AG15:AG93" si="15">IF($D15="",0,ROUND(J15*$Z15,6))</f>
        <v>0</v>
      </c>
      <c r="AH15" s="403">
        <f t="shared" ref="AH15:AH93" si="16">IF($D15="",0,ROUND(K15*$Z15,6))</f>
        <v>0</v>
      </c>
      <c r="AI15" s="403">
        <f t="shared" ref="AI15:AI93" si="17">IF($D15="",0,ROUND(L15*$Z15,6))</f>
        <v>0</v>
      </c>
      <c r="AJ15" s="403">
        <f t="shared" ref="AJ15:AJ93" si="18">IF($D15="",0,ROUND(M15*$Z15,6))</f>
        <v>0</v>
      </c>
      <c r="AK15" s="403">
        <f t="shared" ref="AK15:AK93" si="19">IF($D15="",0,ROUND(N15*$Z15,6))</f>
        <v>0</v>
      </c>
      <c r="AL15" s="403">
        <f t="shared" si="1"/>
        <v>0</v>
      </c>
      <c r="AM15" s="403">
        <f t="shared" si="2"/>
        <v>0</v>
      </c>
      <c r="AN15" s="403">
        <f t="shared" si="3"/>
        <v>0</v>
      </c>
      <c r="AO15" s="403">
        <f t="shared" si="4"/>
        <v>0</v>
      </c>
      <c r="AP15" s="403">
        <f t="shared" si="5"/>
        <v>0</v>
      </c>
      <c r="AQ15" s="403">
        <f t="shared" ref="AQ15:AQ93" si="20">IF($D15="",0,ROUND(T15*$Z15,6))</f>
        <v>0</v>
      </c>
      <c r="AR15" s="403">
        <f t="shared" ref="AR15:AR93" si="21">IF($D15="",0,ROUND(U15*$Z15,6))</f>
        <v>0</v>
      </c>
      <c r="AS15" s="403">
        <f t="shared" ref="AS15:AS93" si="22">IF($D15="",0,ROUND(V15*$Z15,6))</f>
        <v>0</v>
      </c>
      <c r="AT15" s="403">
        <f t="shared" ref="AT15:AT93" si="23">IF($D15="",0,ROUND(W15*$Z15,6))</f>
        <v>0</v>
      </c>
      <c r="AU15" s="403">
        <f t="shared" ref="AU15:AU93" si="24">IF($D15="",0,ROUND(X15*$Z15,6))</f>
        <v>0</v>
      </c>
      <c r="AV15" s="518">
        <f t="shared" si="9"/>
        <v>0</v>
      </c>
    </row>
    <row r="16" spans="1:49" ht="18" customHeight="1" x14ac:dyDescent="0.15">
      <c r="C16" s="49" t="str">
        <f>IF(表6!$C16="","",表6!$C16)</f>
        <v/>
      </c>
      <c r="D16" s="53" t="str">
        <f>IF(表6!$D16="","",表6!$D16)</f>
        <v/>
      </c>
      <c r="E16" s="76"/>
      <c r="F16" s="76"/>
      <c r="G16" s="76"/>
      <c r="H16" s="76"/>
      <c r="I16" s="76"/>
      <c r="J16" s="76"/>
      <c r="K16" s="76"/>
      <c r="L16" s="76"/>
      <c r="M16" s="76"/>
      <c r="N16" s="76"/>
      <c r="O16" s="76"/>
      <c r="P16" s="76"/>
      <c r="Q16" s="76"/>
      <c r="R16" s="76"/>
      <c r="S16" s="76"/>
      <c r="T16" s="76"/>
      <c r="U16" s="76"/>
      <c r="V16" s="76"/>
      <c r="W16" s="76"/>
      <c r="X16" s="76"/>
      <c r="Y16" s="53" t="str">
        <f t="shared" ref="Y16:Y19" si="25">IF(D16="","",D16-SUM(E16:X16))</f>
        <v/>
      </c>
      <c r="Z16" s="36" t="str">
        <f>IF(表6!$F16="","",表6!$F16)</f>
        <v/>
      </c>
      <c r="AA16" s="505">
        <f>IF(Z16="",0,表6!G16)</f>
        <v>0</v>
      </c>
      <c r="AB16" s="403">
        <f t="shared" si="10"/>
        <v>0</v>
      </c>
      <c r="AC16" s="403">
        <f t="shared" si="11"/>
        <v>0</v>
      </c>
      <c r="AD16" s="403">
        <f t="shared" si="12"/>
        <v>0</v>
      </c>
      <c r="AE16" s="403">
        <f t="shared" si="13"/>
        <v>0</v>
      </c>
      <c r="AF16" s="403">
        <f t="shared" si="14"/>
        <v>0</v>
      </c>
      <c r="AG16" s="403">
        <f t="shared" si="15"/>
        <v>0</v>
      </c>
      <c r="AH16" s="403">
        <f t="shared" si="16"/>
        <v>0</v>
      </c>
      <c r="AI16" s="403">
        <f t="shared" si="17"/>
        <v>0</v>
      </c>
      <c r="AJ16" s="403">
        <f t="shared" si="18"/>
        <v>0</v>
      </c>
      <c r="AK16" s="403">
        <f t="shared" si="19"/>
        <v>0</v>
      </c>
      <c r="AL16" s="403">
        <f t="shared" si="1"/>
        <v>0</v>
      </c>
      <c r="AM16" s="403">
        <f t="shared" si="2"/>
        <v>0</v>
      </c>
      <c r="AN16" s="403">
        <f t="shared" si="3"/>
        <v>0</v>
      </c>
      <c r="AO16" s="403">
        <f t="shared" si="4"/>
        <v>0</v>
      </c>
      <c r="AP16" s="403">
        <f t="shared" si="5"/>
        <v>0</v>
      </c>
      <c r="AQ16" s="403">
        <f t="shared" si="20"/>
        <v>0</v>
      </c>
      <c r="AR16" s="403">
        <f t="shared" si="21"/>
        <v>0</v>
      </c>
      <c r="AS16" s="403">
        <f t="shared" si="22"/>
        <v>0</v>
      </c>
      <c r="AT16" s="403">
        <f t="shared" si="23"/>
        <v>0</v>
      </c>
      <c r="AU16" s="403">
        <f t="shared" si="24"/>
        <v>0</v>
      </c>
      <c r="AV16" s="518">
        <f t="shared" si="9"/>
        <v>0</v>
      </c>
    </row>
    <row r="17" spans="3:48" ht="18" customHeight="1" x14ac:dyDescent="0.15">
      <c r="C17" s="49" t="str">
        <f>IF(表6!$C17="","",表6!$C17)</f>
        <v/>
      </c>
      <c r="D17" s="53" t="str">
        <f>IF(表6!$D17="","",表6!$D17)</f>
        <v/>
      </c>
      <c r="E17" s="76"/>
      <c r="F17" s="76"/>
      <c r="G17" s="76"/>
      <c r="H17" s="76"/>
      <c r="I17" s="76"/>
      <c r="J17" s="76"/>
      <c r="K17" s="76"/>
      <c r="L17" s="76"/>
      <c r="M17" s="76"/>
      <c r="N17" s="76"/>
      <c r="O17" s="76"/>
      <c r="P17" s="76"/>
      <c r="Q17" s="76"/>
      <c r="R17" s="76"/>
      <c r="S17" s="76"/>
      <c r="T17" s="76"/>
      <c r="U17" s="76"/>
      <c r="V17" s="76"/>
      <c r="W17" s="76"/>
      <c r="X17" s="76"/>
      <c r="Y17" s="53" t="str">
        <f t="shared" si="25"/>
        <v/>
      </c>
      <c r="Z17" s="36" t="str">
        <f>IF(表6!$F17="","",表6!$F17)</f>
        <v/>
      </c>
      <c r="AA17" s="505">
        <f>IF(Z17="",0,表6!G17)</f>
        <v>0</v>
      </c>
      <c r="AB17" s="403">
        <f t="shared" si="10"/>
        <v>0</v>
      </c>
      <c r="AC17" s="403">
        <f t="shared" si="11"/>
        <v>0</v>
      </c>
      <c r="AD17" s="403">
        <f t="shared" si="12"/>
        <v>0</v>
      </c>
      <c r="AE17" s="403">
        <f t="shared" si="13"/>
        <v>0</v>
      </c>
      <c r="AF17" s="403">
        <f t="shared" si="14"/>
        <v>0</v>
      </c>
      <c r="AG17" s="403">
        <f t="shared" si="15"/>
        <v>0</v>
      </c>
      <c r="AH17" s="403">
        <f t="shared" si="16"/>
        <v>0</v>
      </c>
      <c r="AI17" s="403">
        <f t="shared" si="17"/>
        <v>0</v>
      </c>
      <c r="AJ17" s="403">
        <f t="shared" si="18"/>
        <v>0</v>
      </c>
      <c r="AK17" s="403">
        <f t="shared" si="19"/>
        <v>0</v>
      </c>
      <c r="AL17" s="403">
        <f t="shared" si="1"/>
        <v>0</v>
      </c>
      <c r="AM17" s="403">
        <f t="shared" si="2"/>
        <v>0</v>
      </c>
      <c r="AN17" s="403">
        <f t="shared" si="3"/>
        <v>0</v>
      </c>
      <c r="AO17" s="403">
        <f t="shared" si="4"/>
        <v>0</v>
      </c>
      <c r="AP17" s="403">
        <f t="shared" si="5"/>
        <v>0</v>
      </c>
      <c r="AQ17" s="403">
        <f t="shared" si="20"/>
        <v>0</v>
      </c>
      <c r="AR17" s="403">
        <f t="shared" si="21"/>
        <v>0</v>
      </c>
      <c r="AS17" s="403">
        <f t="shared" si="22"/>
        <v>0</v>
      </c>
      <c r="AT17" s="403">
        <f t="shared" si="23"/>
        <v>0</v>
      </c>
      <c r="AU17" s="403">
        <f t="shared" si="24"/>
        <v>0</v>
      </c>
      <c r="AV17" s="518">
        <f t="shared" si="9"/>
        <v>0</v>
      </c>
    </row>
    <row r="18" spans="3:48" ht="18" customHeight="1" x14ac:dyDescent="0.15">
      <c r="C18" s="49" t="str">
        <f>IF(表6!$C18="","",表6!$C18)</f>
        <v/>
      </c>
      <c r="D18" s="53" t="str">
        <f>IF(表6!$D18="","",表6!$D18)</f>
        <v/>
      </c>
      <c r="E18" s="483"/>
      <c r="F18" s="500"/>
      <c r="G18" s="76"/>
      <c r="H18" s="76"/>
      <c r="I18" s="76"/>
      <c r="J18" s="76"/>
      <c r="K18" s="76"/>
      <c r="L18" s="76"/>
      <c r="M18" s="76"/>
      <c r="N18" s="76"/>
      <c r="O18" s="76"/>
      <c r="P18" s="76"/>
      <c r="Q18" s="76"/>
      <c r="R18" s="76"/>
      <c r="S18" s="76"/>
      <c r="T18" s="76"/>
      <c r="U18" s="76"/>
      <c r="V18" s="76"/>
      <c r="W18" s="76"/>
      <c r="X18" s="76"/>
      <c r="Y18" s="53" t="str">
        <f t="shared" si="25"/>
        <v/>
      </c>
      <c r="Z18" s="36" t="str">
        <f>IF(表6!$F18="","",表6!$F18)</f>
        <v/>
      </c>
      <c r="AA18" s="505">
        <f>IF(Z18="",0,表6!G18)</f>
        <v>0</v>
      </c>
      <c r="AB18" s="403">
        <f t="shared" si="10"/>
        <v>0</v>
      </c>
      <c r="AC18" s="403">
        <f t="shared" si="11"/>
        <v>0</v>
      </c>
      <c r="AD18" s="403">
        <f t="shared" si="12"/>
        <v>0</v>
      </c>
      <c r="AE18" s="403">
        <f t="shared" si="13"/>
        <v>0</v>
      </c>
      <c r="AF18" s="403">
        <f t="shared" si="14"/>
        <v>0</v>
      </c>
      <c r="AG18" s="403">
        <f t="shared" si="15"/>
        <v>0</v>
      </c>
      <c r="AH18" s="403">
        <f t="shared" si="16"/>
        <v>0</v>
      </c>
      <c r="AI18" s="403">
        <f t="shared" si="17"/>
        <v>0</v>
      </c>
      <c r="AJ18" s="403">
        <f t="shared" si="18"/>
        <v>0</v>
      </c>
      <c r="AK18" s="403">
        <f t="shared" si="19"/>
        <v>0</v>
      </c>
      <c r="AL18" s="403">
        <f t="shared" si="1"/>
        <v>0</v>
      </c>
      <c r="AM18" s="403">
        <f t="shared" si="2"/>
        <v>0</v>
      </c>
      <c r="AN18" s="403">
        <f t="shared" si="3"/>
        <v>0</v>
      </c>
      <c r="AO18" s="403">
        <f t="shared" si="4"/>
        <v>0</v>
      </c>
      <c r="AP18" s="403">
        <f t="shared" si="5"/>
        <v>0</v>
      </c>
      <c r="AQ18" s="403">
        <f t="shared" si="20"/>
        <v>0</v>
      </c>
      <c r="AR18" s="403">
        <f t="shared" si="21"/>
        <v>0</v>
      </c>
      <c r="AS18" s="403">
        <f t="shared" si="22"/>
        <v>0</v>
      </c>
      <c r="AT18" s="403">
        <f t="shared" si="23"/>
        <v>0</v>
      </c>
      <c r="AU18" s="403">
        <f t="shared" si="24"/>
        <v>0</v>
      </c>
      <c r="AV18" s="518">
        <f t="shared" si="9"/>
        <v>0</v>
      </c>
    </row>
    <row r="19" spans="3:48" ht="18" customHeight="1" x14ac:dyDescent="0.15">
      <c r="C19" s="49" t="str">
        <f>IF(表6!$C19="","",表6!$C19)</f>
        <v/>
      </c>
      <c r="D19" s="53" t="str">
        <f>IF(表6!$D19="","",表6!$D19)</f>
        <v/>
      </c>
      <c r="E19" s="500"/>
      <c r="F19" s="483"/>
      <c r="G19" s="76"/>
      <c r="H19" s="76"/>
      <c r="I19" s="76"/>
      <c r="J19" s="76"/>
      <c r="K19" s="76"/>
      <c r="L19" s="76"/>
      <c r="M19" s="76"/>
      <c r="N19" s="76"/>
      <c r="O19" s="76"/>
      <c r="P19" s="76"/>
      <c r="Q19" s="76"/>
      <c r="R19" s="76"/>
      <c r="S19" s="76"/>
      <c r="T19" s="76"/>
      <c r="U19" s="76"/>
      <c r="V19" s="76"/>
      <c r="W19" s="76"/>
      <c r="X19" s="76"/>
      <c r="Y19" s="53" t="str">
        <f t="shared" si="25"/>
        <v/>
      </c>
      <c r="Z19" s="36" t="str">
        <f>IF(表6!$F19="","",表6!$F19)</f>
        <v/>
      </c>
      <c r="AA19" s="505">
        <f>IF(Z19="",0,表6!G19)</f>
        <v>0</v>
      </c>
      <c r="AB19" s="403">
        <f t="shared" si="10"/>
        <v>0</v>
      </c>
      <c r="AC19" s="403">
        <f t="shared" si="11"/>
        <v>0</v>
      </c>
      <c r="AD19" s="403">
        <f t="shared" si="12"/>
        <v>0</v>
      </c>
      <c r="AE19" s="403">
        <f t="shared" si="13"/>
        <v>0</v>
      </c>
      <c r="AF19" s="403">
        <f t="shared" si="14"/>
        <v>0</v>
      </c>
      <c r="AG19" s="403">
        <f t="shared" si="15"/>
        <v>0</v>
      </c>
      <c r="AH19" s="403">
        <f t="shared" si="16"/>
        <v>0</v>
      </c>
      <c r="AI19" s="403">
        <f t="shared" si="17"/>
        <v>0</v>
      </c>
      <c r="AJ19" s="403">
        <f t="shared" si="18"/>
        <v>0</v>
      </c>
      <c r="AK19" s="403">
        <f t="shared" si="19"/>
        <v>0</v>
      </c>
      <c r="AL19" s="403">
        <f t="shared" si="1"/>
        <v>0</v>
      </c>
      <c r="AM19" s="403">
        <f t="shared" si="2"/>
        <v>0</v>
      </c>
      <c r="AN19" s="403">
        <f t="shared" si="3"/>
        <v>0</v>
      </c>
      <c r="AO19" s="403">
        <f t="shared" si="4"/>
        <v>0</v>
      </c>
      <c r="AP19" s="403">
        <f t="shared" si="5"/>
        <v>0</v>
      </c>
      <c r="AQ19" s="403">
        <f t="shared" si="20"/>
        <v>0</v>
      </c>
      <c r="AR19" s="403">
        <f t="shared" si="21"/>
        <v>0</v>
      </c>
      <c r="AS19" s="403">
        <f t="shared" si="22"/>
        <v>0</v>
      </c>
      <c r="AT19" s="403">
        <f t="shared" si="23"/>
        <v>0</v>
      </c>
      <c r="AU19" s="403">
        <f t="shared" si="24"/>
        <v>0</v>
      </c>
      <c r="AV19" s="518">
        <f t="shared" si="9"/>
        <v>0</v>
      </c>
    </row>
    <row r="20" spans="3:48" ht="18" customHeight="1" x14ac:dyDescent="0.15">
      <c r="C20" s="49" t="str">
        <f>IF(表6!$C20="","",表6!$C20)</f>
        <v/>
      </c>
      <c r="D20" s="53" t="str">
        <f>IF(表6!$D20="","",表6!$D20)</f>
        <v/>
      </c>
      <c r="E20" s="76"/>
      <c r="F20" s="76"/>
      <c r="G20" s="76"/>
      <c r="H20" s="76"/>
      <c r="I20" s="76"/>
      <c r="J20" s="76"/>
      <c r="K20" s="76"/>
      <c r="L20" s="76"/>
      <c r="M20" s="76"/>
      <c r="N20" s="76"/>
      <c r="O20" s="76"/>
      <c r="P20" s="76"/>
      <c r="Q20" s="76"/>
      <c r="R20" s="76"/>
      <c r="S20" s="76"/>
      <c r="T20" s="76"/>
      <c r="U20" s="76"/>
      <c r="V20" s="76"/>
      <c r="W20" s="76"/>
      <c r="X20" s="76"/>
      <c r="Y20" s="53" t="str">
        <f t="shared" ref="Y20:Y98" si="26">IF(D20="","",D20-SUM(E20:X20))</f>
        <v/>
      </c>
      <c r="Z20" s="36" t="str">
        <f>IF(表6!$F20="","",表6!$F20)</f>
        <v/>
      </c>
      <c r="AA20" s="505">
        <f>IF(Z20="",0,表6!G20)</f>
        <v>0</v>
      </c>
      <c r="AB20" s="403">
        <f t="shared" si="10"/>
        <v>0</v>
      </c>
      <c r="AC20" s="403">
        <f t="shared" si="11"/>
        <v>0</v>
      </c>
      <c r="AD20" s="403">
        <f t="shared" si="12"/>
        <v>0</v>
      </c>
      <c r="AE20" s="403">
        <f t="shared" si="13"/>
        <v>0</v>
      </c>
      <c r="AF20" s="403">
        <f t="shared" si="14"/>
        <v>0</v>
      </c>
      <c r="AG20" s="403">
        <f t="shared" si="15"/>
        <v>0</v>
      </c>
      <c r="AH20" s="403">
        <f t="shared" si="16"/>
        <v>0</v>
      </c>
      <c r="AI20" s="403">
        <f t="shared" si="17"/>
        <v>0</v>
      </c>
      <c r="AJ20" s="403">
        <f t="shared" si="18"/>
        <v>0</v>
      </c>
      <c r="AK20" s="403">
        <f t="shared" si="19"/>
        <v>0</v>
      </c>
      <c r="AL20" s="403">
        <f t="shared" si="1"/>
        <v>0</v>
      </c>
      <c r="AM20" s="403">
        <f t="shared" si="2"/>
        <v>0</v>
      </c>
      <c r="AN20" s="403">
        <f t="shared" si="3"/>
        <v>0</v>
      </c>
      <c r="AO20" s="403">
        <f t="shared" si="4"/>
        <v>0</v>
      </c>
      <c r="AP20" s="403">
        <f t="shared" si="5"/>
        <v>0</v>
      </c>
      <c r="AQ20" s="403">
        <f t="shared" si="20"/>
        <v>0</v>
      </c>
      <c r="AR20" s="403">
        <f t="shared" si="21"/>
        <v>0</v>
      </c>
      <c r="AS20" s="403">
        <f t="shared" si="22"/>
        <v>0</v>
      </c>
      <c r="AT20" s="403">
        <f t="shared" si="23"/>
        <v>0</v>
      </c>
      <c r="AU20" s="403">
        <f t="shared" si="24"/>
        <v>0</v>
      </c>
      <c r="AV20" s="518">
        <f t="shared" si="9"/>
        <v>0</v>
      </c>
    </row>
    <row r="21" spans="3:48" ht="18" customHeight="1" x14ac:dyDescent="0.15">
      <c r="C21" s="49" t="str">
        <f>IF(表6!$C21="","",表6!$C21)</f>
        <v/>
      </c>
      <c r="D21" s="53" t="str">
        <f>IF(表6!$D21="","",表6!$D21)</f>
        <v/>
      </c>
      <c r="E21" s="76"/>
      <c r="F21" s="76"/>
      <c r="G21" s="76"/>
      <c r="H21" s="76"/>
      <c r="I21" s="76"/>
      <c r="J21" s="76"/>
      <c r="K21" s="76"/>
      <c r="L21" s="76"/>
      <c r="M21" s="76"/>
      <c r="N21" s="76"/>
      <c r="O21" s="76"/>
      <c r="P21" s="76"/>
      <c r="Q21" s="76"/>
      <c r="R21" s="76"/>
      <c r="S21" s="76"/>
      <c r="T21" s="76"/>
      <c r="U21" s="76"/>
      <c r="V21" s="76"/>
      <c r="W21" s="76"/>
      <c r="X21" s="76"/>
      <c r="Y21" s="53" t="str">
        <f t="shared" si="26"/>
        <v/>
      </c>
      <c r="Z21" s="36" t="str">
        <f>IF(表6!$F21="","",表6!$F21)</f>
        <v/>
      </c>
      <c r="AA21" s="505">
        <f>IF(Z21="",0,表6!G21)</f>
        <v>0</v>
      </c>
      <c r="AB21" s="403">
        <f t="shared" si="10"/>
        <v>0</v>
      </c>
      <c r="AC21" s="403">
        <f t="shared" si="11"/>
        <v>0</v>
      </c>
      <c r="AD21" s="403">
        <f t="shared" si="12"/>
        <v>0</v>
      </c>
      <c r="AE21" s="403">
        <f t="shared" si="13"/>
        <v>0</v>
      </c>
      <c r="AF21" s="403">
        <f t="shared" si="14"/>
        <v>0</v>
      </c>
      <c r="AG21" s="403">
        <f t="shared" si="15"/>
        <v>0</v>
      </c>
      <c r="AH21" s="403">
        <f t="shared" si="16"/>
        <v>0</v>
      </c>
      <c r="AI21" s="403">
        <f t="shared" si="17"/>
        <v>0</v>
      </c>
      <c r="AJ21" s="403">
        <f t="shared" si="18"/>
        <v>0</v>
      </c>
      <c r="AK21" s="403">
        <f t="shared" si="19"/>
        <v>0</v>
      </c>
      <c r="AL21" s="403">
        <f t="shared" si="1"/>
        <v>0</v>
      </c>
      <c r="AM21" s="403">
        <f t="shared" si="2"/>
        <v>0</v>
      </c>
      <c r="AN21" s="403">
        <f t="shared" si="3"/>
        <v>0</v>
      </c>
      <c r="AO21" s="403">
        <f t="shared" si="4"/>
        <v>0</v>
      </c>
      <c r="AP21" s="403">
        <f t="shared" si="5"/>
        <v>0</v>
      </c>
      <c r="AQ21" s="403">
        <f t="shared" si="20"/>
        <v>0</v>
      </c>
      <c r="AR21" s="403">
        <f t="shared" si="21"/>
        <v>0</v>
      </c>
      <c r="AS21" s="403">
        <f t="shared" si="22"/>
        <v>0</v>
      </c>
      <c r="AT21" s="403">
        <f t="shared" si="23"/>
        <v>0</v>
      </c>
      <c r="AU21" s="403">
        <f t="shared" si="24"/>
        <v>0</v>
      </c>
      <c r="AV21" s="518">
        <f>IF(AA21="",0,AA21-SUM(AB21:AU21))</f>
        <v>0</v>
      </c>
    </row>
    <row r="22" spans="3:48" ht="18" customHeight="1" x14ac:dyDescent="0.15">
      <c r="C22" s="49" t="str">
        <f>IF(表6!$C22="","",表6!$C22)</f>
        <v/>
      </c>
      <c r="D22" s="53" t="str">
        <f>IF(表6!$D22="","",表6!$D22)</f>
        <v/>
      </c>
      <c r="E22" s="76"/>
      <c r="F22" s="76"/>
      <c r="G22" s="76"/>
      <c r="H22" s="76"/>
      <c r="I22" s="76"/>
      <c r="J22" s="76"/>
      <c r="K22" s="76"/>
      <c r="L22" s="76"/>
      <c r="M22" s="76"/>
      <c r="N22" s="76"/>
      <c r="O22" s="76"/>
      <c r="P22" s="76"/>
      <c r="Q22" s="76"/>
      <c r="R22" s="76"/>
      <c r="S22" s="76"/>
      <c r="T22" s="76"/>
      <c r="U22" s="76"/>
      <c r="V22" s="76"/>
      <c r="W22" s="76"/>
      <c r="X22" s="76"/>
      <c r="Y22" s="53" t="str">
        <f t="shared" si="26"/>
        <v/>
      </c>
      <c r="Z22" s="36" t="str">
        <f>IF(表6!$F22="","",表6!$F22)</f>
        <v/>
      </c>
      <c r="AA22" s="505">
        <f>IF(Z22="",0,表6!G22)</f>
        <v>0</v>
      </c>
      <c r="AB22" s="403">
        <f t="shared" si="10"/>
        <v>0</v>
      </c>
      <c r="AC22" s="403">
        <f t="shared" si="11"/>
        <v>0</v>
      </c>
      <c r="AD22" s="403">
        <f t="shared" si="12"/>
        <v>0</v>
      </c>
      <c r="AE22" s="403">
        <f t="shared" si="13"/>
        <v>0</v>
      </c>
      <c r="AF22" s="403">
        <f t="shared" si="14"/>
        <v>0</v>
      </c>
      <c r="AG22" s="403">
        <f t="shared" si="15"/>
        <v>0</v>
      </c>
      <c r="AH22" s="403">
        <f t="shared" si="16"/>
        <v>0</v>
      </c>
      <c r="AI22" s="403">
        <f t="shared" si="17"/>
        <v>0</v>
      </c>
      <c r="AJ22" s="403">
        <f t="shared" si="18"/>
        <v>0</v>
      </c>
      <c r="AK22" s="403">
        <f t="shared" si="19"/>
        <v>0</v>
      </c>
      <c r="AL22" s="403">
        <f t="shared" si="1"/>
        <v>0</v>
      </c>
      <c r="AM22" s="403">
        <f t="shared" si="2"/>
        <v>0</v>
      </c>
      <c r="AN22" s="403">
        <f t="shared" si="3"/>
        <v>0</v>
      </c>
      <c r="AO22" s="403">
        <f t="shared" si="4"/>
        <v>0</v>
      </c>
      <c r="AP22" s="403">
        <f t="shared" si="5"/>
        <v>0</v>
      </c>
      <c r="AQ22" s="403">
        <f t="shared" si="20"/>
        <v>0</v>
      </c>
      <c r="AR22" s="403">
        <f t="shared" si="21"/>
        <v>0</v>
      </c>
      <c r="AS22" s="403">
        <f t="shared" si="22"/>
        <v>0</v>
      </c>
      <c r="AT22" s="403">
        <f t="shared" si="23"/>
        <v>0</v>
      </c>
      <c r="AU22" s="403">
        <f t="shared" si="24"/>
        <v>0</v>
      </c>
      <c r="AV22" s="518">
        <f t="shared" si="9"/>
        <v>0</v>
      </c>
    </row>
    <row r="23" spans="3:48" ht="18" customHeight="1" outlineLevel="1" x14ac:dyDescent="0.15">
      <c r="C23" s="49" t="str">
        <f>IF(表6!$C23="","",表6!$C23)</f>
        <v/>
      </c>
      <c r="D23" s="53" t="str">
        <f>IF(表6!$D23="","",表6!$D23)</f>
        <v/>
      </c>
      <c r="E23" s="500"/>
      <c r="F23" s="501"/>
      <c r="G23" s="76"/>
      <c r="H23" s="76"/>
      <c r="I23" s="76"/>
      <c r="J23" s="76"/>
      <c r="K23" s="76"/>
      <c r="L23" s="76"/>
      <c r="M23" s="76"/>
      <c r="N23" s="76"/>
      <c r="O23" s="76"/>
      <c r="P23" s="76"/>
      <c r="Q23" s="76"/>
      <c r="R23" s="76"/>
      <c r="S23" s="76"/>
      <c r="T23" s="76"/>
      <c r="U23" s="76"/>
      <c r="V23" s="76"/>
      <c r="W23" s="76"/>
      <c r="X23" s="76"/>
      <c r="Y23" s="53" t="str">
        <f t="shared" si="26"/>
        <v/>
      </c>
      <c r="Z23" s="36" t="str">
        <f>IF(表6!$F23="","",表6!$F23)</f>
        <v/>
      </c>
      <c r="AA23" s="505">
        <f>IF(Z23="",0,表6!G23)</f>
        <v>0</v>
      </c>
      <c r="AB23" s="403">
        <f t="shared" si="10"/>
        <v>0</v>
      </c>
      <c r="AC23" s="403">
        <f t="shared" si="11"/>
        <v>0</v>
      </c>
      <c r="AD23" s="403">
        <f t="shared" si="12"/>
        <v>0</v>
      </c>
      <c r="AE23" s="403">
        <f t="shared" si="13"/>
        <v>0</v>
      </c>
      <c r="AF23" s="403">
        <f t="shared" si="14"/>
        <v>0</v>
      </c>
      <c r="AG23" s="403">
        <f t="shared" si="15"/>
        <v>0</v>
      </c>
      <c r="AH23" s="403">
        <f t="shared" si="16"/>
        <v>0</v>
      </c>
      <c r="AI23" s="403">
        <f t="shared" si="17"/>
        <v>0</v>
      </c>
      <c r="AJ23" s="403">
        <f t="shared" si="18"/>
        <v>0</v>
      </c>
      <c r="AK23" s="403">
        <f t="shared" si="19"/>
        <v>0</v>
      </c>
      <c r="AL23" s="403">
        <f t="shared" si="1"/>
        <v>0</v>
      </c>
      <c r="AM23" s="403">
        <f t="shared" si="2"/>
        <v>0</v>
      </c>
      <c r="AN23" s="403">
        <f t="shared" si="3"/>
        <v>0</v>
      </c>
      <c r="AO23" s="403">
        <f t="shared" si="4"/>
        <v>0</v>
      </c>
      <c r="AP23" s="403">
        <f t="shared" si="5"/>
        <v>0</v>
      </c>
      <c r="AQ23" s="403">
        <f t="shared" si="20"/>
        <v>0</v>
      </c>
      <c r="AR23" s="403">
        <f t="shared" si="21"/>
        <v>0</v>
      </c>
      <c r="AS23" s="403">
        <f t="shared" si="22"/>
        <v>0</v>
      </c>
      <c r="AT23" s="403">
        <f t="shared" si="23"/>
        <v>0</v>
      </c>
      <c r="AU23" s="403">
        <f t="shared" si="24"/>
        <v>0</v>
      </c>
      <c r="AV23" s="518">
        <f t="shared" si="9"/>
        <v>0</v>
      </c>
    </row>
    <row r="24" spans="3:48" ht="18" customHeight="1" outlineLevel="1" x14ac:dyDescent="0.15">
      <c r="C24" s="49" t="str">
        <f>IF(表6!$C24="","",表6!$C24)</f>
        <v/>
      </c>
      <c r="D24" s="53" t="str">
        <f>IF(表6!$D24="","",表6!$D24)</f>
        <v/>
      </c>
      <c r="E24" s="500"/>
      <c r="F24" s="500"/>
      <c r="G24" s="76"/>
      <c r="H24" s="76"/>
      <c r="I24" s="76"/>
      <c r="J24" s="76"/>
      <c r="K24" s="76"/>
      <c r="L24" s="76"/>
      <c r="M24" s="76"/>
      <c r="N24" s="76"/>
      <c r="O24" s="76"/>
      <c r="P24" s="76"/>
      <c r="Q24" s="76"/>
      <c r="R24" s="76"/>
      <c r="S24" s="76"/>
      <c r="T24" s="76"/>
      <c r="U24" s="76"/>
      <c r="V24" s="76"/>
      <c r="W24" s="76"/>
      <c r="X24" s="76"/>
      <c r="Y24" s="53" t="str">
        <f t="shared" ref="Y24:Y38" si="27">IF(D24="","",D24-SUM(E24:X24))</f>
        <v/>
      </c>
      <c r="Z24" s="36" t="str">
        <f>IF(表6!$F24="","",表6!$F24)</f>
        <v/>
      </c>
      <c r="AA24" s="505">
        <f>IF(Z24="",0,表6!G24)</f>
        <v>0</v>
      </c>
      <c r="AB24" s="403">
        <f t="shared" ref="AB24:AB38" si="28">IF($D24="",0,ROUND(E24*$Z24,6))</f>
        <v>0</v>
      </c>
      <c r="AC24" s="403">
        <f t="shared" ref="AC24:AC38" si="29">IF($D24="",0,ROUND(F24*$Z24,6))</f>
        <v>0</v>
      </c>
      <c r="AD24" s="403">
        <f t="shared" ref="AD24:AD38" si="30">IF($D24="",0,ROUND(G24*$Z24,6))</f>
        <v>0</v>
      </c>
      <c r="AE24" s="403">
        <f t="shared" ref="AE24:AE38" si="31">IF($D24="",0,ROUND(H24*$Z24,6))</f>
        <v>0</v>
      </c>
      <c r="AF24" s="403">
        <f t="shared" ref="AF24:AF38" si="32">IF($D24="",0,ROUND(I24*$Z24,6))</f>
        <v>0</v>
      </c>
      <c r="AG24" s="403">
        <f t="shared" ref="AG24:AG38" si="33">IF($D24="",0,ROUND(J24*$Z24,6))</f>
        <v>0</v>
      </c>
      <c r="AH24" s="403">
        <f t="shared" ref="AH24:AH38" si="34">IF($D24="",0,ROUND(K24*$Z24,6))</f>
        <v>0</v>
      </c>
      <c r="AI24" s="403">
        <f t="shared" ref="AI24:AI38" si="35">IF($D24="",0,ROUND(L24*$Z24,6))</f>
        <v>0</v>
      </c>
      <c r="AJ24" s="403">
        <f t="shared" ref="AJ24:AJ38" si="36">IF($D24="",0,ROUND(M24*$Z24,6))</f>
        <v>0</v>
      </c>
      <c r="AK24" s="403">
        <f t="shared" ref="AK24:AK38" si="37">IF($D24="",0,ROUND(N24*$Z24,6))</f>
        <v>0</v>
      </c>
      <c r="AL24" s="403">
        <f t="shared" ref="AL24:AL38" si="38">IF($D24="",0,ROUND(O24*$Z24,6))</f>
        <v>0</v>
      </c>
      <c r="AM24" s="403">
        <f t="shared" ref="AM24:AM38" si="39">IF($D24="",0,ROUND(P24*$Z24,6))</f>
        <v>0</v>
      </c>
      <c r="AN24" s="403">
        <f t="shared" ref="AN24:AN38" si="40">IF($D24="",0,ROUND(Q24*$Z24,6))</f>
        <v>0</v>
      </c>
      <c r="AO24" s="403">
        <f t="shared" ref="AO24:AO38" si="41">IF($D24="",0,ROUND(R24*$Z24,6))</f>
        <v>0</v>
      </c>
      <c r="AP24" s="403">
        <f t="shared" ref="AP24:AP38" si="42">IF($D24="",0,ROUND(S24*$Z24,6))</f>
        <v>0</v>
      </c>
      <c r="AQ24" s="403">
        <f t="shared" ref="AQ24:AQ38" si="43">IF($D24="",0,ROUND(T24*$Z24,6))</f>
        <v>0</v>
      </c>
      <c r="AR24" s="403">
        <f t="shared" ref="AR24:AR38" si="44">IF($D24="",0,ROUND(U24*$Z24,6))</f>
        <v>0</v>
      </c>
      <c r="AS24" s="403">
        <f t="shared" ref="AS24:AS38" si="45">IF($D24="",0,ROUND(V24*$Z24,6))</f>
        <v>0</v>
      </c>
      <c r="AT24" s="403">
        <f t="shared" ref="AT24:AT38" si="46">IF($D24="",0,ROUND(W24*$Z24,6))</f>
        <v>0</v>
      </c>
      <c r="AU24" s="403">
        <f t="shared" ref="AU24:AU38" si="47">IF($D24="",0,ROUND(X24*$Z24,6))</f>
        <v>0</v>
      </c>
      <c r="AV24" s="518">
        <f t="shared" ref="AV24:AV38" si="48">IF(AA24="",0,AA24-SUM(AB24:AU24))</f>
        <v>0</v>
      </c>
    </row>
    <row r="25" spans="3:48" ht="18" customHeight="1" outlineLevel="1" x14ac:dyDescent="0.15">
      <c r="C25" s="49" t="str">
        <f>IF(表6!$C25="","",表6!$C25)</f>
        <v/>
      </c>
      <c r="D25" s="53" t="str">
        <f>IF(表6!$D25="","",表6!$D25)</f>
        <v/>
      </c>
      <c r="E25" s="500"/>
      <c r="F25" s="500"/>
      <c r="G25" s="76"/>
      <c r="H25" s="76"/>
      <c r="I25" s="76"/>
      <c r="J25" s="76"/>
      <c r="K25" s="76"/>
      <c r="L25" s="76"/>
      <c r="M25" s="76"/>
      <c r="N25" s="76"/>
      <c r="O25" s="76"/>
      <c r="P25" s="76"/>
      <c r="Q25" s="76"/>
      <c r="R25" s="76"/>
      <c r="S25" s="76"/>
      <c r="T25" s="76"/>
      <c r="U25" s="76"/>
      <c r="V25" s="76"/>
      <c r="W25" s="76"/>
      <c r="X25" s="76"/>
      <c r="Y25" s="53" t="str">
        <f t="shared" si="27"/>
        <v/>
      </c>
      <c r="Z25" s="36" t="str">
        <f>IF(表6!$F25="","",表6!$F25)</f>
        <v/>
      </c>
      <c r="AA25" s="505">
        <f>IF(Z25="",0,表6!G25)</f>
        <v>0</v>
      </c>
      <c r="AB25" s="403">
        <f t="shared" si="28"/>
        <v>0</v>
      </c>
      <c r="AC25" s="403">
        <f t="shared" si="29"/>
        <v>0</v>
      </c>
      <c r="AD25" s="403">
        <f t="shared" si="30"/>
        <v>0</v>
      </c>
      <c r="AE25" s="403">
        <f t="shared" si="31"/>
        <v>0</v>
      </c>
      <c r="AF25" s="403">
        <f t="shared" si="32"/>
        <v>0</v>
      </c>
      <c r="AG25" s="403">
        <f t="shared" si="33"/>
        <v>0</v>
      </c>
      <c r="AH25" s="403">
        <f t="shared" si="34"/>
        <v>0</v>
      </c>
      <c r="AI25" s="403">
        <f t="shared" si="35"/>
        <v>0</v>
      </c>
      <c r="AJ25" s="403">
        <f t="shared" si="36"/>
        <v>0</v>
      </c>
      <c r="AK25" s="403">
        <f t="shared" si="37"/>
        <v>0</v>
      </c>
      <c r="AL25" s="403">
        <f t="shared" si="38"/>
        <v>0</v>
      </c>
      <c r="AM25" s="403">
        <f t="shared" si="39"/>
        <v>0</v>
      </c>
      <c r="AN25" s="403">
        <f t="shared" si="40"/>
        <v>0</v>
      </c>
      <c r="AO25" s="403">
        <f t="shared" si="41"/>
        <v>0</v>
      </c>
      <c r="AP25" s="403">
        <f t="shared" si="42"/>
        <v>0</v>
      </c>
      <c r="AQ25" s="403">
        <f t="shared" si="43"/>
        <v>0</v>
      </c>
      <c r="AR25" s="403">
        <f t="shared" si="44"/>
        <v>0</v>
      </c>
      <c r="AS25" s="403">
        <f t="shared" si="45"/>
        <v>0</v>
      </c>
      <c r="AT25" s="403">
        <f t="shared" si="46"/>
        <v>0</v>
      </c>
      <c r="AU25" s="403">
        <f t="shared" si="47"/>
        <v>0</v>
      </c>
      <c r="AV25" s="518">
        <f t="shared" si="48"/>
        <v>0</v>
      </c>
    </row>
    <row r="26" spans="3:48" ht="18" customHeight="1" outlineLevel="1" x14ac:dyDescent="0.15">
      <c r="C26" s="49" t="str">
        <f>IF(表6!$C26="","",表6!$C26)</f>
        <v/>
      </c>
      <c r="D26" s="53" t="str">
        <f>IF(表6!$D26="","",表6!$D26)</f>
        <v/>
      </c>
      <c r="E26" s="500"/>
      <c r="F26" s="500"/>
      <c r="G26" s="76"/>
      <c r="H26" s="76"/>
      <c r="I26" s="76"/>
      <c r="J26" s="76"/>
      <c r="K26" s="76"/>
      <c r="L26" s="76"/>
      <c r="M26" s="76"/>
      <c r="N26" s="76"/>
      <c r="O26" s="76"/>
      <c r="P26" s="76"/>
      <c r="Q26" s="76"/>
      <c r="R26" s="76"/>
      <c r="S26" s="76"/>
      <c r="T26" s="76"/>
      <c r="U26" s="76"/>
      <c r="V26" s="76"/>
      <c r="W26" s="76"/>
      <c r="X26" s="76"/>
      <c r="Y26" s="53" t="str">
        <f t="shared" si="27"/>
        <v/>
      </c>
      <c r="Z26" s="36" t="str">
        <f>IF(表6!$F26="","",表6!$F26)</f>
        <v/>
      </c>
      <c r="AA26" s="505">
        <f>IF(Z26="",0,表6!G26)</f>
        <v>0</v>
      </c>
      <c r="AB26" s="403">
        <f t="shared" si="28"/>
        <v>0</v>
      </c>
      <c r="AC26" s="403">
        <f t="shared" si="29"/>
        <v>0</v>
      </c>
      <c r="AD26" s="403">
        <f t="shared" si="30"/>
        <v>0</v>
      </c>
      <c r="AE26" s="403">
        <f t="shared" si="31"/>
        <v>0</v>
      </c>
      <c r="AF26" s="403">
        <f t="shared" si="32"/>
        <v>0</v>
      </c>
      <c r="AG26" s="403">
        <f t="shared" si="33"/>
        <v>0</v>
      </c>
      <c r="AH26" s="403">
        <f t="shared" si="34"/>
        <v>0</v>
      </c>
      <c r="AI26" s="403">
        <f t="shared" si="35"/>
        <v>0</v>
      </c>
      <c r="AJ26" s="403">
        <f t="shared" si="36"/>
        <v>0</v>
      </c>
      <c r="AK26" s="403">
        <f t="shared" si="37"/>
        <v>0</v>
      </c>
      <c r="AL26" s="403">
        <f t="shared" si="38"/>
        <v>0</v>
      </c>
      <c r="AM26" s="403">
        <f t="shared" si="39"/>
        <v>0</v>
      </c>
      <c r="AN26" s="403">
        <f t="shared" si="40"/>
        <v>0</v>
      </c>
      <c r="AO26" s="403">
        <f t="shared" si="41"/>
        <v>0</v>
      </c>
      <c r="AP26" s="403">
        <f t="shared" si="42"/>
        <v>0</v>
      </c>
      <c r="AQ26" s="403">
        <f t="shared" si="43"/>
        <v>0</v>
      </c>
      <c r="AR26" s="403">
        <f t="shared" si="44"/>
        <v>0</v>
      </c>
      <c r="AS26" s="403">
        <f t="shared" si="45"/>
        <v>0</v>
      </c>
      <c r="AT26" s="403">
        <f t="shared" si="46"/>
        <v>0</v>
      </c>
      <c r="AU26" s="403">
        <f t="shared" si="47"/>
        <v>0</v>
      </c>
      <c r="AV26" s="518">
        <f t="shared" si="48"/>
        <v>0</v>
      </c>
    </row>
    <row r="27" spans="3:48" ht="18" customHeight="1" outlineLevel="1" x14ac:dyDescent="0.15">
      <c r="C27" s="49" t="str">
        <f>IF(表6!$C27="","",表6!$C27)</f>
        <v/>
      </c>
      <c r="D27" s="53" t="str">
        <f>IF(表6!$D27="","",表6!$D27)</f>
        <v/>
      </c>
      <c r="E27" s="76"/>
      <c r="F27" s="76"/>
      <c r="G27" s="76"/>
      <c r="H27" s="76"/>
      <c r="I27" s="76"/>
      <c r="J27" s="76"/>
      <c r="K27" s="76"/>
      <c r="L27" s="76"/>
      <c r="M27" s="76"/>
      <c r="N27" s="76"/>
      <c r="O27" s="76"/>
      <c r="P27" s="76"/>
      <c r="Q27" s="76"/>
      <c r="R27" s="76"/>
      <c r="S27" s="76"/>
      <c r="T27" s="76"/>
      <c r="U27" s="76"/>
      <c r="V27" s="76"/>
      <c r="W27" s="76"/>
      <c r="X27" s="76"/>
      <c r="Y27" s="53" t="str">
        <f t="shared" si="27"/>
        <v/>
      </c>
      <c r="Z27" s="36" t="str">
        <f>IF(表6!$F27="","",表6!$F27)</f>
        <v/>
      </c>
      <c r="AA27" s="505">
        <f>IF(Z27="",0,表6!G27)</f>
        <v>0</v>
      </c>
      <c r="AB27" s="403">
        <f t="shared" si="28"/>
        <v>0</v>
      </c>
      <c r="AC27" s="403">
        <f t="shared" si="29"/>
        <v>0</v>
      </c>
      <c r="AD27" s="403">
        <f t="shared" si="30"/>
        <v>0</v>
      </c>
      <c r="AE27" s="403">
        <f t="shared" si="31"/>
        <v>0</v>
      </c>
      <c r="AF27" s="403">
        <f t="shared" si="32"/>
        <v>0</v>
      </c>
      <c r="AG27" s="403">
        <f t="shared" si="33"/>
        <v>0</v>
      </c>
      <c r="AH27" s="403">
        <f t="shared" si="34"/>
        <v>0</v>
      </c>
      <c r="AI27" s="403">
        <f t="shared" si="35"/>
        <v>0</v>
      </c>
      <c r="AJ27" s="403">
        <f t="shared" si="36"/>
        <v>0</v>
      </c>
      <c r="AK27" s="403">
        <f t="shared" si="37"/>
        <v>0</v>
      </c>
      <c r="AL27" s="403">
        <f t="shared" si="38"/>
        <v>0</v>
      </c>
      <c r="AM27" s="403">
        <f t="shared" si="39"/>
        <v>0</v>
      </c>
      <c r="AN27" s="403">
        <f t="shared" si="40"/>
        <v>0</v>
      </c>
      <c r="AO27" s="403">
        <f t="shared" si="41"/>
        <v>0</v>
      </c>
      <c r="AP27" s="403">
        <f t="shared" si="42"/>
        <v>0</v>
      </c>
      <c r="AQ27" s="403">
        <f t="shared" si="43"/>
        <v>0</v>
      </c>
      <c r="AR27" s="403">
        <f t="shared" si="44"/>
        <v>0</v>
      </c>
      <c r="AS27" s="403">
        <f t="shared" si="45"/>
        <v>0</v>
      </c>
      <c r="AT27" s="403">
        <f t="shared" si="46"/>
        <v>0</v>
      </c>
      <c r="AU27" s="403">
        <f t="shared" si="47"/>
        <v>0</v>
      </c>
      <c r="AV27" s="518">
        <f t="shared" si="48"/>
        <v>0</v>
      </c>
    </row>
    <row r="28" spans="3:48" ht="18" customHeight="1" outlineLevel="1" x14ac:dyDescent="0.15">
      <c r="C28" s="49" t="str">
        <f>IF(表6!$C28="","",表6!$C28)</f>
        <v/>
      </c>
      <c r="D28" s="53" t="str">
        <f>IF(表6!$D28="","",表6!$D28)</f>
        <v/>
      </c>
      <c r="E28" s="76"/>
      <c r="F28" s="76"/>
      <c r="G28" s="76"/>
      <c r="H28" s="76"/>
      <c r="I28" s="76"/>
      <c r="J28" s="76"/>
      <c r="K28" s="76"/>
      <c r="L28" s="76"/>
      <c r="M28" s="76"/>
      <c r="N28" s="76"/>
      <c r="O28" s="76"/>
      <c r="P28" s="76"/>
      <c r="Q28" s="76"/>
      <c r="R28" s="76"/>
      <c r="S28" s="76"/>
      <c r="T28" s="76"/>
      <c r="U28" s="76"/>
      <c r="V28" s="76"/>
      <c r="W28" s="76"/>
      <c r="X28" s="76"/>
      <c r="Y28" s="53" t="str">
        <f t="shared" si="27"/>
        <v/>
      </c>
      <c r="Z28" s="36" t="str">
        <f>IF(表6!$F28="","",表6!$F28)</f>
        <v/>
      </c>
      <c r="AA28" s="505">
        <f>IF(Z28="",0,表6!G28)</f>
        <v>0</v>
      </c>
      <c r="AB28" s="403">
        <f t="shared" si="28"/>
        <v>0</v>
      </c>
      <c r="AC28" s="403">
        <f t="shared" si="29"/>
        <v>0</v>
      </c>
      <c r="AD28" s="403">
        <f t="shared" si="30"/>
        <v>0</v>
      </c>
      <c r="AE28" s="403">
        <f t="shared" si="31"/>
        <v>0</v>
      </c>
      <c r="AF28" s="403">
        <f t="shared" si="32"/>
        <v>0</v>
      </c>
      <c r="AG28" s="403">
        <f t="shared" si="33"/>
        <v>0</v>
      </c>
      <c r="AH28" s="403">
        <f t="shared" si="34"/>
        <v>0</v>
      </c>
      <c r="AI28" s="403">
        <f t="shared" si="35"/>
        <v>0</v>
      </c>
      <c r="AJ28" s="403">
        <f t="shared" si="36"/>
        <v>0</v>
      </c>
      <c r="AK28" s="403">
        <f t="shared" si="37"/>
        <v>0</v>
      </c>
      <c r="AL28" s="403">
        <f t="shared" si="38"/>
        <v>0</v>
      </c>
      <c r="AM28" s="403">
        <f t="shared" si="39"/>
        <v>0</v>
      </c>
      <c r="AN28" s="403">
        <f t="shared" si="40"/>
        <v>0</v>
      </c>
      <c r="AO28" s="403">
        <f t="shared" si="41"/>
        <v>0</v>
      </c>
      <c r="AP28" s="403">
        <f t="shared" si="42"/>
        <v>0</v>
      </c>
      <c r="AQ28" s="403">
        <f t="shared" si="43"/>
        <v>0</v>
      </c>
      <c r="AR28" s="403">
        <f t="shared" si="44"/>
        <v>0</v>
      </c>
      <c r="AS28" s="403">
        <f t="shared" si="45"/>
        <v>0</v>
      </c>
      <c r="AT28" s="403">
        <f t="shared" si="46"/>
        <v>0</v>
      </c>
      <c r="AU28" s="403">
        <f t="shared" si="47"/>
        <v>0</v>
      </c>
      <c r="AV28" s="518">
        <f t="shared" si="48"/>
        <v>0</v>
      </c>
    </row>
    <row r="29" spans="3:48" ht="18" customHeight="1" outlineLevel="1" x14ac:dyDescent="0.15">
      <c r="C29" s="49" t="str">
        <f>IF(表6!$C29="","",表6!$C29)</f>
        <v/>
      </c>
      <c r="D29" s="53" t="str">
        <f>IF(表6!$D29="","",表6!$D29)</f>
        <v/>
      </c>
      <c r="E29" s="76"/>
      <c r="F29" s="76"/>
      <c r="G29" s="76"/>
      <c r="H29" s="76"/>
      <c r="I29" s="76"/>
      <c r="J29" s="76"/>
      <c r="K29" s="76"/>
      <c r="L29" s="76"/>
      <c r="M29" s="76"/>
      <c r="N29" s="76"/>
      <c r="O29" s="76"/>
      <c r="P29" s="76"/>
      <c r="Q29" s="76"/>
      <c r="R29" s="76"/>
      <c r="S29" s="76"/>
      <c r="T29" s="76"/>
      <c r="U29" s="76"/>
      <c r="V29" s="76"/>
      <c r="W29" s="76"/>
      <c r="X29" s="76"/>
      <c r="Y29" s="53" t="str">
        <f t="shared" si="27"/>
        <v/>
      </c>
      <c r="Z29" s="36" t="str">
        <f>IF(表6!$F29="","",表6!$F29)</f>
        <v/>
      </c>
      <c r="AA29" s="505">
        <f>IF(Z29="",0,表6!G29)</f>
        <v>0</v>
      </c>
      <c r="AB29" s="403">
        <f t="shared" si="28"/>
        <v>0</v>
      </c>
      <c r="AC29" s="403">
        <f t="shared" si="29"/>
        <v>0</v>
      </c>
      <c r="AD29" s="403">
        <f t="shared" si="30"/>
        <v>0</v>
      </c>
      <c r="AE29" s="403">
        <f t="shared" si="31"/>
        <v>0</v>
      </c>
      <c r="AF29" s="403">
        <f t="shared" si="32"/>
        <v>0</v>
      </c>
      <c r="AG29" s="403">
        <f t="shared" si="33"/>
        <v>0</v>
      </c>
      <c r="AH29" s="403">
        <f t="shared" si="34"/>
        <v>0</v>
      </c>
      <c r="AI29" s="403">
        <f t="shared" si="35"/>
        <v>0</v>
      </c>
      <c r="AJ29" s="403">
        <f t="shared" si="36"/>
        <v>0</v>
      </c>
      <c r="AK29" s="403">
        <f t="shared" si="37"/>
        <v>0</v>
      </c>
      <c r="AL29" s="403">
        <f t="shared" si="38"/>
        <v>0</v>
      </c>
      <c r="AM29" s="403">
        <f t="shared" si="39"/>
        <v>0</v>
      </c>
      <c r="AN29" s="403">
        <f t="shared" si="40"/>
        <v>0</v>
      </c>
      <c r="AO29" s="403">
        <f t="shared" si="41"/>
        <v>0</v>
      </c>
      <c r="AP29" s="403">
        <f t="shared" si="42"/>
        <v>0</v>
      </c>
      <c r="AQ29" s="403">
        <f t="shared" si="43"/>
        <v>0</v>
      </c>
      <c r="AR29" s="403">
        <f t="shared" si="44"/>
        <v>0</v>
      </c>
      <c r="AS29" s="403">
        <f t="shared" si="45"/>
        <v>0</v>
      </c>
      <c r="AT29" s="403">
        <f t="shared" si="46"/>
        <v>0</v>
      </c>
      <c r="AU29" s="403">
        <f t="shared" si="47"/>
        <v>0</v>
      </c>
      <c r="AV29" s="518">
        <f t="shared" si="48"/>
        <v>0</v>
      </c>
    </row>
    <row r="30" spans="3:48" ht="18" customHeight="1" outlineLevel="1" x14ac:dyDescent="0.15">
      <c r="C30" s="49" t="str">
        <f>IF(表6!$C30="","",表6!$C30)</f>
        <v/>
      </c>
      <c r="D30" s="53" t="str">
        <f>IF(表6!$D30="","",表6!$D30)</f>
        <v/>
      </c>
      <c r="E30" s="76"/>
      <c r="F30" s="76"/>
      <c r="G30" s="76"/>
      <c r="H30" s="76"/>
      <c r="I30" s="76"/>
      <c r="J30" s="76"/>
      <c r="K30" s="76"/>
      <c r="L30" s="76"/>
      <c r="M30" s="76"/>
      <c r="N30" s="76"/>
      <c r="O30" s="76"/>
      <c r="P30" s="76"/>
      <c r="Q30" s="76"/>
      <c r="R30" s="76"/>
      <c r="S30" s="76"/>
      <c r="T30" s="76"/>
      <c r="U30" s="76"/>
      <c r="V30" s="76"/>
      <c r="W30" s="76"/>
      <c r="X30" s="76"/>
      <c r="Y30" s="53" t="str">
        <f t="shared" si="27"/>
        <v/>
      </c>
      <c r="Z30" s="36" t="str">
        <f>IF(表6!$F30="","",表6!$F30)</f>
        <v/>
      </c>
      <c r="AA30" s="505">
        <f>IF(Z30="",0,表6!G30)</f>
        <v>0</v>
      </c>
      <c r="AB30" s="403">
        <f t="shared" si="28"/>
        <v>0</v>
      </c>
      <c r="AC30" s="403">
        <f t="shared" si="29"/>
        <v>0</v>
      </c>
      <c r="AD30" s="403">
        <f t="shared" si="30"/>
        <v>0</v>
      </c>
      <c r="AE30" s="403">
        <f t="shared" si="31"/>
        <v>0</v>
      </c>
      <c r="AF30" s="403">
        <f t="shared" si="32"/>
        <v>0</v>
      </c>
      <c r="AG30" s="403">
        <f t="shared" si="33"/>
        <v>0</v>
      </c>
      <c r="AH30" s="403">
        <f t="shared" si="34"/>
        <v>0</v>
      </c>
      <c r="AI30" s="403">
        <f t="shared" si="35"/>
        <v>0</v>
      </c>
      <c r="AJ30" s="403">
        <f t="shared" si="36"/>
        <v>0</v>
      </c>
      <c r="AK30" s="403">
        <f t="shared" si="37"/>
        <v>0</v>
      </c>
      <c r="AL30" s="403">
        <f t="shared" si="38"/>
        <v>0</v>
      </c>
      <c r="AM30" s="403">
        <f t="shared" si="39"/>
        <v>0</v>
      </c>
      <c r="AN30" s="403">
        <f t="shared" si="40"/>
        <v>0</v>
      </c>
      <c r="AO30" s="403">
        <f t="shared" si="41"/>
        <v>0</v>
      </c>
      <c r="AP30" s="403">
        <f t="shared" si="42"/>
        <v>0</v>
      </c>
      <c r="AQ30" s="403">
        <f t="shared" si="43"/>
        <v>0</v>
      </c>
      <c r="AR30" s="403">
        <f t="shared" si="44"/>
        <v>0</v>
      </c>
      <c r="AS30" s="403">
        <f t="shared" si="45"/>
        <v>0</v>
      </c>
      <c r="AT30" s="403">
        <f t="shared" si="46"/>
        <v>0</v>
      </c>
      <c r="AU30" s="403">
        <f t="shared" si="47"/>
        <v>0</v>
      </c>
      <c r="AV30" s="518">
        <f t="shared" si="48"/>
        <v>0</v>
      </c>
    </row>
    <row r="31" spans="3:48" ht="18" customHeight="1" outlineLevel="1" x14ac:dyDescent="0.15">
      <c r="C31" s="49" t="str">
        <f>IF(表6!$C31="","",表6!$C31)</f>
        <v/>
      </c>
      <c r="D31" s="53" t="str">
        <f>IF(表6!$D31="","",表6!$D31)</f>
        <v/>
      </c>
      <c r="E31" s="76"/>
      <c r="F31" s="76"/>
      <c r="G31" s="76"/>
      <c r="H31" s="76"/>
      <c r="I31" s="76"/>
      <c r="J31" s="76"/>
      <c r="K31" s="76"/>
      <c r="L31" s="76"/>
      <c r="M31" s="76"/>
      <c r="N31" s="76"/>
      <c r="O31" s="76"/>
      <c r="P31" s="76"/>
      <c r="Q31" s="76"/>
      <c r="R31" s="76"/>
      <c r="S31" s="76"/>
      <c r="T31" s="76"/>
      <c r="U31" s="76"/>
      <c r="V31" s="76"/>
      <c r="W31" s="76"/>
      <c r="X31" s="76"/>
      <c r="Y31" s="53" t="str">
        <f t="shared" si="27"/>
        <v/>
      </c>
      <c r="Z31" s="36" t="str">
        <f>IF(表6!$F31="","",表6!$F31)</f>
        <v/>
      </c>
      <c r="AA31" s="505">
        <f>IF(Z31="",0,表6!G31)</f>
        <v>0</v>
      </c>
      <c r="AB31" s="403">
        <f t="shared" si="28"/>
        <v>0</v>
      </c>
      <c r="AC31" s="403">
        <f t="shared" si="29"/>
        <v>0</v>
      </c>
      <c r="AD31" s="403">
        <f t="shared" si="30"/>
        <v>0</v>
      </c>
      <c r="AE31" s="403">
        <f t="shared" si="31"/>
        <v>0</v>
      </c>
      <c r="AF31" s="403">
        <f t="shared" si="32"/>
        <v>0</v>
      </c>
      <c r="AG31" s="403">
        <f t="shared" si="33"/>
        <v>0</v>
      </c>
      <c r="AH31" s="403">
        <f t="shared" si="34"/>
        <v>0</v>
      </c>
      <c r="AI31" s="403">
        <f t="shared" si="35"/>
        <v>0</v>
      </c>
      <c r="AJ31" s="403">
        <f t="shared" si="36"/>
        <v>0</v>
      </c>
      <c r="AK31" s="403">
        <f t="shared" si="37"/>
        <v>0</v>
      </c>
      <c r="AL31" s="403">
        <f t="shared" si="38"/>
        <v>0</v>
      </c>
      <c r="AM31" s="403">
        <f t="shared" si="39"/>
        <v>0</v>
      </c>
      <c r="AN31" s="403">
        <f t="shared" si="40"/>
        <v>0</v>
      </c>
      <c r="AO31" s="403">
        <f t="shared" si="41"/>
        <v>0</v>
      </c>
      <c r="AP31" s="403">
        <f t="shared" si="42"/>
        <v>0</v>
      </c>
      <c r="AQ31" s="403">
        <f t="shared" si="43"/>
        <v>0</v>
      </c>
      <c r="AR31" s="403">
        <f t="shared" si="44"/>
        <v>0</v>
      </c>
      <c r="AS31" s="403">
        <f t="shared" si="45"/>
        <v>0</v>
      </c>
      <c r="AT31" s="403">
        <f t="shared" si="46"/>
        <v>0</v>
      </c>
      <c r="AU31" s="403">
        <f t="shared" si="47"/>
        <v>0</v>
      </c>
      <c r="AV31" s="518">
        <f t="shared" si="48"/>
        <v>0</v>
      </c>
    </row>
    <row r="32" spans="3:48" ht="18" customHeight="1" outlineLevel="1" x14ac:dyDescent="0.15">
      <c r="C32" s="49" t="str">
        <f>IF(表6!$C32="","",表6!$C32)</f>
        <v/>
      </c>
      <c r="D32" s="53" t="str">
        <f>IF(表6!$D32="","",表6!$D32)</f>
        <v/>
      </c>
      <c r="E32" s="76"/>
      <c r="F32" s="76"/>
      <c r="G32" s="76"/>
      <c r="H32" s="76"/>
      <c r="I32" s="76"/>
      <c r="J32" s="76"/>
      <c r="K32" s="76"/>
      <c r="L32" s="76"/>
      <c r="M32" s="76"/>
      <c r="N32" s="76"/>
      <c r="O32" s="76"/>
      <c r="P32" s="76"/>
      <c r="Q32" s="76"/>
      <c r="R32" s="76"/>
      <c r="S32" s="76"/>
      <c r="T32" s="76"/>
      <c r="U32" s="76"/>
      <c r="V32" s="76"/>
      <c r="W32" s="76"/>
      <c r="X32" s="76"/>
      <c r="Y32" s="53" t="str">
        <f t="shared" si="27"/>
        <v/>
      </c>
      <c r="Z32" s="36" t="str">
        <f>IF(表6!$F32="","",表6!$F32)</f>
        <v/>
      </c>
      <c r="AA32" s="505">
        <f>IF(Z32="",0,表6!G32)</f>
        <v>0</v>
      </c>
      <c r="AB32" s="403">
        <f t="shared" si="28"/>
        <v>0</v>
      </c>
      <c r="AC32" s="403">
        <f t="shared" si="29"/>
        <v>0</v>
      </c>
      <c r="AD32" s="403">
        <f t="shared" si="30"/>
        <v>0</v>
      </c>
      <c r="AE32" s="403">
        <f t="shared" si="31"/>
        <v>0</v>
      </c>
      <c r="AF32" s="403">
        <f t="shared" si="32"/>
        <v>0</v>
      </c>
      <c r="AG32" s="403">
        <f t="shared" si="33"/>
        <v>0</v>
      </c>
      <c r="AH32" s="403">
        <f t="shared" si="34"/>
        <v>0</v>
      </c>
      <c r="AI32" s="403">
        <f t="shared" si="35"/>
        <v>0</v>
      </c>
      <c r="AJ32" s="403">
        <f t="shared" si="36"/>
        <v>0</v>
      </c>
      <c r="AK32" s="403">
        <f t="shared" si="37"/>
        <v>0</v>
      </c>
      <c r="AL32" s="403">
        <f t="shared" si="38"/>
        <v>0</v>
      </c>
      <c r="AM32" s="403">
        <f t="shared" si="39"/>
        <v>0</v>
      </c>
      <c r="AN32" s="403">
        <f t="shared" si="40"/>
        <v>0</v>
      </c>
      <c r="AO32" s="403">
        <f t="shared" si="41"/>
        <v>0</v>
      </c>
      <c r="AP32" s="403">
        <f t="shared" si="42"/>
        <v>0</v>
      </c>
      <c r="AQ32" s="403">
        <f t="shared" si="43"/>
        <v>0</v>
      </c>
      <c r="AR32" s="403">
        <f t="shared" si="44"/>
        <v>0</v>
      </c>
      <c r="AS32" s="403">
        <f t="shared" si="45"/>
        <v>0</v>
      </c>
      <c r="AT32" s="403">
        <f t="shared" si="46"/>
        <v>0</v>
      </c>
      <c r="AU32" s="403">
        <f t="shared" si="47"/>
        <v>0</v>
      </c>
      <c r="AV32" s="518">
        <f t="shared" si="48"/>
        <v>0</v>
      </c>
    </row>
    <row r="33" spans="3:48" ht="18" customHeight="1" outlineLevel="1" x14ac:dyDescent="0.15">
      <c r="C33" s="49" t="str">
        <f>IF(表6!$C33="","",表6!$C33)</f>
        <v/>
      </c>
      <c r="D33" s="53" t="str">
        <f>IF(表6!$D33="","",表6!$D33)</f>
        <v/>
      </c>
      <c r="E33" s="76"/>
      <c r="F33" s="76"/>
      <c r="G33" s="76"/>
      <c r="H33" s="76"/>
      <c r="I33" s="76"/>
      <c r="J33" s="76"/>
      <c r="K33" s="76"/>
      <c r="L33" s="76"/>
      <c r="M33" s="76"/>
      <c r="N33" s="76"/>
      <c r="O33" s="76"/>
      <c r="P33" s="76"/>
      <c r="Q33" s="76"/>
      <c r="R33" s="76"/>
      <c r="S33" s="76"/>
      <c r="T33" s="76"/>
      <c r="U33" s="76"/>
      <c r="V33" s="76"/>
      <c r="W33" s="76"/>
      <c r="X33" s="76"/>
      <c r="Y33" s="53" t="str">
        <f t="shared" si="27"/>
        <v/>
      </c>
      <c r="Z33" s="36" t="str">
        <f>IF(表6!$F33="","",表6!$F33)</f>
        <v/>
      </c>
      <c r="AA33" s="505">
        <f>IF(Z33="",0,表6!G33)</f>
        <v>0</v>
      </c>
      <c r="AB33" s="403">
        <f t="shared" si="28"/>
        <v>0</v>
      </c>
      <c r="AC33" s="403">
        <f t="shared" si="29"/>
        <v>0</v>
      </c>
      <c r="AD33" s="403">
        <f t="shared" si="30"/>
        <v>0</v>
      </c>
      <c r="AE33" s="403">
        <f t="shared" si="31"/>
        <v>0</v>
      </c>
      <c r="AF33" s="403">
        <f t="shared" si="32"/>
        <v>0</v>
      </c>
      <c r="AG33" s="403">
        <f t="shared" si="33"/>
        <v>0</v>
      </c>
      <c r="AH33" s="403">
        <f t="shared" si="34"/>
        <v>0</v>
      </c>
      <c r="AI33" s="403">
        <f t="shared" si="35"/>
        <v>0</v>
      </c>
      <c r="AJ33" s="403">
        <f t="shared" si="36"/>
        <v>0</v>
      </c>
      <c r="AK33" s="403">
        <f t="shared" si="37"/>
        <v>0</v>
      </c>
      <c r="AL33" s="403">
        <f t="shared" si="38"/>
        <v>0</v>
      </c>
      <c r="AM33" s="403">
        <f t="shared" si="39"/>
        <v>0</v>
      </c>
      <c r="AN33" s="403">
        <f t="shared" si="40"/>
        <v>0</v>
      </c>
      <c r="AO33" s="403">
        <f t="shared" si="41"/>
        <v>0</v>
      </c>
      <c r="AP33" s="403">
        <f t="shared" si="42"/>
        <v>0</v>
      </c>
      <c r="AQ33" s="403">
        <f t="shared" si="43"/>
        <v>0</v>
      </c>
      <c r="AR33" s="403">
        <f t="shared" si="44"/>
        <v>0</v>
      </c>
      <c r="AS33" s="403">
        <f t="shared" si="45"/>
        <v>0</v>
      </c>
      <c r="AT33" s="403">
        <f t="shared" si="46"/>
        <v>0</v>
      </c>
      <c r="AU33" s="403">
        <f t="shared" si="47"/>
        <v>0</v>
      </c>
      <c r="AV33" s="518">
        <f t="shared" si="48"/>
        <v>0</v>
      </c>
    </row>
    <row r="34" spans="3:48" ht="18" customHeight="1" outlineLevel="1" x14ac:dyDescent="0.15">
      <c r="C34" s="49" t="str">
        <f>IF(表6!$C34="","",表6!$C34)</f>
        <v/>
      </c>
      <c r="D34" s="53" t="str">
        <f>IF(表6!$D34="","",表6!$D34)</f>
        <v/>
      </c>
      <c r="E34" s="76"/>
      <c r="F34" s="76"/>
      <c r="G34" s="76"/>
      <c r="H34" s="76"/>
      <c r="I34" s="76"/>
      <c r="J34" s="76"/>
      <c r="K34" s="76"/>
      <c r="L34" s="76"/>
      <c r="M34" s="76"/>
      <c r="N34" s="76"/>
      <c r="O34" s="76"/>
      <c r="P34" s="76"/>
      <c r="Q34" s="76"/>
      <c r="R34" s="76"/>
      <c r="S34" s="76"/>
      <c r="T34" s="76"/>
      <c r="U34" s="76"/>
      <c r="V34" s="76"/>
      <c r="W34" s="76"/>
      <c r="X34" s="76"/>
      <c r="Y34" s="53" t="str">
        <f t="shared" si="27"/>
        <v/>
      </c>
      <c r="Z34" s="36" t="str">
        <f>IF(表6!$F34="","",表6!$F34)</f>
        <v/>
      </c>
      <c r="AA34" s="505">
        <f>IF(Z34="",0,表6!G34)</f>
        <v>0</v>
      </c>
      <c r="AB34" s="403">
        <f t="shared" si="28"/>
        <v>0</v>
      </c>
      <c r="AC34" s="403">
        <f t="shared" si="29"/>
        <v>0</v>
      </c>
      <c r="AD34" s="403">
        <f t="shared" si="30"/>
        <v>0</v>
      </c>
      <c r="AE34" s="403">
        <f t="shared" si="31"/>
        <v>0</v>
      </c>
      <c r="AF34" s="403">
        <f t="shared" si="32"/>
        <v>0</v>
      </c>
      <c r="AG34" s="403">
        <f t="shared" si="33"/>
        <v>0</v>
      </c>
      <c r="AH34" s="403">
        <f t="shared" si="34"/>
        <v>0</v>
      </c>
      <c r="AI34" s="403">
        <f t="shared" si="35"/>
        <v>0</v>
      </c>
      <c r="AJ34" s="403">
        <f t="shared" si="36"/>
        <v>0</v>
      </c>
      <c r="AK34" s="403">
        <f t="shared" si="37"/>
        <v>0</v>
      </c>
      <c r="AL34" s="403">
        <f t="shared" si="38"/>
        <v>0</v>
      </c>
      <c r="AM34" s="403">
        <f t="shared" si="39"/>
        <v>0</v>
      </c>
      <c r="AN34" s="403">
        <f t="shared" si="40"/>
        <v>0</v>
      </c>
      <c r="AO34" s="403">
        <f t="shared" si="41"/>
        <v>0</v>
      </c>
      <c r="AP34" s="403">
        <f t="shared" si="42"/>
        <v>0</v>
      </c>
      <c r="AQ34" s="403">
        <f t="shared" si="43"/>
        <v>0</v>
      </c>
      <c r="AR34" s="403">
        <f t="shared" si="44"/>
        <v>0</v>
      </c>
      <c r="AS34" s="403">
        <f t="shared" si="45"/>
        <v>0</v>
      </c>
      <c r="AT34" s="403">
        <f t="shared" si="46"/>
        <v>0</v>
      </c>
      <c r="AU34" s="403">
        <f t="shared" si="47"/>
        <v>0</v>
      </c>
      <c r="AV34" s="518">
        <f t="shared" si="48"/>
        <v>0</v>
      </c>
    </row>
    <row r="35" spans="3:48" ht="18" customHeight="1" outlineLevel="1" x14ac:dyDescent="0.15">
      <c r="C35" s="49" t="str">
        <f>IF(表6!$C35="","",表6!$C35)</f>
        <v/>
      </c>
      <c r="D35" s="53" t="str">
        <f>IF(表6!$D35="","",表6!$D35)</f>
        <v/>
      </c>
      <c r="E35" s="76"/>
      <c r="F35" s="76"/>
      <c r="G35" s="76"/>
      <c r="H35" s="76"/>
      <c r="I35" s="76"/>
      <c r="J35" s="76"/>
      <c r="K35" s="76"/>
      <c r="L35" s="76"/>
      <c r="M35" s="76"/>
      <c r="N35" s="76"/>
      <c r="O35" s="76"/>
      <c r="P35" s="76"/>
      <c r="Q35" s="76"/>
      <c r="R35" s="76"/>
      <c r="S35" s="76"/>
      <c r="T35" s="76"/>
      <c r="U35" s="76"/>
      <c r="V35" s="76"/>
      <c r="W35" s="76"/>
      <c r="X35" s="76"/>
      <c r="Y35" s="53" t="str">
        <f t="shared" si="27"/>
        <v/>
      </c>
      <c r="Z35" s="36" t="str">
        <f>IF(表6!$F35="","",表6!$F35)</f>
        <v/>
      </c>
      <c r="AA35" s="505">
        <f>IF(Z35="",0,表6!G35)</f>
        <v>0</v>
      </c>
      <c r="AB35" s="403">
        <f t="shared" si="28"/>
        <v>0</v>
      </c>
      <c r="AC35" s="403">
        <f t="shared" si="29"/>
        <v>0</v>
      </c>
      <c r="AD35" s="403">
        <f t="shared" si="30"/>
        <v>0</v>
      </c>
      <c r="AE35" s="403">
        <f t="shared" si="31"/>
        <v>0</v>
      </c>
      <c r="AF35" s="403">
        <f t="shared" si="32"/>
        <v>0</v>
      </c>
      <c r="AG35" s="403">
        <f t="shared" si="33"/>
        <v>0</v>
      </c>
      <c r="AH35" s="403">
        <f t="shared" si="34"/>
        <v>0</v>
      </c>
      <c r="AI35" s="403">
        <f t="shared" si="35"/>
        <v>0</v>
      </c>
      <c r="AJ35" s="403">
        <f t="shared" si="36"/>
        <v>0</v>
      </c>
      <c r="AK35" s="403">
        <f t="shared" si="37"/>
        <v>0</v>
      </c>
      <c r="AL35" s="403">
        <f t="shared" si="38"/>
        <v>0</v>
      </c>
      <c r="AM35" s="403">
        <f t="shared" si="39"/>
        <v>0</v>
      </c>
      <c r="AN35" s="403">
        <f t="shared" si="40"/>
        <v>0</v>
      </c>
      <c r="AO35" s="403">
        <f t="shared" si="41"/>
        <v>0</v>
      </c>
      <c r="AP35" s="403">
        <f t="shared" si="42"/>
        <v>0</v>
      </c>
      <c r="AQ35" s="403">
        <f t="shared" si="43"/>
        <v>0</v>
      </c>
      <c r="AR35" s="403">
        <f t="shared" si="44"/>
        <v>0</v>
      </c>
      <c r="AS35" s="403">
        <f t="shared" si="45"/>
        <v>0</v>
      </c>
      <c r="AT35" s="403">
        <f t="shared" si="46"/>
        <v>0</v>
      </c>
      <c r="AU35" s="403">
        <f t="shared" si="47"/>
        <v>0</v>
      </c>
      <c r="AV35" s="518">
        <f t="shared" si="48"/>
        <v>0</v>
      </c>
    </row>
    <row r="36" spans="3:48" ht="18" customHeight="1" outlineLevel="1" x14ac:dyDescent="0.15">
      <c r="C36" s="49" t="str">
        <f>IF(表6!$C36="","",表6!$C36)</f>
        <v/>
      </c>
      <c r="D36" s="53" t="str">
        <f>IF(表6!$D36="","",表6!$D36)</f>
        <v/>
      </c>
      <c r="E36" s="76"/>
      <c r="F36" s="76"/>
      <c r="G36" s="76"/>
      <c r="H36" s="76"/>
      <c r="I36" s="76"/>
      <c r="J36" s="76"/>
      <c r="K36" s="76"/>
      <c r="L36" s="76"/>
      <c r="M36" s="76"/>
      <c r="N36" s="76"/>
      <c r="O36" s="76"/>
      <c r="P36" s="76"/>
      <c r="Q36" s="76"/>
      <c r="R36" s="76"/>
      <c r="S36" s="76"/>
      <c r="T36" s="76"/>
      <c r="U36" s="76"/>
      <c r="V36" s="76"/>
      <c r="W36" s="76"/>
      <c r="X36" s="76"/>
      <c r="Y36" s="53" t="str">
        <f t="shared" si="27"/>
        <v/>
      </c>
      <c r="Z36" s="36" t="str">
        <f>IF(表6!$F36="","",表6!$F36)</f>
        <v/>
      </c>
      <c r="AA36" s="505">
        <f>IF(Z36="",0,表6!G36)</f>
        <v>0</v>
      </c>
      <c r="AB36" s="403">
        <f t="shared" si="28"/>
        <v>0</v>
      </c>
      <c r="AC36" s="403">
        <f t="shared" si="29"/>
        <v>0</v>
      </c>
      <c r="AD36" s="403">
        <f t="shared" si="30"/>
        <v>0</v>
      </c>
      <c r="AE36" s="403">
        <f t="shared" si="31"/>
        <v>0</v>
      </c>
      <c r="AF36" s="403">
        <f t="shared" si="32"/>
        <v>0</v>
      </c>
      <c r="AG36" s="403">
        <f t="shared" si="33"/>
        <v>0</v>
      </c>
      <c r="AH36" s="403">
        <f t="shared" si="34"/>
        <v>0</v>
      </c>
      <c r="AI36" s="403">
        <f t="shared" si="35"/>
        <v>0</v>
      </c>
      <c r="AJ36" s="403">
        <f t="shared" si="36"/>
        <v>0</v>
      </c>
      <c r="AK36" s="403">
        <f t="shared" si="37"/>
        <v>0</v>
      </c>
      <c r="AL36" s="403">
        <f t="shared" si="38"/>
        <v>0</v>
      </c>
      <c r="AM36" s="403">
        <f t="shared" si="39"/>
        <v>0</v>
      </c>
      <c r="AN36" s="403">
        <f t="shared" si="40"/>
        <v>0</v>
      </c>
      <c r="AO36" s="403">
        <f t="shared" si="41"/>
        <v>0</v>
      </c>
      <c r="AP36" s="403">
        <f t="shared" si="42"/>
        <v>0</v>
      </c>
      <c r="AQ36" s="403">
        <f t="shared" si="43"/>
        <v>0</v>
      </c>
      <c r="AR36" s="403">
        <f t="shared" si="44"/>
        <v>0</v>
      </c>
      <c r="AS36" s="403">
        <f t="shared" si="45"/>
        <v>0</v>
      </c>
      <c r="AT36" s="403">
        <f t="shared" si="46"/>
        <v>0</v>
      </c>
      <c r="AU36" s="403">
        <f t="shared" si="47"/>
        <v>0</v>
      </c>
      <c r="AV36" s="518">
        <f t="shared" si="48"/>
        <v>0</v>
      </c>
    </row>
    <row r="37" spans="3:48" ht="18" customHeight="1" x14ac:dyDescent="0.15">
      <c r="C37" s="49" t="str">
        <f>IF(表6!$C37="","",表6!$C37)</f>
        <v/>
      </c>
      <c r="D37" s="53" t="str">
        <f>IF(表6!$D37="","",表6!$D37)</f>
        <v/>
      </c>
      <c r="E37" s="76"/>
      <c r="F37" s="76"/>
      <c r="G37" s="76"/>
      <c r="H37" s="76"/>
      <c r="I37" s="76"/>
      <c r="J37" s="76"/>
      <c r="K37" s="76"/>
      <c r="L37" s="76"/>
      <c r="M37" s="76"/>
      <c r="N37" s="76"/>
      <c r="O37" s="76"/>
      <c r="P37" s="76"/>
      <c r="Q37" s="76"/>
      <c r="R37" s="76"/>
      <c r="S37" s="76"/>
      <c r="T37" s="76"/>
      <c r="U37" s="76"/>
      <c r="V37" s="76"/>
      <c r="W37" s="76"/>
      <c r="X37" s="76"/>
      <c r="Y37" s="53" t="str">
        <f t="shared" si="27"/>
        <v/>
      </c>
      <c r="Z37" s="36" t="str">
        <f>IF(表6!$F37="","",表6!$F37)</f>
        <v/>
      </c>
      <c r="AA37" s="505">
        <f>IF(Z37="",0,表6!G37)</f>
        <v>0</v>
      </c>
      <c r="AB37" s="403">
        <f t="shared" si="28"/>
        <v>0</v>
      </c>
      <c r="AC37" s="403">
        <f t="shared" si="29"/>
        <v>0</v>
      </c>
      <c r="AD37" s="403">
        <f t="shared" si="30"/>
        <v>0</v>
      </c>
      <c r="AE37" s="403">
        <f t="shared" si="31"/>
        <v>0</v>
      </c>
      <c r="AF37" s="403">
        <f t="shared" si="32"/>
        <v>0</v>
      </c>
      <c r="AG37" s="403">
        <f t="shared" si="33"/>
        <v>0</v>
      </c>
      <c r="AH37" s="403">
        <f t="shared" si="34"/>
        <v>0</v>
      </c>
      <c r="AI37" s="403">
        <f t="shared" si="35"/>
        <v>0</v>
      </c>
      <c r="AJ37" s="403">
        <f t="shared" si="36"/>
        <v>0</v>
      </c>
      <c r="AK37" s="403">
        <f t="shared" si="37"/>
        <v>0</v>
      </c>
      <c r="AL37" s="403">
        <f t="shared" si="38"/>
        <v>0</v>
      </c>
      <c r="AM37" s="403">
        <f t="shared" si="39"/>
        <v>0</v>
      </c>
      <c r="AN37" s="403">
        <f t="shared" si="40"/>
        <v>0</v>
      </c>
      <c r="AO37" s="403">
        <f t="shared" si="41"/>
        <v>0</v>
      </c>
      <c r="AP37" s="403">
        <f t="shared" si="42"/>
        <v>0</v>
      </c>
      <c r="AQ37" s="403">
        <f t="shared" si="43"/>
        <v>0</v>
      </c>
      <c r="AR37" s="403">
        <f t="shared" si="44"/>
        <v>0</v>
      </c>
      <c r="AS37" s="403">
        <f t="shared" si="45"/>
        <v>0</v>
      </c>
      <c r="AT37" s="403">
        <f t="shared" si="46"/>
        <v>0</v>
      </c>
      <c r="AU37" s="403">
        <f t="shared" si="47"/>
        <v>0</v>
      </c>
      <c r="AV37" s="518">
        <f t="shared" si="48"/>
        <v>0</v>
      </c>
    </row>
    <row r="38" spans="3:48" ht="18" customHeight="1" outlineLevel="1" x14ac:dyDescent="0.15">
      <c r="C38" s="49" t="str">
        <f>IF(表6!$C38="","",表6!$C38)</f>
        <v/>
      </c>
      <c r="D38" s="53" t="str">
        <f>IF(表6!$D38="","",表6!$D38)</f>
        <v/>
      </c>
      <c r="E38" s="76"/>
      <c r="F38" s="76"/>
      <c r="G38" s="76"/>
      <c r="H38" s="76"/>
      <c r="I38" s="76"/>
      <c r="J38" s="76"/>
      <c r="K38" s="76"/>
      <c r="L38" s="76"/>
      <c r="M38" s="76"/>
      <c r="N38" s="76"/>
      <c r="O38" s="76"/>
      <c r="P38" s="76"/>
      <c r="Q38" s="76"/>
      <c r="R38" s="76"/>
      <c r="S38" s="76"/>
      <c r="T38" s="76"/>
      <c r="U38" s="76"/>
      <c r="V38" s="76"/>
      <c r="W38" s="76"/>
      <c r="X38" s="76"/>
      <c r="Y38" s="53" t="str">
        <f t="shared" si="27"/>
        <v/>
      </c>
      <c r="Z38" s="36" t="str">
        <f>IF(表6!$F38="","",表6!$F38)</f>
        <v/>
      </c>
      <c r="AA38" s="505">
        <f>IF(Z38="",0,表6!G38)</f>
        <v>0</v>
      </c>
      <c r="AB38" s="403">
        <f t="shared" si="28"/>
        <v>0</v>
      </c>
      <c r="AC38" s="403">
        <f t="shared" si="29"/>
        <v>0</v>
      </c>
      <c r="AD38" s="403">
        <f t="shared" si="30"/>
        <v>0</v>
      </c>
      <c r="AE38" s="403">
        <f t="shared" si="31"/>
        <v>0</v>
      </c>
      <c r="AF38" s="403">
        <f t="shared" si="32"/>
        <v>0</v>
      </c>
      <c r="AG38" s="403">
        <f t="shared" si="33"/>
        <v>0</v>
      </c>
      <c r="AH38" s="403">
        <f t="shared" si="34"/>
        <v>0</v>
      </c>
      <c r="AI38" s="403">
        <f t="shared" si="35"/>
        <v>0</v>
      </c>
      <c r="AJ38" s="403">
        <f t="shared" si="36"/>
        <v>0</v>
      </c>
      <c r="AK38" s="403">
        <f t="shared" si="37"/>
        <v>0</v>
      </c>
      <c r="AL38" s="403">
        <f t="shared" si="38"/>
        <v>0</v>
      </c>
      <c r="AM38" s="403">
        <f t="shared" si="39"/>
        <v>0</v>
      </c>
      <c r="AN38" s="403">
        <f t="shared" si="40"/>
        <v>0</v>
      </c>
      <c r="AO38" s="403">
        <f t="shared" si="41"/>
        <v>0</v>
      </c>
      <c r="AP38" s="403">
        <f t="shared" si="42"/>
        <v>0</v>
      </c>
      <c r="AQ38" s="403">
        <f t="shared" si="43"/>
        <v>0</v>
      </c>
      <c r="AR38" s="403">
        <f t="shared" si="44"/>
        <v>0</v>
      </c>
      <c r="AS38" s="403">
        <f t="shared" si="45"/>
        <v>0</v>
      </c>
      <c r="AT38" s="403">
        <f t="shared" si="46"/>
        <v>0</v>
      </c>
      <c r="AU38" s="403">
        <f t="shared" si="47"/>
        <v>0</v>
      </c>
      <c r="AV38" s="518">
        <f t="shared" si="48"/>
        <v>0</v>
      </c>
    </row>
    <row r="39" spans="3:48" ht="18" customHeight="1" outlineLevel="1" x14ac:dyDescent="0.15">
      <c r="C39" s="49" t="str">
        <f>IF(表6!$C39="","",表6!$C39)</f>
        <v/>
      </c>
      <c r="D39" s="53" t="str">
        <f>IF(表6!$D39="","",表6!$D39)</f>
        <v/>
      </c>
      <c r="E39" s="76"/>
      <c r="F39" s="76"/>
      <c r="G39" s="76"/>
      <c r="H39" s="76"/>
      <c r="I39" s="76"/>
      <c r="J39" s="76"/>
      <c r="K39" s="76"/>
      <c r="L39" s="76"/>
      <c r="M39" s="76"/>
      <c r="N39" s="76"/>
      <c r="O39" s="76"/>
      <c r="P39" s="76"/>
      <c r="Q39" s="76"/>
      <c r="R39" s="76"/>
      <c r="S39" s="76"/>
      <c r="T39" s="76"/>
      <c r="U39" s="76"/>
      <c r="V39" s="76"/>
      <c r="W39" s="76"/>
      <c r="X39" s="76"/>
      <c r="Y39" s="53" t="str">
        <f t="shared" si="26"/>
        <v/>
      </c>
      <c r="Z39" s="36" t="str">
        <f>IF(表6!$F39="","",表6!$F39)</f>
        <v/>
      </c>
      <c r="AA39" s="505">
        <f>IF(Z39="",0,表6!G39)</f>
        <v>0</v>
      </c>
      <c r="AB39" s="403">
        <f t="shared" si="10"/>
        <v>0</v>
      </c>
      <c r="AC39" s="403">
        <f t="shared" si="11"/>
        <v>0</v>
      </c>
      <c r="AD39" s="403">
        <f t="shared" si="12"/>
        <v>0</v>
      </c>
      <c r="AE39" s="403">
        <f t="shared" si="13"/>
        <v>0</v>
      </c>
      <c r="AF39" s="403">
        <f t="shared" si="14"/>
        <v>0</v>
      </c>
      <c r="AG39" s="403">
        <f t="shared" si="15"/>
        <v>0</v>
      </c>
      <c r="AH39" s="403">
        <f t="shared" si="16"/>
        <v>0</v>
      </c>
      <c r="AI39" s="403">
        <f t="shared" si="17"/>
        <v>0</v>
      </c>
      <c r="AJ39" s="403">
        <f t="shared" si="18"/>
        <v>0</v>
      </c>
      <c r="AK39" s="403">
        <f t="shared" si="19"/>
        <v>0</v>
      </c>
      <c r="AL39" s="403">
        <f t="shared" si="1"/>
        <v>0</v>
      </c>
      <c r="AM39" s="403">
        <f t="shared" si="2"/>
        <v>0</v>
      </c>
      <c r="AN39" s="403">
        <f t="shared" si="3"/>
        <v>0</v>
      </c>
      <c r="AO39" s="403">
        <f t="shared" si="4"/>
        <v>0</v>
      </c>
      <c r="AP39" s="403">
        <f t="shared" si="5"/>
        <v>0</v>
      </c>
      <c r="AQ39" s="403">
        <f t="shared" si="20"/>
        <v>0</v>
      </c>
      <c r="AR39" s="403">
        <f t="shared" si="21"/>
        <v>0</v>
      </c>
      <c r="AS39" s="403">
        <f t="shared" si="22"/>
        <v>0</v>
      </c>
      <c r="AT39" s="403">
        <f t="shared" si="23"/>
        <v>0</v>
      </c>
      <c r="AU39" s="403">
        <f t="shared" si="24"/>
        <v>0</v>
      </c>
      <c r="AV39" s="518">
        <f t="shared" si="9"/>
        <v>0</v>
      </c>
    </row>
    <row r="40" spans="3:48" ht="18" customHeight="1" outlineLevel="1" x14ac:dyDescent="0.15">
      <c r="C40" s="49" t="str">
        <f>IF(表6!$C40="","",表6!$C40)</f>
        <v/>
      </c>
      <c r="D40" s="50" t="str">
        <f>IF(表6!$D40="","",表6!$D40)</f>
        <v/>
      </c>
      <c r="E40" s="93"/>
      <c r="F40" s="93"/>
      <c r="G40" s="93"/>
      <c r="H40" s="93"/>
      <c r="I40" s="93"/>
      <c r="J40" s="93"/>
      <c r="K40" s="93"/>
      <c r="L40" s="93"/>
      <c r="M40" s="93"/>
      <c r="N40" s="93"/>
      <c r="O40" s="93"/>
      <c r="P40" s="93"/>
      <c r="Q40" s="93"/>
      <c r="R40" s="93"/>
      <c r="S40" s="93"/>
      <c r="T40" s="93"/>
      <c r="U40" s="93"/>
      <c r="V40" s="93"/>
      <c r="W40" s="93"/>
      <c r="X40" s="93"/>
      <c r="Y40" s="53" t="str">
        <f t="shared" si="26"/>
        <v/>
      </c>
      <c r="Z40" s="36" t="str">
        <f>IF(表6!$F40="","",表6!$F40)</f>
        <v/>
      </c>
      <c r="AA40" s="505">
        <f>IF(Z40="",0,表6!G40)</f>
        <v>0</v>
      </c>
      <c r="AB40" s="403">
        <f t="shared" si="10"/>
        <v>0</v>
      </c>
      <c r="AC40" s="403">
        <f t="shared" si="11"/>
        <v>0</v>
      </c>
      <c r="AD40" s="403">
        <f t="shared" si="12"/>
        <v>0</v>
      </c>
      <c r="AE40" s="403">
        <f t="shared" si="13"/>
        <v>0</v>
      </c>
      <c r="AF40" s="403">
        <f t="shared" si="14"/>
        <v>0</v>
      </c>
      <c r="AG40" s="403">
        <f t="shared" si="15"/>
        <v>0</v>
      </c>
      <c r="AH40" s="403">
        <f t="shared" si="16"/>
        <v>0</v>
      </c>
      <c r="AI40" s="403">
        <f t="shared" si="17"/>
        <v>0</v>
      </c>
      <c r="AJ40" s="403">
        <f t="shared" si="18"/>
        <v>0</v>
      </c>
      <c r="AK40" s="403">
        <f t="shared" si="19"/>
        <v>0</v>
      </c>
      <c r="AL40" s="403">
        <f t="shared" si="1"/>
        <v>0</v>
      </c>
      <c r="AM40" s="403">
        <f t="shared" si="2"/>
        <v>0</v>
      </c>
      <c r="AN40" s="403">
        <f t="shared" si="3"/>
        <v>0</v>
      </c>
      <c r="AO40" s="403">
        <f t="shared" si="4"/>
        <v>0</v>
      </c>
      <c r="AP40" s="403">
        <f t="shared" si="5"/>
        <v>0</v>
      </c>
      <c r="AQ40" s="403">
        <f t="shared" si="20"/>
        <v>0</v>
      </c>
      <c r="AR40" s="403">
        <f t="shared" si="21"/>
        <v>0</v>
      </c>
      <c r="AS40" s="403">
        <f t="shared" si="22"/>
        <v>0</v>
      </c>
      <c r="AT40" s="403">
        <f t="shared" si="23"/>
        <v>0</v>
      </c>
      <c r="AU40" s="403">
        <f t="shared" si="24"/>
        <v>0</v>
      </c>
      <c r="AV40" s="518">
        <f t="shared" si="9"/>
        <v>0</v>
      </c>
    </row>
    <row r="41" spans="3:48" ht="18" customHeight="1" outlineLevel="1" x14ac:dyDescent="0.15">
      <c r="C41" s="49" t="str">
        <f>IF(表6!$C41="","",表6!$C41)</f>
        <v/>
      </c>
      <c r="D41" s="50" t="str">
        <f>IF(表6!$D41="","",表6!$D41)</f>
        <v/>
      </c>
      <c r="E41" s="93"/>
      <c r="F41" s="93"/>
      <c r="G41" s="93"/>
      <c r="H41" s="93"/>
      <c r="I41" s="93"/>
      <c r="J41" s="93"/>
      <c r="K41" s="93"/>
      <c r="L41" s="93"/>
      <c r="M41" s="93"/>
      <c r="N41" s="93"/>
      <c r="O41" s="93"/>
      <c r="P41" s="93"/>
      <c r="Q41" s="93"/>
      <c r="R41" s="93"/>
      <c r="S41" s="93"/>
      <c r="T41" s="93"/>
      <c r="U41" s="93"/>
      <c r="V41" s="93"/>
      <c r="W41" s="93"/>
      <c r="X41" s="93"/>
      <c r="Y41" s="53" t="str">
        <f t="shared" si="26"/>
        <v/>
      </c>
      <c r="Z41" s="36" t="str">
        <f>IF(表6!$F41="","",表6!$F41)</f>
        <v/>
      </c>
      <c r="AA41" s="505">
        <f>IF(Z41="",0,表6!G41)</f>
        <v>0</v>
      </c>
      <c r="AB41" s="403">
        <f t="shared" si="10"/>
        <v>0</v>
      </c>
      <c r="AC41" s="403">
        <f t="shared" si="11"/>
        <v>0</v>
      </c>
      <c r="AD41" s="403">
        <f t="shared" si="12"/>
        <v>0</v>
      </c>
      <c r="AE41" s="403">
        <f t="shared" si="13"/>
        <v>0</v>
      </c>
      <c r="AF41" s="403">
        <f t="shared" si="14"/>
        <v>0</v>
      </c>
      <c r="AG41" s="403">
        <f t="shared" si="15"/>
        <v>0</v>
      </c>
      <c r="AH41" s="403">
        <f t="shared" si="16"/>
        <v>0</v>
      </c>
      <c r="AI41" s="403">
        <f t="shared" si="17"/>
        <v>0</v>
      </c>
      <c r="AJ41" s="403">
        <f t="shared" si="18"/>
        <v>0</v>
      </c>
      <c r="AK41" s="403">
        <f t="shared" si="19"/>
        <v>0</v>
      </c>
      <c r="AL41" s="403">
        <f t="shared" si="1"/>
        <v>0</v>
      </c>
      <c r="AM41" s="403">
        <f t="shared" si="2"/>
        <v>0</v>
      </c>
      <c r="AN41" s="403">
        <f t="shared" si="3"/>
        <v>0</v>
      </c>
      <c r="AO41" s="403">
        <f t="shared" si="4"/>
        <v>0</v>
      </c>
      <c r="AP41" s="403">
        <f t="shared" si="5"/>
        <v>0</v>
      </c>
      <c r="AQ41" s="403">
        <f t="shared" si="20"/>
        <v>0</v>
      </c>
      <c r="AR41" s="403">
        <f t="shared" si="21"/>
        <v>0</v>
      </c>
      <c r="AS41" s="403">
        <f t="shared" si="22"/>
        <v>0</v>
      </c>
      <c r="AT41" s="403">
        <f t="shared" si="23"/>
        <v>0</v>
      </c>
      <c r="AU41" s="403">
        <f t="shared" si="24"/>
        <v>0</v>
      </c>
      <c r="AV41" s="518">
        <f t="shared" si="9"/>
        <v>0</v>
      </c>
    </row>
    <row r="42" spans="3:48" ht="18" customHeight="1" outlineLevel="1" x14ac:dyDescent="0.15">
      <c r="C42" s="49" t="str">
        <f>IF(表6!$C42="","",表6!$C42)</f>
        <v/>
      </c>
      <c r="D42" s="50" t="str">
        <f>IF(表6!$D42="","",表6!$D42)</f>
        <v/>
      </c>
      <c r="E42" s="93"/>
      <c r="F42" s="93"/>
      <c r="G42" s="93"/>
      <c r="H42" s="93"/>
      <c r="I42" s="93"/>
      <c r="J42" s="93"/>
      <c r="K42" s="93"/>
      <c r="L42" s="93"/>
      <c r="M42" s="93"/>
      <c r="N42" s="93"/>
      <c r="O42" s="93"/>
      <c r="P42" s="93"/>
      <c r="Q42" s="93"/>
      <c r="R42" s="93"/>
      <c r="S42" s="93"/>
      <c r="T42" s="93"/>
      <c r="U42" s="93"/>
      <c r="V42" s="93"/>
      <c r="W42" s="93"/>
      <c r="X42" s="93"/>
      <c r="Y42" s="53" t="str">
        <f t="shared" si="26"/>
        <v/>
      </c>
      <c r="Z42" s="36" t="str">
        <f>IF(表6!$F42="","",表6!$F42)</f>
        <v/>
      </c>
      <c r="AA42" s="505">
        <f>IF(Z42="",0,表6!G42)</f>
        <v>0</v>
      </c>
      <c r="AB42" s="403">
        <f t="shared" si="10"/>
        <v>0</v>
      </c>
      <c r="AC42" s="403">
        <f t="shared" si="11"/>
        <v>0</v>
      </c>
      <c r="AD42" s="403">
        <f t="shared" si="12"/>
        <v>0</v>
      </c>
      <c r="AE42" s="403">
        <f t="shared" si="13"/>
        <v>0</v>
      </c>
      <c r="AF42" s="403">
        <f t="shared" si="14"/>
        <v>0</v>
      </c>
      <c r="AG42" s="403">
        <f t="shared" si="15"/>
        <v>0</v>
      </c>
      <c r="AH42" s="403">
        <f t="shared" si="16"/>
        <v>0</v>
      </c>
      <c r="AI42" s="403">
        <f t="shared" si="17"/>
        <v>0</v>
      </c>
      <c r="AJ42" s="403">
        <f t="shared" si="18"/>
        <v>0</v>
      </c>
      <c r="AK42" s="403">
        <f t="shared" si="19"/>
        <v>0</v>
      </c>
      <c r="AL42" s="403">
        <f t="shared" si="1"/>
        <v>0</v>
      </c>
      <c r="AM42" s="403">
        <f t="shared" si="2"/>
        <v>0</v>
      </c>
      <c r="AN42" s="403">
        <f t="shared" si="3"/>
        <v>0</v>
      </c>
      <c r="AO42" s="403">
        <f t="shared" si="4"/>
        <v>0</v>
      </c>
      <c r="AP42" s="403">
        <f t="shared" si="5"/>
        <v>0</v>
      </c>
      <c r="AQ42" s="403">
        <f t="shared" si="20"/>
        <v>0</v>
      </c>
      <c r="AR42" s="403">
        <f t="shared" si="21"/>
        <v>0</v>
      </c>
      <c r="AS42" s="403">
        <f t="shared" si="22"/>
        <v>0</v>
      </c>
      <c r="AT42" s="403">
        <f t="shared" si="23"/>
        <v>0</v>
      </c>
      <c r="AU42" s="403">
        <f t="shared" si="24"/>
        <v>0</v>
      </c>
      <c r="AV42" s="518">
        <f t="shared" si="9"/>
        <v>0</v>
      </c>
    </row>
    <row r="43" spans="3:48" ht="18" customHeight="1" outlineLevel="1" x14ac:dyDescent="0.15">
      <c r="C43" s="49" t="str">
        <f>IF(表6!$C43="","",表6!$C43)</f>
        <v/>
      </c>
      <c r="D43" s="50" t="str">
        <f>IF(表6!$D43="","",表6!$D43)</f>
        <v/>
      </c>
      <c r="E43" s="93"/>
      <c r="F43" s="93"/>
      <c r="G43" s="93"/>
      <c r="H43" s="93"/>
      <c r="I43" s="93"/>
      <c r="J43" s="93"/>
      <c r="K43" s="93"/>
      <c r="L43" s="93"/>
      <c r="M43" s="93"/>
      <c r="N43" s="93"/>
      <c r="O43" s="93"/>
      <c r="P43" s="93"/>
      <c r="Q43" s="93"/>
      <c r="R43" s="93"/>
      <c r="S43" s="93"/>
      <c r="T43" s="93"/>
      <c r="U43" s="93"/>
      <c r="V43" s="93"/>
      <c r="W43" s="93"/>
      <c r="X43" s="93"/>
      <c r="Y43" s="53" t="str">
        <f t="shared" si="26"/>
        <v/>
      </c>
      <c r="Z43" s="36" t="str">
        <f>IF(表6!$F43="","",表6!$F43)</f>
        <v/>
      </c>
      <c r="AA43" s="505">
        <f>IF(Z43="",0,表6!G43)</f>
        <v>0</v>
      </c>
      <c r="AB43" s="403">
        <f t="shared" si="10"/>
        <v>0</v>
      </c>
      <c r="AC43" s="403">
        <f t="shared" si="11"/>
        <v>0</v>
      </c>
      <c r="AD43" s="403">
        <f t="shared" si="12"/>
        <v>0</v>
      </c>
      <c r="AE43" s="403">
        <f t="shared" si="13"/>
        <v>0</v>
      </c>
      <c r="AF43" s="403">
        <f t="shared" si="14"/>
        <v>0</v>
      </c>
      <c r="AG43" s="403">
        <f t="shared" si="15"/>
        <v>0</v>
      </c>
      <c r="AH43" s="403">
        <f t="shared" si="16"/>
        <v>0</v>
      </c>
      <c r="AI43" s="403">
        <f t="shared" si="17"/>
        <v>0</v>
      </c>
      <c r="AJ43" s="403">
        <f t="shared" si="18"/>
        <v>0</v>
      </c>
      <c r="AK43" s="403">
        <f t="shared" si="19"/>
        <v>0</v>
      </c>
      <c r="AL43" s="403">
        <f t="shared" si="1"/>
        <v>0</v>
      </c>
      <c r="AM43" s="403">
        <f t="shared" si="2"/>
        <v>0</v>
      </c>
      <c r="AN43" s="403">
        <f t="shared" si="3"/>
        <v>0</v>
      </c>
      <c r="AO43" s="403">
        <f t="shared" si="4"/>
        <v>0</v>
      </c>
      <c r="AP43" s="403">
        <f t="shared" si="5"/>
        <v>0</v>
      </c>
      <c r="AQ43" s="403">
        <f t="shared" si="20"/>
        <v>0</v>
      </c>
      <c r="AR43" s="403">
        <f t="shared" si="21"/>
        <v>0</v>
      </c>
      <c r="AS43" s="403">
        <f t="shared" si="22"/>
        <v>0</v>
      </c>
      <c r="AT43" s="403">
        <f t="shared" si="23"/>
        <v>0</v>
      </c>
      <c r="AU43" s="403">
        <f t="shared" si="24"/>
        <v>0</v>
      </c>
      <c r="AV43" s="518">
        <f t="shared" si="9"/>
        <v>0</v>
      </c>
    </row>
    <row r="44" spans="3:48" ht="18" customHeight="1" outlineLevel="1" x14ac:dyDescent="0.15">
      <c r="C44" s="49" t="str">
        <f>IF(表6!$C44="","",表6!$C44)</f>
        <v/>
      </c>
      <c r="D44" s="50" t="str">
        <f>IF(表6!$D44="","",表6!$D44)</f>
        <v/>
      </c>
      <c r="E44" s="93"/>
      <c r="F44" s="93"/>
      <c r="G44" s="93"/>
      <c r="H44" s="93"/>
      <c r="I44" s="93"/>
      <c r="J44" s="93"/>
      <c r="K44" s="93"/>
      <c r="L44" s="93"/>
      <c r="M44" s="93"/>
      <c r="N44" s="93"/>
      <c r="O44" s="93"/>
      <c r="P44" s="93"/>
      <c r="Q44" s="93"/>
      <c r="R44" s="93"/>
      <c r="S44" s="93"/>
      <c r="T44" s="93"/>
      <c r="U44" s="93"/>
      <c r="V44" s="93"/>
      <c r="W44" s="93"/>
      <c r="X44" s="93"/>
      <c r="Y44" s="53" t="str">
        <f t="shared" si="26"/>
        <v/>
      </c>
      <c r="Z44" s="36" t="str">
        <f>IF(表6!$F44="","",表6!$F44)</f>
        <v/>
      </c>
      <c r="AA44" s="505">
        <f>IF(Z44="",0,表6!G44)</f>
        <v>0</v>
      </c>
      <c r="AB44" s="403">
        <f t="shared" si="10"/>
        <v>0</v>
      </c>
      <c r="AC44" s="403">
        <f t="shared" si="11"/>
        <v>0</v>
      </c>
      <c r="AD44" s="403">
        <f t="shared" si="12"/>
        <v>0</v>
      </c>
      <c r="AE44" s="403">
        <f t="shared" si="13"/>
        <v>0</v>
      </c>
      <c r="AF44" s="403">
        <f t="shared" si="14"/>
        <v>0</v>
      </c>
      <c r="AG44" s="403">
        <f t="shared" si="15"/>
        <v>0</v>
      </c>
      <c r="AH44" s="403">
        <f t="shared" si="16"/>
        <v>0</v>
      </c>
      <c r="AI44" s="403">
        <f t="shared" si="17"/>
        <v>0</v>
      </c>
      <c r="AJ44" s="403">
        <f t="shared" si="18"/>
        <v>0</v>
      </c>
      <c r="AK44" s="403">
        <f t="shared" si="19"/>
        <v>0</v>
      </c>
      <c r="AL44" s="403">
        <f t="shared" si="1"/>
        <v>0</v>
      </c>
      <c r="AM44" s="403">
        <f t="shared" si="2"/>
        <v>0</v>
      </c>
      <c r="AN44" s="403">
        <f t="shared" si="3"/>
        <v>0</v>
      </c>
      <c r="AO44" s="403">
        <f t="shared" si="4"/>
        <v>0</v>
      </c>
      <c r="AP44" s="403">
        <f t="shared" si="5"/>
        <v>0</v>
      </c>
      <c r="AQ44" s="403">
        <f t="shared" si="20"/>
        <v>0</v>
      </c>
      <c r="AR44" s="403">
        <f t="shared" si="21"/>
        <v>0</v>
      </c>
      <c r="AS44" s="403">
        <f t="shared" si="22"/>
        <v>0</v>
      </c>
      <c r="AT44" s="403">
        <f t="shared" si="23"/>
        <v>0</v>
      </c>
      <c r="AU44" s="403">
        <f t="shared" si="24"/>
        <v>0</v>
      </c>
      <c r="AV44" s="518">
        <f t="shared" si="9"/>
        <v>0</v>
      </c>
    </row>
    <row r="45" spans="3:48" ht="18" customHeight="1" outlineLevel="1" x14ac:dyDescent="0.15">
      <c r="C45" s="49" t="str">
        <f>IF(表6!$C45="","",表6!$C45)</f>
        <v/>
      </c>
      <c r="D45" s="50" t="str">
        <f>IF(表6!$D45="","",表6!$D45)</f>
        <v/>
      </c>
      <c r="E45" s="93"/>
      <c r="F45" s="93"/>
      <c r="G45" s="93"/>
      <c r="H45" s="93"/>
      <c r="I45" s="93"/>
      <c r="J45" s="93"/>
      <c r="K45" s="93"/>
      <c r="L45" s="93"/>
      <c r="M45" s="93"/>
      <c r="N45" s="93"/>
      <c r="O45" s="93"/>
      <c r="P45" s="93"/>
      <c r="Q45" s="93"/>
      <c r="R45" s="93"/>
      <c r="S45" s="93"/>
      <c r="T45" s="93"/>
      <c r="U45" s="93"/>
      <c r="V45" s="93"/>
      <c r="W45" s="93"/>
      <c r="X45" s="93"/>
      <c r="Y45" s="53" t="str">
        <f t="shared" si="26"/>
        <v/>
      </c>
      <c r="Z45" s="36" t="str">
        <f>IF(表6!$F45="","",表6!$F45)</f>
        <v/>
      </c>
      <c r="AA45" s="505">
        <f>IF(Z45="",0,表6!G45)</f>
        <v>0</v>
      </c>
      <c r="AB45" s="403">
        <f t="shared" si="10"/>
        <v>0</v>
      </c>
      <c r="AC45" s="403">
        <f t="shared" si="11"/>
        <v>0</v>
      </c>
      <c r="AD45" s="403">
        <f t="shared" si="12"/>
        <v>0</v>
      </c>
      <c r="AE45" s="403">
        <f t="shared" si="13"/>
        <v>0</v>
      </c>
      <c r="AF45" s="403">
        <f t="shared" si="14"/>
        <v>0</v>
      </c>
      <c r="AG45" s="403">
        <f t="shared" si="15"/>
        <v>0</v>
      </c>
      <c r="AH45" s="403">
        <f t="shared" si="16"/>
        <v>0</v>
      </c>
      <c r="AI45" s="403">
        <f t="shared" si="17"/>
        <v>0</v>
      </c>
      <c r="AJ45" s="403">
        <f t="shared" si="18"/>
        <v>0</v>
      </c>
      <c r="AK45" s="403">
        <f t="shared" si="19"/>
        <v>0</v>
      </c>
      <c r="AL45" s="403">
        <f t="shared" si="1"/>
        <v>0</v>
      </c>
      <c r="AM45" s="403">
        <f t="shared" si="2"/>
        <v>0</v>
      </c>
      <c r="AN45" s="403">
        <f t="shared" si="3"/>
        <v>0</v>
      </c>
      <c r="AO45" s="403">
        <f t="shared" si="4"/>
        <v>0</v>
      </c>
      <c r="AP45" s="403">
        <f t="shared" si="5"/>
        <v>0</v>
      </c>
      <c r="AQ45" s="403">
        <f t="shared" si="20"/>
        <v>0</v>
      </c>
      <c r="AR45" s="403">
        <f t="shared" si="21"/>
        <v>0</v>
      </c>
      <c r="AS45" s="403">
        <f t="shared" si="22"/>
        <v>0</v>
      </c>
      <c r="AT45" s="403">
        <f t="shared" si="23"/>
        <v>0</v>
      </c>
      <c r="AU45" s="403">
        <f t="shared" si="24"/>
        <v>0</v>
      </c>
      <c r="AV45" s="518">
        <f t="shared" si="9"/>
        <v>0</v>
      </c>
    </row>
    <row r="46" spans="3:48" ht="18" customHeight="1" outlineLevel="1" x14ac:dyDescent="0.15">
      <c r="C46" s="49" t="str">
        <f>IF(表6!$C46="","",表6!$C46)</f>
        <v/>
      </c>
      <c r="D46" s="50" t="str">
        <f>IF(表6!$D46="","",表6!$D46)</f>
        <v/>
      </c>
      <c r="E46" s="93"/>
      <c r="F46" s="93"/>
      <c r="G46" s="93"/>
      <c r="H46" s="93"/>
      <c r="I46" s="93"/>
      <c r="J46" s="93"/>
      <c r="K46" s="93"/>
      <c r="L46" s="93"/>
      <c r="M46" s="93"/>
      <c r="N46" s="93"/>
      <c r="O46" s="93"/>
      <c r="P46" s="93"/>
      <c r="Q46" s="93"/>
      <c r="R46" s="93"/>
      <c r="S46" s="93"/>
      <c r="T46" s="93"/>
      <c r="U46" s="93"/>
      <c r="V46" s="93"/>
      <c r="W46" s="93"/>
      <c r="X46" s="93"/>
      <c r="Y46" s="53" t="str">
        <f t="shared" si="26"/>
        <v/>
      </c>
      <c r="Z46" s="36" t="str">
        <f>IF(表6!$F46="","",表6!$F46)</f>
        <v/>
      </c>
      <c r="AA46" s="505">
        <f>IF(Z46="",0,表6!G46)</f>
        <v>0</v>
      </c>
      <c r="AB46" s="403">
        <f t="shared" si="10"/>
        <v>0</v>
      </c>
      <c r="AC46" s="403">
        <f t="shared" si="11"/>
        <v>0</v>
      </c>
      <c r="AD46" s="403">
        <f t="shared" si="12"/>
        <v>0</v>
      </c>
      <c r="AE46" s="403">
        <f t="shared" si="13"/>
        <v>0</v>
      </c>
      <c r="AF46" s="403">
        <f t="shared" si="14"/>
        <v>0</v>
      </c>
      <c r="AG46" s="403">
        <f t="shared" si="15"/>
        <v>0</v>
      </c>
      <c r="AH46" s="403">
        <f t="shared" si="16"/>
        <v>0</v>
      </c>
      <c r="AI46" s="403">
        <f t="shared" si="17"/>
        <v>0</v>
      </c>
      <c r="AJ46" s="403">
        <f t="shared" si="18"/>
        <v>0</v>
      </c>
      <c r="AK46" s="403">
        <f t="shared" si="19"/>
        <v>0</v>
      </c>
      <c r="AL46" s="403">
        <f t="shared" si="1"/>
        <v>0</v>
      </c>
      <c r="AM46" s="403">
        <f t="shared" si="2"/>
        <v>0</v>
      </c>
      <c r="AN46" s="403">
        <f t="shared" si="3"/>
        <v>0</v>
      </c>
      <c r="AO46" s="403">
        <f t="shared" si="4"/>
        <v>0</v>
      </c>
      <c r="AP46" s="403">
        <f t="shared" si="5"/>
        <v>0</v>
      </c>
      <c r="AQ46" s="403">
        <f t="shared" si="20"/>
        <v>0</v>
      </c>
      <c r="AR46" s="403">
        <f t="shared" si="21"/>
        <v>0</v>
      </c>
      <c r="AS46" s="403">
        <f t="shared" si="22"/>
        <v>0</v>
      </c>
      <c r="AT46" s="403">
        <f t="shared" si="23"/>
        <v>0</v>
      </c>
      <c r="AU46" s="403">
        <f t="shared" si="24"/>
        <v>0</v>
      </c>
      <c r="AV46" s="518">
        <f t="shared" si="9"/>
        <v>0</v>
      </c>
    </row>
    <row r="47" spans="3:48" ht="18" customHeight="1" outlineLevel="1" x14ac:dyDescent="0.15">
      <c r="C47" s="49" t="str">
        <f>IF(表6!$C47="","",表6!$C47)</f>
        <v/>
      </c>
      <c r="D47" s="50" t="str">
        <f>IF(表6!$D47="","",表6!$D47)</f>
        <v/>
      </c>
      <c r="E47" s="93"/>
      <c r="F47" s="93"/>
      <c r="G47" s="93"/>
      <c r="H47" s="93"/>
      <c r="I47" s="93"/>
      <c r="J47" s="93"/>
      <c r="K47" s="93"/>
      <c r="L47" s="93"/>
      <c r="M47" s="93"/>
      <c r="N47" s="93"/>
      <c r="O47" s="93"/>
      <c r="P47" s="93"/>
      <c r="Q47" s="93"/>
      <c r="R47" s="93"/>
      <c r="S47" s="93"/>
      <c r="T47" s="93"/>
      <c r="U47" s="93"/>
      <c r="V47" s="93"/>
      <c r="W47" s="93"/>
      <c r="X47" s="93"/>
      <c r="Y47" s="53" t="str">
        <f t="shared" si="26"/>
        <v/>
      </c>
      <c r="Z47" s="36" t="str">
        <f>IF(表6!$F47="","",表6!$F47)</f>
        <v/>
      </c>
      <c r="AA47" s="505">
        <f>IF(Z47="",0,表6!G47)</f>
        <v>0</v>
      </c>
      <c r="AB47" s="403">
        <f t="shared" si="10"/>
        <v>0</v>
      </c>
      <c r="AC47" s="403">
        <f t="shared" si="11"/>
        <v>0</v>
      </c>
      <c r="AD47" s="403">
        <f t="shared" si="12"/>
        <v>0</v>
      </c>
      <c r="AE47" s="403">
        <f t="shared" si="13"/>
        <v>0</v>
      </c>
      <c r="AF47" s="403">
        <f t="shared" si="14"/>
        <v>0</v>
      </c>
      <c r="AG47" s="403">
        <f t="shared" si="15"/>
        <v>0</v>
      </c>
      <c r="AH47" s="403">
        <f t="shared" si="16"/>
        <v>0</v>
      </c>
      <c r="AI47" s="403">
        <f t="shared" si="17"/>
        <v>0</v>
      </c>
      <c r="AJ47" s="403">
        <f t="shared" si="18"/>
        <v>0</v>
      </c>
      <c r="AK47" s="403">
        <f t="shared" si="19"/>
        <v>0</v>
      </c>
      <c r="AL47" s="403">
        <f t="shared" si="1"/>
        <v>0</v>
      </c>
      <c r="AM47" s="403">
        <f t="shared" si="2"/>
        <v>0</v>
      </c>
      <c r="AN47" s="403">
        <f t="shared" si="3"/>
        <v>0</v>
      </c>
      <c r="AO47" s="403">
        <f t="shared" si="4"/>
        <v>0</v>
      </c>
      <c r="AP47" s="403">
        <f t="shared" si="5"/>
        <v>0</v>
      </c>
      <c r="AQ47" s="403">
        <f t="shared" si="20"/>
        <v>0</v>
      </c>
      <c r="AR47" s="403">
        <f t="shared" si="21"/>
        <v>0</v>
      </c>
      <c r="AS47" s="403">
        <f t="shared" si="22"/>
        <v>0</v>
      </c>
      <c r="AT47" s="403">
        <f t="shared" si="23"/>
        <v>0</v>
      </c>
      <c r="AU47" s="403">
        <f t="shared" si="24"/>
        <v>0</v>
      </c>
      <c r="AV47" s="518">
        <f t="shared" si="9"/>
        <v>0</v>
      </c>
    </row>
    <row r="48" spans="3:48" ht="18" customHeight="1" outlineLevel="1" x14ac:dyDescent="0.15">
      <c r="C48" s="49" t="str">
        <f>IF(表6!$C48="","",表6!$C48)</f>
        <v/>
      </c>
      <c r="D48" s="50" t="str">
        <f>IF(表6!$D48="","",表6!$D48)</f>
        <v/>
      </c>
      <c r="E48" s="93"/>
      <c r="F48" s="93"/>
      <c r="G48" s="93"/>
      <c r="H48" s="93"/>
      <c r="I48" s="93"/>
      <c r="J48" s="93"/>
      <c r="K48" s="93"/>
      <c r="L48" s="93"/>
      <c r="M48" s="93"/>
      <c r="N48" s="93"/>
      <c r="O48" s="93"/>
      <c r="P48" s="93"/>
      <c r="Q48" s="93"/>
      <c r="R48" s="93"/>
      <c r="S48" s="93"/>
      <c r="T48" s="93"/>
      <c r="U48" s="93"/>
      <c r="V48" s="93"/>
      <c r="W48" s="93"/>
      <c r="X48" s="93"/>
      <c r="Y48" s="53" t="str">
        <f t="shared" si="26"/>
        <v/>
      </c>
      <c r="Z48" s="36" t="str">
        <f>IF(表6!$F48="","",表6!$F48)</f>
        <v/>
      </c>
      <c r="AA48" s="505">
        <f>IF(Z48="",0,表6!G48)</f>
        <v>0</v>
      </c>
      <c r="AB48" s="403">
        <f t="shared" si="10"/>
        <v>0</v>
      </c>
      <c r="AC48" s="403">
        <f t="shared" si="11"/>
        <v>0</v>
      </c>
      <c r="AD48" s="403">
        <f t="shared" si="12"/>
        <v>0</v>
      </c>
      <c r="AE48" s="403">
        <f t="shared" si="13"/>
        <v>0</v>
      </c>
      <c r="AF48" s="403">
        <f t="shared" si="14"/>
        <v>0</v>
      </c>
      <c r="AG48" s="403">
        <f t="shared" si="15"/>
        <v>0</v>
      </c>
      <c r="AH48" s="403">
        <f t="shared" si="16"/>
        <v>0</v>
      </c>
      <c r="AI48" s="403">
        <f t="shared" si="17"/>
        <v>0</v>
      </c>
      <c r="AJ48" s="403">
        <f t="shared" si="18"/>
        <v>0</v>
      </c>
      <c r="AK48" s="403">
        <f t="shared" si="19"/>
        <v>0</v>
      </c>
      <c r="AL48" s="403">
        <f t="shared" si="1"/>
        <v>0</v>
      </c>
      <c r="AM48" s="403">
        <f t="shared" si="2"/>
        <v>0</v>
      </c>
      <c r="AN48" s="403">
        <f t="shared" si="3"/>
        <v>0</v>
      </c>
      <c r="AO48" s="403">
        <f t="shared" si="4"/>
        <v>0</v>
      </c>
      <c r="AP48" s="403">
        <f t="shared" si="5"/>
        <v>0</v>
      </c>
      <c r="AQ48" s="403">
        <f t="shared" si="20"/>
        <v>0</v>
      </c>
      <c r="AR48" s="403">
        <f t="shared" si="21"/>
        <v>0</v>
      </c>
      <c r="AS48" s="403">
        <f t="shared" si="22"/>
        <v>0</v>
      </c>
      <c r="AT48" s="403">
        <f t="shared" si="23"/>
        <v>0</v>
      </c>
      <c r="AU48" s="403">
        <f t="shared" si="24"/>
        <v>0</v>
      </c>
      <c r="AV48" s="518">
        <f t="shared" si="9"/>
        <v>0</v>
      </c>
    </row>
    <row r="49" spans="3:48" ht="18" customHeight="1" outlineLevel="1" x14ac:dyDescent="0.15">
      <c r="C49" s="49" t="str">
        <f>IF(表6!$C49="","",表6!$C49)</f>
        <v/>
      </c>
      <c r="D49" s="50" t="str">
        <f>IF(表6!$D49="","",表6!$D49)</f>
        <v/>
      </c>
      <c r="E49" s="93"/>
      <c r="F49" s="93"/>
      <c r="G49" s="93"/>
      <c r="H49" s="93"/>
      <c r="I49" s="93"/>
      <c r="J49" s="93"/>
      <c r="K49" s="93"/>
      <c r="L49" s="93"/>
      <c r="M49" s="93"/>
      <c r="N49" s="93"/>
      <c r="O49" s="93"/>
      <c r="P49" s="93"/>
      <c r="Q49" s="93"/>
      <c r="R49" s="93"/>
      <c r="S49" s="93"/>
      <c r="T49" s="93"/>
      <c r="U49" s="93"/>
      <c r="V49" s="93"/>
      <c r="W49" s="93"/>
      <c r="X49" s="93"/>
      <c r="Y49" s="53" t="str">
        <f t="shared" si="26"/>
        <v/>
      </c>
      <c r="Z49" s="36" t="str">
        <f>IF(表6!$F49="","",表6!$F49)</f>
        <v/>
      </c>
      <c r="AA49" s="505">
        <f>IF(Z49="",0,表6!G49)</f>
        <v>0</v>
      </c>
      <c r="AB49" s="403">
        <f t="shared" si="10"/>
        <v>0</v>
      </c>
      <c r="AC49" s="403">
        <f t="shared" si="11"/>
        <v>0</v>
      </c>
      <c r="AD49" s="403">
        <f t="shared" si="12"/>
        <v>0</v>
      </c>
      <c r="AE49" s="403">
        <f t="shared" si="13"/>
        <v>0</v>
      </c>
      <c r="AF49" s="403">
        <f t="shared" si="14"/>
        <v>0</v>
      </c>
      <c r="AG49" s="403">
        <f t="shared" si="15"/>
        <v>0</v>
      </c>
      <c r="AH49" s="403">
        <f t="shared" si="16"/>
        <v>0</v>
      </c>
      <c r="AI49" s="403">
        <f t="shared" si="17"/>
        <v>0</v>
      </c>
      <c r="AJ49" s="403">
        <f t="shared" si="18"/>
        <v>0</v>
      </c>
      <c r="AK49" s="403">
        <f t="shared" si="19"/>
        <v>0</v>
      </c>
      <c r="AL49" s="403">
        <f t="shared" si="1"/>
        <v>0</v>
      </c>
      <c r="AM49" s="403">
        <f t="shared" si="2"/>
        <v>0</v>
      </c>
      <c r="AN49" s="403">
        <f t="shared" si="3"/>
        <v>0</v>
      </c>
      <c r="AO49" s="403">
        <f t="shared" si="4"/>
        <v>0</v>
      </c>
      <c r="AP49" s="403">
        <f t="shared" si="5"/>
        <v>0</v>
      </c>
      <c r="AQ49" s="403">
        <f t="shared" si="20"/>
        <v>0</v>
      </c>
      <c r="AR49" s="403">
        <f t="shared" si="21"/>
        <v>0</v>
      </c>
      <c r="AS49" s="403">
        <f t="shared" si="22"/>
        <v>0</v>
      </c>
      <c r="AT49" s="403">
        <f t="shared" si="23"/>
        <v>0</v>
      </c>
      <c r="AU49" s="403">
        <f t="shared" si="24"/>
        <v>0</v>
      </c>
      <c r="AV49" s="518">
        <f t="shared" si="9"/>
        <v>0</v>
      </c>
    </row>
    <row r="50" spans="3:48" ht="18" customHeight="1" outlineLevel="1" x14ac:dyDescent="0.15">
      <c r="C50" s="49" t="str">
        <f>IF(表6!$C50="","",表6!$C50)</f>
        <v/>
      </c>
      <c r="D50" s="50" t="str">
        <f>IF(表6!$D50="","",表6!$D50)</f>
        <v/>
      </c>
      <c r="E50" s="93"/>
      <c r="F50" s="93"/>
      <c r="G50" s="93"/>
      <c r="H50" s="93"/>
      <c r="I50" s="93"/>
      <c r="J50" s="93"/>
      <c r="K50" s="93"/>
      <c r="L50" s="93"/>
      <c r="M50" s="93"/>
      <c r="N50" s="93"/>
      <c r="O50" s="93"/>
      <c r="P50" s="93"/>
      <c r="Q50" s="93"/>
      <c r="R50" s="93"/>
      <c r="S50" s="93"/>
      <c r="T50" s="93"/>
      <c r="U50" s="93"/>
      <c r="V50" s="93"/>
      <c r="W50" s="93"/>
      <c r="X50" s="93"/>
      <c r="Y50" s="53" t="str">
        <f t="shared" si="26"/>
        <v/>
      </c>
      <c r="Z50" s="36" t="str">
        <f>IF(表6!$F50="","",表6!$F50)</f>
        <v/>
      </c>
      <c r="AA50" s="505">
        <f>IF(Z50="",0,表6!G50)</f>
        <v>0</v>
      </c>
      <c r="AB50" s="403">
        <f t="shared" si="10"/>
        <v>0</v>
      </c>
      <c r="AC50" s="403">
        <f t="shared" si="11"/>
        <v>0</v>
      </c>
      <c r="AD50" s="403">
        <f t="shared" si="12"/>
        <v>0</v>
      </c>
      <c r="AE50" s="403">
        <f t="shared" si="13"/>
        <v>0</v>
      </c>
      <c r="AF50" s="403">
        <f t="shared" si="14"/>
        <v>0</v>
      </c>
      <c r="AG50" s="403">
        <f t="shared" si="15"/>
        <v>0</v>
      </c>
      <c r="AH50" s="403">
        <f t="shared" si="16"/>
        <v>0</v>
      </c>
      <c r="AI50" s="403">
        <f t="shared" si="17"/>
        <v>0</v>
      </c>
      <c r="AJ50" s="403">
        <f t="shared" si="18"/>
        <v>0</v>
      </c>
      <c r="AK50" s="403">
        <f t="shared" si="19"/>
        <v>0</v>
      </c>
      <c r="AL50" s="403">
        <f t="shared" si="1"/>
        <v>0</v>
      </c>
      <c r="AM50" s="403">
        <f t="shared" si="2"/>
        <v>0</v>
      </c>
      <c r="AN50" s="403">
        <f t="shared" si="3"/>
        <v>0</v>
      </c>
      <c r="AO50" s="403">
        <f t="shared" si="4"/>
        <v>0</v>
      </c>
      <c r="AP50" s="403">
        <f t="shared" si="5"/>
        <v>0</v>
      </c>
      <c r="AQ50" s="403">
        <f t="shared" si="20"/>
        <v>0</v>
      </c>
      <c r="AR50" s="403">
        <f t="shared" si="21"/>
        <v>0</v>
      </c>
      <c r="AS50" s="403">
        <f t="shared" si="22"/>
        <v>0</v>
      </c>
      <c r="AT50" s="403">
        <f t="shared" si="23"/>
        <v>0</v>
      </c>
      <c r="AU50" s="403">
        <f t="shared" si="24"/>
        <v>0</v>
      </c>
      <c r="AV50" s="518">
        <f t="shared" si="9"/>
        <v>0</v>
      </c>
    </row>
    <row r="51" spans="3:48" ht="18" customHeight="1" outlineLevel="1" x14ac:dyDescent="0.15">
      <c r="C51" s="49" t="str">
        <f>IF(表6!$C51="","",表6!$C51)</f>
        <v/>
      </c>
      <c r="D51" s="50" t="str">
        <f>IF(表6!$D51="","",表6!$D51)</f>
        <v/>
      </c>
      <c r="E51" s="93"/>
      <c r="F51" s="93"/>
      <c r="G51" s="93"/>
      <c r="H51" s="93"/>
      <c r="I51" s="93"/>
      <c r="J51" s="93"/>
      <c r="K51" s="93"/>
      <c r="L51" s="93"/>
      <c r="M51" s="93"/>
      <c r="N51" s="93"/>
      <c r="O51" s="93"/>
      <c r="P51" s="93"/>
      <c r="Q51" s="93"/>
      <c r="R51" s="93"/>
      <c r="S51" s="93"/>
      <c r="T51" s="93"/>
      <c r="U51" s="93"/>
      <c r="V51" s="93"/>
      <c r="W51" s="93"/>
      <c r="X51" s="93"/>
      <c r="Y51" s="53" t="str">
        <f t="shared" si="26"/>
        <v/>
      </c>
      <c r="Z51" s="36" t="str">
        <f>IF(表6!$F51="","",表6!$F51)</f>
        <v/>
      </c>
      <c r="AA51" s="505">
        <f>IF(Z51="",0,表6!G51)</f>
        <v>0</v>
      </c>
      <c r="AB51" s="403">
        <f t="shared" si="10"/>
        <v>0</v>
      </c>
      <c r="AC51" s="403">
        <f t="shared" si="11"/>
        <v>0</v>
      </c>
      <c r="AD51" s="403">
        <f t="shared" si="12"/>
        <v>0</v>
      </c>
      <c r="AE51" s="403">
        <f t="shared" si="13"/>
        <v>0</v>
      </c>
      <c r="AF51" s="403">
        <f t="shared" si="14"/>
        <v>0</v>
      </c>
      <c r="AG51" s="403">
        <f t="shared" si="15"/>
        <v>0</v>
      </c>
      <c r="AH51" s="403">
        <f t="shared" si="16"/>
        <v>0</v>
      </c>
      <c r="AI51" s="403">
        <f t="shared" si="17"/>
        <v>0</v>
      </c>
      <c r="AJ51" s="403">
        <f t="shared" si="18"/>
        <v>0</v>
      </c>
      <c r="AK51" s="403">
        <f t="shared" si="19"/>
        <v>0</v>
      </c>
      <c r="AL51" s="403">
        <f t="shared" si="1"/>
        <v>0</v>
      </c>
      <c r="AM51" s="403">
        <f t="shared" si="2"/>
        <v>0</v>
      </c>
      <c r="AN51" s="403">
        <f t="shared" si="3"/>
        <v>0</v>
      </c>
      <c r="AO51" s="403">
        <f t="shared" si="4"/>
        <v>0</v>
      </c>
      <c r="AP51" s="403">
        <f t="shared" si="5"/>
        <v>0</v>
      </c>
      <c r="AQ51" s="403">
        <f t="shared" si="20"/>
        <v>0</v>
      </c>
      <c r="AR51" s="403">
        <f t="shared" si="21"/>
        <v>0</v>
      </c>
      <c r="AS51" s="403">
        <f t="shared" si="22"/>
        <v>0</v>
      </c>
      <c r="AT51" s="403">
        <f t="shared" si="23"/>
        <v>0</v>
      </c>
      <c r="AU51" s="403">
        <f t="shared" si="24"/>
        <v>0</v>
      </c>
      <c r="AV51" s="518">
        <f t="shared" si="9"/>
        <v>0</v>
      </c>
    </row>
    <row r="52" spans="3:48" ht="18" customHeight="1" outlineLevel="1" x14ac:dyDescent="0.15">
      <c r="C52" s="49" t="str">
        <f>IF(表6!$C52="","",表6!$C52)</f>
        <v/>
      </c>
      <c r="D52" s="50" t="str">
        <f>IF(表6!$D52="","",表6!$D52)</f>
        <v/>
      </c>
      <c r="E52" s="93"/>
      <c r="F52" s="93"/>
      <c r="G52" s="93"/>
      <c r="H52" s="93"/>
      <c r="I52" s="93"/>
      <c r="J52" s="93"/>
      <c r="K52" s="93"/>
      <c r="L52" s="93"/>
      <c r="M52" s="93"/>
      <c r="N52" s="93"/>
      <c r="O52" s="93"/>
      <c r="P52" s="93"/>
      <c r="Q52" s="93"/>
      <c r="R52" s="93"/>
      <c r="S52" s="93"/>
      <c r="T52" s="93"/>
      <c r="U52" s="93"/>
      <c r="V52" s="93"/>
      <c r="W52" s="93"/>
      <c r="X52" s="93"/>
      <c r="Y52" s="53" t="str">
        <f t="shared" si="26"/>
        <v/>
      </c>
      <c r="Z52" s="36" t="str">
        <f>IF(表6!$F52="","",表6!$F52)</f>
        <v/>
      </c>
      <c r="AA52" s="505">
        <f>IF(Z52="",0,表6!G52)</f>
        <v>0</v>
      </c>
      <c r="AB52" s="403">
        <f t="shared" si="10"/>
        <v>0</v>
      </c>
      <c r="AC52" s="403">
        <f t="shared" si="11"/>
        <v>0</v>
      </c>
      <c r="AD52" s="403">
        <f t="shared" si="12"/>
        <v>0</v>
      </c>
      <c r="AE52" s="403">
        <f t="shared" si="13"/>
        <v>0</v>
      </c>
      <c r="AF52" s="403">
        <f t="shared" si="14"/>
        <v>0</v>
      </c>
      <c r="AG52" s="403">
        <f t="shared" si="15"/>
        <v>0</v>
      </c>
      <c r="AH52" s="403">
        <f t="shared" si="16"/>
        <v>0</v>
      </c>
      <c r="AI52" s="403">
        <f t="shared" si="17"/>
        <v>0</v>
      </c>
      <c r="AJ52" s="403">
        <f t="shared" si="18"/>
        <v>0</v>
      </c>
      <c r="AK52" s="403">
        <f t="shared" si="19"/>
        <v>0</v>
      </c>
      <c r="AL52" s="403">
        <f t="shared" si="1"/>
        <v>0</v>
      </c>
      <c r="AM52" s="403">
        <f t="shared" si="2"/>
        <v>0</v>
      </c>
      <c r="AN52" s="403">
        <f t="shared" si="3"/>
        <v>0</v>
      </c>
      <c r="AO52" s="403">
        <f t="shared" si="4"/>
        <v>0</v>
      </c>
      <c r="AP52" s="403">
        <f t="shared" si="5"/>
        <v>0</v>
      </c>
      <c r="AQ52" s="403">
        <f t="shared" si="20"/>
        <v>0</v>
      </c>
      <c r="AR52" s="403">
        <f t="shared" si="21"/>
        <v>0</v>
      </c>
      <c r="AS52" s="403">
        <f t="shared" si="22"/>
        <v>0</v>
      </c>
      <c r="AT52" s="403">
        <f t="shared" si="23"/>
        <v>0</v>
      </c>
      <c r="AU52" s="403">
        <f t="shared" si="24"/>
        <v>0</v>
      </c>
      <c r="AV52" s="518">
        <f t="shared" si="9"/>
        <v>0</v>
      </c>
    </row>
    <row r="53" spans="3:48" ht="18" customHeight="1" outlineLevel="1" x14ac:dyDescent="0.15">
      <c r="C53" s="49" t="str">
        <f>IF(表6!$C53="","",表6!$C53)</f>
        <v/>
      </c>
      <c r="D53" s="50" t="str">
        <f>IF(表6!$D53="","",表6!$D53)</f>
        <v/>
      </c>
      <c r="E53" s="93"/>
      <c r="F53" s="93"/>
      <c r="G53" s="93"/>
      <c r="H53" s="93"/>
      <c r="I53" s="93"/>
      <c r="J53" s="93"/>
      <c r="K53" s="93"/>
      <c r="L53" s="93"/>
      <c r="M53" s="93"/>
      <c r="N53" s="93"/>
      <c r="O53" s="93"/>
      <c r="P53" s="93"/>
      <c r="Q53" s="93"/>
      <c r="R53" s="93"/>
      <c r="S53" s="93"/>
      <c r="T53" s="93"/>
      <c r="U53" s="93"/>
      <c r="V53" s="93"/>
      <c r="W53" s="93"/>
      <c r="X53" s="93"/>
      <c r="Y53" s="53" t="str">
        <f t="shared" si="26"/>
        <v/>
      </c>
      <c r="Z53" s="36" t="str">
        <f>IF(表6!$F53="","",表6!$F53)</f>
        <v/>
      </c>
      <c r="AA53" s="505">
        <f>IF(Z53="",0,表6!G53)</f>
        <v>0</v>
      </c>
      <c r="AB53" s="403">
        <f t="shared" si="10"/>
        <v>0</v>
      </c>
      <c r="AC53" s="403">
        <f t="shared" si="11"/>
        <v>0</v>
      </c>
      <c r="AD53" s="403">
        <f t="shared" si="12"/>
        <v>0</v>
      </c>
      <c r="AE53" s="403">
        <f t="shared" si="13"/>
        <v>0</v>
      </c>
      <c r="AF53" s="403">
        <f t="shared" si="14"/>
        <v>0</v>
      </c>
      <c r="AG53" s="403">
        <f t="shared" si="15"/>
        <v>0</v>
      </c>
      <c r="AH53" s="403">
        <f t="shared" si="16"/>
        <v>0</v>
      </c>
      <c r="AI53" s="403">
        <f t="shared" si="17"/>
        <v>0</v>
      </c>
      <c r="AJ53" s="403">
        <f t="shared" si="18"/>
        <v>0</v>
      </c>
      <c r="AK53" s="403">
        <f t="shared" si="19"/>
        <v>0</v>
      </c>
      <c r="AL53" s="403">
        <f t="shared" si="1"/>
        <v>0</v>
      </c>
      <c r="AM53" s="403">
        <f t="shared" si="2"/>
        <v>0</v>
      </c>
      <c r="AN53" s="403">
        <f t="shared" si="3"/>
        <v>0</v>
      </c>
      <c r="AO53" s="403">
        <f t="shared" si="4"/>
        <v>0</v>
      </c>
      <c r="AP53" s="403">
        <f t="shared" si="5"/>
        <v>0</v>
      </c>
      <c r="AQ53" s="403">
        <f t="shared" si="20"/>
        <v>0</v>
      </c>
      <c r="AR53" s="403">
        <f t="shared" si="21"/>
        <v>0</v>
      </c>
      <c r="AS53" s="403">
        <f t="shared" si="22"/>
        <v>0</v>
      </c>
      <c r="AT53" s="403">
        <f t="shared" si="23"/>
        <v>0</v>
      </c>
      <c r="AU53" s="403">
        <f t="shared" si="24"/>
        <v>0</v>
      </c>
      <c r="AV53" s="518">
        <f t="shared" si="9"/>
        <v>0</v>
      </c>
    </row>
    <row r="54" spans="3:48" ht="18" customHeight="1" outlineLevel="1" x14ac:dyDescent="0.15">
      <c r="C54" s="49" t="str">
        <f>IF(表6!$C54="","",表6!$C54)</f>
        <v/>
      </c>
      <c r="D54" s="50" t="str">
        <f>IF(表6!$D54="","",表6!$D54)</f>
        <v/>
      </c>
      <c r="E54" s="93"/>
      <c r="F54" s="93"/>
      <c r="G54" s="93"/>
      <c r="H54" s="93"/>
      <c r="I54" s="93"/>
      <c r="J54" s="93"/>
      <c r="K54" s="93"/>
      <c r="L54" s="93"/>
      <c r="M54" s="93"/>
      <c r="N54" s="93"/>
      <c r="O54" s="93"/>
      <c r="P54" s="93"/>
      <c r="Q54" s="93"/>
      <c r="R54" s="93"/>
      <c r="S54" s="93"/>
      <c r="T54" s="93"/>
      <c r="U54" s="93"/>
      <c r="V54" s="93"/>
      <c r="W54" s="93"/>
      <c r="X54" s="93"/>
      <c r="Y54" s="53" t="str">
        <f t="shared" si="26"/>
        <v/>
      </c>
      <c r="Z54" s="36" t="str">
        <f>IF(表6!$F54="","",表6!$F54)</f>
        <v/>
      </c>
      <c r="AA54" s="505">
        <f>IF(Z54="",0,表6!G54)</f>
        <v>0</v>
      </c>
      <c r="AB54" s="403">
        <f t="shared" si="10"/>
        <v>0</v>
      </c>
      <c r="AC54" s="403">
        <f t="shared" si="11"/>
        <v>0</v>
      </c>
      <c r="AD54" s="403">
        <f t="shared" si="12"/>
        <v>0</v>
      </c>
      <c r="AE54" s="403">
        <f t="shared" si="13"/>
        <v>0</v>
      </c>
      <c r="AF54" s="403">
        <f t="shared" si="14"/>
        <v>0</v>
      </c>
      <c r="AG54" s="403">
        <f t="shared" si="15"/>
        <v>0</v>
      </c>
      <c r="AH54" s="403">
        <f t="shared" si="16"/>
        <v>0</v>
      </c>
      <c r="AI54" s="403">
        <f t="shared" si="17"/>
        <v>0</v>
      </c>
      <c r="AJ54" s="403">
        <f t="shared" si="18"/>
        <v>0</v>
      </c>
      <c r="AK54" s="403">
        <f t="shared" si="19"/>
        <v>0</v>
      </c>
      <c r="AL54" s="403">
        <f t="shared" si="1"/>
        <v>0</v>
      </c>
      <c r="AM54" s="403">
        <f t="shared" si="2"/>
        <v>0</v>
      </c>
      <c r="AN54" s="403">
        <f t="shared" si="3"/>
        <v>0</v>
      </c>
      <c r="AO54" s="403">
        <f t="shared" si="4"/>
        <v>0</v>
      </c>
      <c r="AP54" s="403">
        <f t="shared" si="5"/>
        <v>0</v>
      </c>
      <c r="AQ54" s="403">
        <f t="shared" si="20"/>
        <v>0</v>
      </c>
      <c r="AR54" s="403">
        <f t="shared" si="21"/>
        <v>0</v>
      </c>
      <c r="AS54" s="403">
        <f t="shared" si="22"/>
        <v>0</v>
      </c>
      <c r="AT54" s="403">
        <f t="shared" si="23"/>
        <v>0</v>
      </c>
      <c r="AU54" s="403">
        <f t="shared" si="24"/>
        <v>0</v>
      </c>
      <c r="AV54" s="518">
        <f t="shared" si="9"/>
        <v>0</v>
      </c>
    </row>
    <row r="55" spans="3:48" ht="18" customHeight="1" outlineLevel="1" x14ac:dyDescent="0.15">
      <c r="C55" s="49" t="str">
        <f>IF(表6!$C55="","",表6!$C55)</f>
        <v/>
      </c>
      <c r="D55" s="50" t="str">
        <f>IF(表6!$D55="","",表6!$D55)</f>
        <v/>
      </c>
      <c r="E55" s="93"/>
      <c r="F55" s="93"/>
      <c r="G55" s="93"/>
      <c r="H55" s="93"/>
      <c r="I55" s="93"/>
      <c r="J55" s="93"/>
      <c r="K55" s="93"/>
      <c r="L55" s="93"/>
      <c r="M55" s="93"/>
      <c r="N55" s="93"/>
      <c r="O55" s="93"/>
      <c r="P55" s="93"/>
      <c r="Q55" s="93"/>
      <c r="R55" s="93"/>
      <c r="S55" s="93"/>
      <c r="T55" s="93"/>
      <c r="U55" s="93"/>
      <c r="V55" s="93"/>
      <c r="W55" s="93"/>
      <c r="X55" s="93"/>
      <c r="Y55" s="53" t="str">
        <f t="shared" si="26"/>
        <v/>
      </c>
      <c r="Z55" s="36" t="str">
        <f>IF(表6!$F55="","",表6!$F55)</f>
        <v/>
      </c>
      <c r="AA55" s="505">
        <f>IF(Z55="",0,表6!G55)</f>
        <v>0</v>
      </c>
      <c r="AB55" s="403">
        <f t="shared" si="10"/>
        <v>0</v>
      </c>
      <c r="AC55" s="403">
        <f t="shared" si="11"/>
        <v>0</v>
      </c>
      <c r="AD55" s="403">
        <f t="shared" si="12"/>
        <v>0</v>
      </c>
      <c r="AE55" s="403">
        <f t="shared" si="13"/>
        <v>0</v>
      </c>
      <c r="AF55" s="403">
        <f t="shared" si="14"/>
        <v>0</v>
      </c>
      <c r="AG55" s="403">
        <f t="shared" si="15"/>
        <v>0</v>
      </c>
      <c r="AH55" s="403">
        <f t="shared" si="16"/>
        <v>0</v>
      </c>
      <c r="AI55" s="403">
        <f t="shared" si="17"/>
        <v>0</v>
      </c>
      <c r="AJ55" s="403">
        <f t="shared" si="18"/>
        <v>0</v>
      </c>
      <c r="AK55" s="403">
        <f t="shared" si="19"/>
        <v>0</v>
      </c>
      <c r="AL55" s="403">
        <f t="shared" si="1"/>
        <v>0</v>
      </c>
      <c r="AM55" s="403">
        <f t="shared" si="2"/>
        <v>0</v>
      </c>
      <c r="AN55" s="403">
        <f t="shared" si="3"/>
        <v>0</v>
      </c>
      <c r="AO55" s="403">
        <f t="shared" si="4"/>
        <v>0</v>
      </c>
      <c r="AP55" s="403">
        <f t="shared" si="5"/>
        <v>0</v>
      </c>
      <c r="AQ55" s="403">
        <f t="shared" si="20"/>
        <v>0</v>
      </c>
      <c r="AR55" s="403">
        <f t="shared" si="21"/>
        <v>0</v>
      </c>
      <c r="AS55" s="403">
        <f t="shared" si="22"/>
        <v>0</v>
      </c>
      <c r="AT55" s="403">
        <f t="shared" si="23"/>
        <v>0</v>
      </c>
      <c r="AU55" s="403">
        <f t="shared" si="24"/>
        <v>0</v>
      </c>
      <c r="AV55" s="518">
        <f t="shared" si="9"/>
        <v>0</v>
      </c>
    </row>
    <row r="56" spans="3:48" ht="18" customHeight="1" outlineLevel="1" x14ac:dyDescent="0.15">
      <c r="C56" s="49" t="str">
        <f>IF(表6!$C56="","",表6!$C56)</f>
        <v/>
      </c>
      <c r="D56" s="50" t="str">
        <f>IF(表6!$D56="","",表6!$D56)</f>
        <v/>
      </c>
      <c r="E56" s="93"/>
      <c r="F56" s="93"/>
      <c r="G56" s="93"/>
      <c r="H56" s="93"/>
      <c r="I56" s="93"/>
      <c r="J56" s="93"/>
      <c r="K56" s="93"/>
      <c r="L56" s="93"/>
      <c r="M56" s="93"/>
      <c r="N56" s="93"/>
      <c r="O56" s="93"/>
      <c r="P56" s="93"/>
      <c r="Q56" s="93"/>
      <c r="R56" s="93"/>
      <c r="S56" s="93"/>
      <c r="T56" s="93"/>
      <c r="U56" s="93"/>
      <c r="V56" s="93"/>
      <c r="W56" s="93"/>
      <c r="X56" s="93"/>
      <c r="Y56" s="53" t="str">
        <f t="shared" si="26"/>
        <v/>
      </c>
      <c r="Z56" s="36" t="str">
        <f>IF(表6!$F56="","",表6!$F56)</f>
        <v/>
      </c>
      <c r="AA56" s="505">
        <f>IF(Z56="",0,表6!G56)</f>
        <v>0</v>
      </c>
      <c r="AB56" s="403">
        <f t="shared" si="10"/>
        <v>0</v>
      </c>
      <c r="AC56" s="403">
        <f t="shared" si="11"/>
        <v>0</v>
      </c>
      <c r="AD56" s="403">
        <f t="shared" si="12"/>
        <v>0</v>
      </c>
      <c r="AE56" s="403">
        <f t="shared" si="13"/>
        <v>0</v>
      </c>
      <c r="AF56" s="403">
        <f t="shared" si="14"/>
        <v>0</v>
      </c>
      <c r="AG56" s="403">
        <f t="shared" si="15"/>
        <v>0</v>
      </c>
      <c r="AH56" s="403">
        <f t="shared" si="16"/>
        <v>0</v>
      </c>
      <c r="AI56" s="403">
        <f t="shared" si="17"/>
        <v>0</v>
      </c>
      <c r="AJ56" s="403">
        <f t="shared" si="18"/>
        <v>0</v>
      </c>
      <c r="AK56" s="403">
        <f t="shared" si="19"/>
        <v>0</v>
      </c>
      <c r="AL56" s="403">
        <f t="shared" si="1"/>
        <v>0</v>
      </c>
      <c r="AM56" s="403">
        <f t="shared" si="2"/>
        <v>0</v>
      </c>
      <c r="AN56" s="403">
        <f t="shared" si="3"/>
        <v>0</v>
      </c>
      <c r="AO56" s="403">
        <f t="shared" si="4"/>
        <v>0</v>
      </c>
      <c r="AP56" s="403">
        <f t="shared" si="5"/>
        <v>0</v>
      </c>
      <c r="AQ56" s="403">
        <f t="shared" si="20"/>
        <v>0</v>
      </c>
      <c r="AR56" s="403">
        <f t="shared" si="21"/>
        <v>0</v>
      </c>
      <c r="AS56" s="403">
        <f t="shared" si="22"/>
        <v>0</v>
      </c>
      <c r="AT56" s="403">
        <f t="shared" si="23"/>
        <v>0</v>
      </c>
      <c r="AU56" s="403">
        <f t="shared" si="24"/>
        <v>0</v>
      </c>
      <c r="AV56" s="518">
        <f t="shared" si="9"/>
        <v>0</v>
      </c>
    </row>
    <row r="57" spans="3:48" ht="18" customHeight="1" outlineLevel="1" x14ac:dyDescent="0.15">
      <c r="C57" s="49" t="str">
        <f>IF(表6!$C57="","",表6!$C57)</f>
        <v/>
      </c>
      <c r="D57" s="50" t="str">
        <f>IF(表6!$D57="","",表6!$D57)</f>
        <v/>
      </c>
      <c r="E57" s="93"/>
      <c r="F57" s="93"/>
      <c r="G57" s="93"/>
      <c r="H57" s="93"/>
      <c r="I57" s="93"/>
      <c r="J57" s="93"/>
      <c r="K57" s="93"/>
      <c r="L57" s="93"/>
      <c r="M57" s="93"/>
      <c r="N57" s="93"/>
      <c r="O57" s="93"/>
      <c r="P57" s="93"/>
      <c r="Q57" s="93"/>
      <c r="R57" s="93"/>
      <c r="S57" s="93"/>
      <c r="T57" s="93"/>
      <c r="U57" s="93"/>
      <c r="V57" s="93"/>
      <c r="W57" s="93"/>
      <c r="X57" s="93"/>
      <c r="Y57" s="53" t="str">
        <f t="shared" si="26"/>
        <v/>
      </c>
      <c r="Z57" s="36" t="str">
        <f>IF(表6!$F57="","",表6!$F57)</f>
        <v/>
      </c>
      <c r="AA57" s="505">
        <f>IF(Z57="",0,表6!G57)</f>
        <v>0</v>
      </c>
      <c r="AB57" s="403">
        <f t="shared" si="10"/>
        <v>0</v>
      </c>
      <c r="AC57" s="403">
        <f t="shared" si="11"/>
        <v>0</v>
      </c>
      <c r="AD57" s="403">
        <f t="shared" si="12"/>
        <v>0</v>
      </c>
      <c r="AE57" s="403">
        <f t="shared" si="13"/>
        <v>0</v>
      </c>
      <c r="AF57" s="403">
        <f t="shared" si="14"/>
        <v>0</v>
      </c>
      <c r="AG57" s="403">
        <f t="shared" si="15"/>
        <v>0</v>
      </c>
      <c r="AH57" s="403">
        <f t="shared" si="16"/>
        <v>0</v>
      </c>
      <c r="AI57" s="403">
        <f t="shared" si="17"/>
        <v>0</v>
      </c>
      <c r="AJ57" s="403">
        <f t="shared" si="18"/>
        <v>0</v>
      </c>
      <c r="AK57" s="403">
        <f t="shared" si="19"/>
        <v>0</v>
      </c>
      <c r="AL57" s="403">
        <f t="shared" si="1"/>
        <v>0</v>
      </c>
      <c r="AM57" s="403">
        <f t="shared" si="2"/>
        <v>0</v>
      </c>
      <c r="AN57" s="403">
        <f t="shared" si="3"/>
        <v>0</v>
      </c>
      <c r="AO57" s="403">
        <f t="shared" si="4"/>
        <v>0</v>
      </c>
      <c r="AP57" s="403">
        <f t="shared" si="5"/>
        <v>0</v>
      </c>
      <c r="AQ57" s="403">
        <f t="shared" si="20"/>
        <v>0</v>
      </c>
      <c r="AR57" s="403">
        <f t="shared" si="21"/>
        <v>0</v>
      </c>
      <c r="AS57" s="403">
        <f t="shared" si="22"/>
        <v>0</v>
      </c>
      <c r="AT57" s="403">
        <f t="shared" si="23"/>
        <v>0</v>
      </c>
      <c r="AU57" s="403">
        <f t="shared" si="24"/>
        <v>0</v>
      </c>
      <c r="AV57" s="518">
        <f t="shared" si="9"/>
        <v>0</v>
      </c>
    </row>
    <row r="58" spans="3:48" ht="18" customHeight="1" outlineLevel="1" x14ac:dyDescent="0.15">
      <c r="C58" s="49" t="str">
        <f>IF(表6!$C58="","",表6!$C58)</f>
        <v/>
      </c>
      <c r="D58" s="50" t="str">
        <f>IF(表6!$D58="","",表6!$D58)</f>
        <v/>
      </c>
      <c r="E58" s="93"/>
      <c r="F58" s="93"/>
      <c r="G58" s="93"/>
      <c r="H58" s="93"/>
      <c r="I58" s="93"/>
      <c r="J58" s="93"/>
      <c r="K58" s="93"/>
      <c r="L58" s="93"/>
      <c r="M58" s="93"/>
      <c r="N58" s="93"/>
      <c r="O58" s="93"/>
      <c r="P58" s="93"/>
      <c r="Q58" s="93"/>
      <c r="R58" s="93"/>
      <c r="S58" s="93"/>
      <c r="T58" s="93"/>
      <c r="U58" s="93"/>
      <c r="V58" s="93"/>
      <c r="W58" s="93"/>
      <c r="X58" s="93"/>
      <c r="Y58" s="53" t="str">
        <f t="shared" si="26"/>
        <v/>
      </c>
      <c r="Z58" s="36" t="str">
        <f>IF(表6!$F58="","",表6!$F58)</f>
        <v/>
      </c>
      <c r="AA58" s="505">
        <f>IF(Z58="",0,表6!G58)</f>
        <v>0</v>
      </c>
      <c r="AB58" s="403">
        <f t="shared" si="10"/>
        <v>0</v>
      </c>
      <c r="AC58" s="403">
        <f t="shared" si="11"/>
        <v>0</v>
      </c>
      <c r="AD58" s="403">
        <f t="shared" si="12"/>
        <v>0</v>
      </c>
      <c r="AE58" s="403">
        <f t="shared" si="13"/>
        <v>0</v>
      </c>
      <c r="AF58" s="403">
        <f t="shared" si="14"/>
        <v>0</v>
      </c>
      <c r="AG58" s="403">
        <f t="shared" si="15"/>
        <v>0</v>
      </c>
      <c r="AH58" s="403">
        <f t="shared" si="16"/>
        <v>0</v>
      </c>
      <c r="AI58" s="403">
        <f t="shared" si="17"/>
        <v>0</v>
      </c>
      <c r="AJ58" s="403">
        <f t="shared" si="18"/>
        <v>0</v>
      </c>
      <c r="AK58" s="403">
        <f t="shared" si="19"/>
        <v>0</v>
      </c>
      <c r="AL58" s="403">
        <f t="shared" si="1"/>
        <v>0</v>
      </c>
      <c r="AM58" s="403">
        <f t="shared" si="2"/>
        <v>0</v>
      </c>
      <c r="AN58" s="403">
        <f t="shared" si="3"/>
        <v>0</v>
      </c>
      <c r="AO58" s="403">
        <f t="shared" si="4"/>
        <v>0</v>
      </c>
      <c r="AP58" s="403">
        <f t="shared" si="5"/>
        <v>0</v>
      </c>
      <c r="AQ58" s="403">
        <f t="shared" si="20"/>
        <v>0</v>
      </c>
      <c r="AR58" s="403">
        <f t="shared" si="21"/>
        <v>0</v>
      </c>
      <c r="AS58" s="403">
        <f t="shared" si="22"/>
        <v>0</v>
      </c>
      <c r="AT58" s="403">
        <f t="shared" si="23"/>
        <v>0</v>
      </c>
      <c r="AU58" s="403">
        <f t="shared" si="24"/>
        <v>0</v>
      </c>
      <c r="AV58" s="518">
        <f t="shared" si="9"/>
        <v>0</v>
      </c>
    </row>
    <row r="59" spans="3:48" ht="18" customHeight="1" outlineLevel="1" x14ac:dyDescent="0.15">
      <c r="C59" s="49" t="str">
        <f>IF(表6!$C59="","",表6!$C59)</f>
        <v/>
      </c>
      <c r="D59" s="50" t="str">
        <f>IF(表6!$D59="","",表6!$D59)</f>
        <v/>
      </c>
      <c r="E59" s="93"/>
      <c r="F59" s="93"/>
      <c r="G59" s="93"/>
      <c r="H59" s="93"/>
      <c r="I59" s="93"/>
      <c r="J59" s="93"/>
      <c r="K59" s="93"/>
      <c r="L59" s="93"/>
      <c r="M59" s="93"/>
      <c r="N59" s="93"/>
      <c r="O59" s="93"/>
      <c r="P59" s="93"/>
      <c r="Q59" s="93"/>
      <c r="R59" s="93"/>
      <c r="S59" s="93"/>
      <c r="T59" s="93"/>
      <c r="U59" s="93"/>
      <c r="V59" s="93"/>
      <c r="W59" s="93"/>
      <c r="X59" s="93"/>
      <c r="Y59" s="53" t="str">
        <f t="shared" si="26"/>
        <v/>
      </c>
      <c r="Z59" s="36" t="str">
        <f>IF(表6!$F59="","",表6!$F59)</f>
        <v/>
      </c>
      <c r="AA59" s="505">
        <f>IF(Z59="",0,表6!G59)</f>
        <v>0</v>
      </c>
      <c r="AB59" s="403">
        <f t="shared" si="10"/>
        <v>0</v>
      </c>
      <c r="AC59" s="403">
        <f t="shared" si="11"/>
        <v>0</v>
      </c>
      <c r="AD59" s="403">
        <f t="shared" si="12"/>
        <v>0</v>
      </c>
      <c r="AE59" s="403">
        <f t="shared" si="13"/>
        <v>0</v>
      </c>
      <c r="AF59" s="403">
        <f t="shared" si="14"/>
        <v>0</v>
      </c>
      <c r="AG59" s="403">
        <f t="shared" si="15"/>
        <v>0</v>
      </c>
      <c r="AH59" s="403">
        <f t="shared" si="16"/>
        <v>0</v>
      </c>
      <c r="AI59" s="403">
        <f t="shared" si="17"/>
        <v>0</v>
      </c>
      <c r="AJ59" s="403">
        <f t="shared" si="18"/>
        <v>0</v>
      </c>
      <c r="AK59" s="403">
        <f t="shared" si="19"/>
        <v>0</v>
      </c>
      <c r="AL59" s="403">
        <f t="shared" si="1"/>
        <v>0</v>
      </c>
      <c r="AM59" s="403">
        <f t="shared" si="2"/>
        <v>0</v>
      </c>
      <c r="AN59" s="403">
        <f t="shared" si="3"/>
        <v>0</v>
      </c>
      <c r="AO59" s="403">
        <f t="shared" si="4"/>
        <v>0</v>
      </c>
      <c r="AP59" s="403">
        <f t="shared" si="5"/>
        <v>0</v>
      </c>
      <c r="AQ59" s="403">
        <f t="shared" si="20"/>
        <v>0</v>
      </c>
      <c r="AR59" s="403">
        <f t="shared" si="21"/>
        <v>0</v>
      </c>
      <c r="AS59" s="403">
        <f t="shared" si="22"/>
        <v>0</v>
      </c>
      <c r="AT59" s="403">
        <f t="shared" si="23"/>
        <v>0</v>
      </c>
      <c r="AU59" s="403">
        <f t="shared" si="24"/>
        <v>0</v>
      </c>
      <c r="AV59" s="518">
        <f t="shared" si="9"/>
        <v>0</v>
      </c>
    </row>
    <row r="60" spans="3:48" ht="18" customHeight="1" outlineLevel="1" x14ac:dyDescent="0.15">
      <c r="C60" s="49" t="str">
        <f>IF(表6!$C60="","",表6!$C60)</f>
        <v/>
      </c>
      <c r="D60" s="50" t="str">
        <f>IF(表6!$D60="","",表6!$D60)</f>
        <v/>
      </c>
      <c r="E60" s="93"/>
      <c r="F60" s="93"/>
      <c r="G60" s="93"/>
      <c r="H60" s="93"/>
      <c r="I60" s="93"/>
      <c r="J60" s="93"/>
      <c r="K60" s="93"/>
      <c r="L60" s="93"/>
      <c r="M60" s="93"/>
      <c r="N60" s="93"/>
      <c r="O60" s="93"/>
      <c r="P60" s="93"/>
      <c r="Q60" s="93"/>
      <c r="R60" s="93"/>
      <c r="S60" s="93"/>
      <c r="T60" s="93"/>
      <c r="U60" s="93"/>
      <c r="V60" s="93"/>
      <c r="W60" s="93"/>
      <c r="X60" s="93"/>
      <c r="Y60" s="53" t="str">
        <f t="shared" si="26"/>
        <v/>
      </c>
      <c r="Z60" s="36" t="str">
        <f>IF(表6!$F60="","",表6!$F60)</f>
        <v/>
      </c>
      <c r="AA60" s="505">
        <f>IF(Z60="",0,表6!G60)</f>
        <v>0</v>
      </c>
      <c r="AB60" s="403">
        <f t="shared" si="10"/>
        <v>0</v>
      </c>
      <c r="AC60" s="403">
        <f t="shared" si="11"/>
        <v>0</v>
      </c>
      <c r="AD60" s="403">
        <f t="shared" si="12"/>
        <v>0</v>
      </c>
      <c r="AE60" s="403">
        <f t="shared" si="13"/>
        <v>0</v>
      </c>
      <c r="AF60" s="403">
        <f t="shared" si="14"/>
        <v>0</v>
      </c>
      <c r="AG60" s="403">
        <f t="shared" si="15"/>
        <v>0</v>
      </c>
      <c r="AH60" s="403">
        <f t="shared" si="16"/>
        <v>0</v>
      </c>
      <c r="AI60" s="403">
        <f t="shared" si="17"/>
        <v>0</v>
      </c>
      <c r="AJ60" s="403">
        <f t="shared" si="18"/>
        <v>0</v>
      </c>
      <c r="AK60" s="403">
        <f t="shared" si="19"/>
        <v>0</v>
      </c>
      <c r="AL60" s="403">
        <f t="shared" si="1"/>
        <v>0</v>
      </c>
      <c r="AM60" s="403">
        <f t="shared" si="2"/>
        <v>0</v>
      </c>
      <c r="AN60" s="403">
        <f t="shared" si="3"/>
        <v>0</v>
      </c>
      <c r="AO60" s="403">
        <f t="shared" si="4"/>
        <v>0</v>
      </c>
      <c r="AP60" s="403">
        <f t="shared" si="5"/>
        <v>0</v>
      </c>
      <c r="AQ60" s="403">
        <f t="shared" si="20"/>
        <v>0</v>
      </c>
      <c r="AR60" s="403">
        <f t="shared" si="21"/>
        <v>0</v>
      </c>
      <c r="AS60" s="403">
        <f t="shared" si="22"/>
        <v>0</v>
      </c>
      <c r="AT60" s="403">
        <f t="shared" si="23"/>
        <v>0</v>
      </c>
      <c r="AU60" s="403">
        <f t="shared" si="24"/>
        <v>0</v>
      </c>
      <c r="AV60" s="518">
        <f t="shared" si="9"/>
        <v>0</v>
      </c>
    </row>
    <row r="61" spans="3:48" ht="18" customHeight="1" outlineLevel="1" x14ac:dyDescent="0.15">
      <c r="C61" s="49" t="str">
        <f>IF(表6!$C61="","",表6!$C61)</f>
        <v/>
      </c>
      <c r="D61" s="50" t="str">
        <f>IF(表6!$D61="","",表6!$D61)</f>
        <v/>
      </c>
      <c r="E61" s="93"/>
      <c r="F61" s="93"/>
      <c r="G61" s="93"/>
      <c r="H61" s="93"/>
      <c r="I61" s="93"/>
      <c r="J61" s="93"/>
      <c r="K61" s="93"/>
      <c r="L61" s="93"/>
      <c r="M61" s="93"/>
      <c r="N61" s="93"/>
      <c r="O61" s="93"/>
      <c r="P61" s="93"/>
      <c r="Q61" s="93"/>
      <c r="R61" s="93"/>
      <c r="S61" s="93"/>
      <c r="T61" s="93"/>
      <c r="U61" s="93"/>
      <c r="V61" s="93"/>
      <c r="W61" s="93"/>
      <c r="X61" s="93"/>
      <c r="Y61" s="53" t="str">
        <f t="shared" si="26"/>
        <v/>
      </c>
      <c r="Z61" s="36" t="str">
        <f>IF(表6!$F61="","",表6!$F61)</f>
        <v/>
      </c>
      <c r="AA61" s="505">
        <f>IF(Z61="",0,表6!G61)</f>
        <v>0</v>
      </c>
      <c r="AB61" s="403">
        <f t="shared" si="10"/>
        <v>0</v>
      </c>
      <c r="AC61" s="403">
        <f t="shared" si="11"/>
        <v>0</v>
      </c>
      <c r="AD61" s="403">
        <f t="shared" si="12"/>
        <v>0</v>
      </c>
      <c r="AE61" s="403">
        <f t="shared" si="13"/>
        <v>0</v>
      </c>
      <c r="AF61" s="403">
        <f t="shared" si="14"/>
        <v>0</v>
      </c>
      <c r="AG61" s="403">
        <f t="shared" si="15"/>
        <v>0</v>
      </c>
      <c r="AH61" s="403">
        <f t="shared" si="16"/>
        <v>0</v>
      </c>
      <c r="AI61" s="403">
        <f t="shared" si="17"/>
        <v>0</v>
      </c>
      <c r="AJ61" s="403">
        <f t="shared" si="18"/>
        <v>0</v>
      </c>
      <c r="AK61" s="403">
        <f t="shared" si="19"/>
        <v>0</v>
      </c>
      <c r="AL61" s="403">
        <f t="shared" si="1"/>
        <v>0</v>
      </c>
      <c r="AM61" s="403">
        <f t="shared" si="2"/>
        <v>0</v>
      </c>
      <c r="AN61" s="403">
        <f t="shared" si="3"/>
        <v>0</v>
      </c>
      <c r="AO61" s="403">
        <f t="shared" si="4"/>
        <v>0</v>
      </c>
      <c r="AP61" s="403">
        <f t="shared" si="5"/>
        <v>0</v>
      </c>
      <c r="AQ61" s="403">
        <f t="shared" si="20"/>
        <v>0</v>
      </c>
      <c r="AR61" s="403">
        <f t="shared" si="21"/>
        <v>0</v>
      </c>
      <c r="AS61" s="403">
        <f t="shared" si="22"/>
        <v>0</v>
      </c>
      <c r="AT61" s="403">
        <f t="shared" si="23"/>
        <v>0</v>
      </c>
      <c r="AU61" s="403">
        <f t="shared" si="24"/>
        <v>0</v>
      </c>
      <c r="AV61" s="518">
        <f t="shared" si="9"/>
        <v>0</v>
      </c>
    </row>
    <row r="62" spans="3:48" ht="18" customHeight="1" outlineLevel="1" x14ac:dyDescent="0.15">
      <c r="C62" s="49" t="str">
        <f>IF(表6!$C62="","",表6!$C62)</f>
        <v/>
      </c>
      <c r="D62" s="50" t="str">
        <f>IF(表6!$D62="","",表6!$D62)</f>
        <v/>
      </c>
      <c r="E62" s="93"/>
      <c r="F62" s="93"/>
      <c r="G62" s="93"/>
      <c r="H62" s="93"/>
      <c r="I62" s="93"/>
      <c r="J62" s="93"/>
      <c r="K62" s="93"/>
      <c r="L62" s="93"/>
      <c r="M62" s="93"/>
      <c r="N62" s="93"/>
      <c r="O62" s="93"/>
      <c r="P62" s="93"/>
      <c r="Q62" s="93"/>
      <c r="R62" s="93"/>
      <c r="S62" s="93"/>
      <c r="T62" s="93"/>
      <c r="U62" s="93"/>
      <c r="V62" s="93"/>
      <c r="W62" s="93"/>
      <c r="X62" s="93"/>
      <c r="Y62" s="53" t="str">
        <f t="shared" si="26"/>
        <v/>
      </c>
      <c r="Z62" s="36" t="str">
        <f>IF(表6!$F62="","",表6!$F62)</f>
        <v/>
      </c>
      <c r="AA62" s="505">
        <f>IF(Z62="",0,表6!G62)</f>
        <v>0</v>
      </c>
      <c r="AB62" s="403">
        <f t="shared" si="10"/>
        <v>0</v>
      </c>
      <c r="AC62" s="403">
        <f t="shared" si="11"/>
        <v>0</v>
      </c>
      <c r="AD62" s="403">
        <f t="shared" si="12"/>
        <v>0</v>
      </c>
      <c r="AE62" s="403">
        <f t="shared" si="13"/>
        <v>0</v>
      </c>
      <c r="AF62" s="403">
        <f t="shared" si="14"/>
        <v>0</v>
      </c>
      <c r="AG62" s="403">
        <f t="shared" si="15"/>
        <v>0</v>
      </c>
      <c r="AH62" s="403">
        <f t="shared" si="16"/>
        <v>0</v>
      </c>
      <c r="AI62" s="403">
        <f t="shared" si="17"/>
        <v>0</v>
      </c>
      <c r="AJ62" s="403">
        <f t="shared" si="18"/>
        <v>0</v>
      </c>
      <c r="AK62" s="403">
        <f t="shared" si="19"/>
        <v>0</v>
      </c>
      <c r="AL62" s="403">
        <f t="shared" si="1"/>
        <v>0</v>
      </c>
      <c r="AM62" s="403">
        <f t="shared" si="2"/>
        <v>0</v>
      </c>
      <c r="AN62" s="403">
        <f t="shared" si="3"/>
        <v>0</v>
      </c>
      <c r="AO62" s="403">
        <f t="shared" si="4"/>
        <v>0</v>
      </c>
      <c r="AP62" s="403">
        <f t="shared" si="5"/>
        <v>0</v>
      </c>
      <c r="AQ62" s="403">
        <f t="shared" si="20"/>
        <v>0</v>
      </c>
      <c r="AR62" s="403">
        <f t="shared" si="21"/>
        <v>0</v>
      </c>
      <c r="AS62" s="403">
        <f t="shared" si="22"/>
        <v>0</v>
      </c>
      <c r="AT62" s="403">
        <f t="shared" si="23"/>
        <v>0</v>
      </c>
      <c r="AU62" s="403">
        <f t="shared" si="24"/>
        <v>0</v>
      </c>
      <c r="AV62" s="518">
        <f t="shared" si="9"/>
        <v>0</v>
      </c>
    </row>
    <row r="63" spans="3:48" ht="18" customHeight="1" outlineLevel="1" x14ac:dyDescent="0.15">
      <c r="C63" s="49" t="str">
        <f>IF(表6!$C63="","",表6!$C63)</f>
        <v/>
      </c>
      <c r="D63" s="50" t="str">
        <f>IF(表6!$D63="","",表6!$D63)</f>
        <v/>
      </c>
      <c r="E63" s="93"/>
      <c r="F63" s="93"/>
      <c r="G63" s="93"/>
      <c r="H63" s="93"/>
      <c r="I63" s="93"/>
      <c r="J63" s="93"/>
      <c r="K63" s="93"/>
      <c r="L63" s="93"/>
      <c r="M63" s="93"/>
      <c r="N63" s="93"/>
      <c r="O63" s="93"/>
      <c r="P63" s="93"/>
      <c r="Q63" s="93"/>
      <c r="R63" s="93"/>
      <c r="S63" s="93"/>
      <c r="T63" s="93"/>
      <c r="U63" s="93"/>
      <c r="V63" s="93"/>
      <c r="W63" s="93"/>
      <c r="X63" s="93"/>
      <c r="Y63" s="53" t="str">
        <f t="shared" si="26"/>
        <v/>
      </c>
      <c r="Z63" s="36" t="str">
        <f>IF(表6!$F63="","",表6!$F63)</f>
        <v/>
      </c>
      <c r="AA63" s="505">
        <f>IF(Z63="",0,表6!G63)</f>
        <v>0</v>
      </c>
      <c r="AB63" s="403">
        <f t="shared" si="10"/>
        <v>0</v>
      </c>
      <c r="AC63" s="403">
        <f t="shared" si="11"/>
        <v>0</v>
      </c>
      <c r="AD63" s="403">
        <f t="shared" si="12"/>
        <v>0</v>
      </c>
      <c r="AE63" s="403">
        <f t="shared" si="13"/>
        <v>0</v>
      </c>
      <c r="AF63" s="403">
        <f t="shared" si="14"/>
        <v>0</v>
      </c>
      <c r="AG63" s="403">
        <f t="shared" si="15"/>
        <v>0</v>
      </c>
      <c r="AH63" s="403">
        <f t="shared" si="16"/>
        <v>0</v>
      </c>
      <c r="AI63" s="403">
        <f t="shared" si="17"/>
        <v>0</v>
      </c>
      <c r="AJ63" s="403">
        <f t="shared" si="18"/>
        <v>0</v>
      </c>
      <c r="AK63" s="403">
        <f t="shared" si="19"/>
        <v>0</v>
      </c>
      <c r="AL63" s="403">
        <f t="shared" si="1"/>
        <v>0</v>
      </c>
      <c r="AM63" s="403">
        <f t="shared" si="2"/>
        <v>0</v>
      </c>
      <c r="AN63" s="403">
        <f t="shared" si="3"/>
        <v>0</v>
      </c>
      <c r="AO63" s="403">
        <f t="shared" si="4"/>
        <v>0</v>
      </c>
      <c r="AP63" s="403">
        <f t="shared" si="5"/>
        <v>0</v>
      </c>
      <c r="AQ63" s="403">
        <f t="shared" si="20"/>
        <v>0</v>
      </c>
      <c r="AR63" s="403">
        <f t="shared" si="21"/>
        <v>0</v>
      </c>
      <c r="AS63" s="403">
        <f t="shared" si="22"/>
        <v>0</v>
      </c>
      <c r="AT63" s="403">
        <f t="shared" si="23"/>
        <v>0</v>
      </c>
      <c r="AU63" s="403">
        <f t="shared" si="24"/>
        <v>0</v>
      </c>
      <c r="AV63" s="518">
        <f t="shared" si="9"/>
        <v>0</v>
      </c>
    </row>
    <row r="64" spans="3:48" ht="18" customHeight="1" outlineLevel="1" x14ac:dyDescent="0.15">
      <c r="C64" s="49" t="str">
        <f>IF(表6!$C64="","",表6!$C64)</f>
        <v/>
      </c>
      <c r="D64" s="50" t="str">
        <f>IF(表6!$D64="","",表6!$D64)</f>
        <v/>
      </c>
      <c r="E64" s="93"/>
      <c r="F64" s="93"/>
      <c r="G64" s="93"/>
      <c r="H64" s="93"/>
      <c r="I64" s="93"/>
      <c r="J64" s="93"/>
      <c r="K64" s="93"/>
      <c r="L64" s="93"/>
      <c r="M64" s="93"/>
      <c r="N64" s="93"/>
      <c r="O64" s="93"/>
      <c r="P64" s="93"/>
      <c r="Q64" s="93"/>
      <c r="R64" s="93"/>
      <c r="S64" s="93"/>
      <c r="T64" s="93"/>
      <c r="U64" s="93"/>
      <c r="V64" s="93"/>
      <c r="W64" s="93"/>
      <c r="X64" s="93"/>
      <c r="Y64" s="53" t="str">
        <f t="shared" si="26"/>
        <v/>
      </c>
      <c r="Z64" s="36" t="str">
        <f>IF(表6!$F64="","",表6!$F64)</f>
        <v/>
      </c>
      <c r="AA64" s="505">
        <f>IF(Z64="",0,表6!G64)</f>
        <v>0</v>
      </c>
      <c r="AB64" s="403">
        <f t="shared" si="10"/>
        <v>0</v>
      </c>
      <c r="AC64" s="403">
        <f t="shared" si="11"/>
        <v>0</v>
      </c>
      <c r="AD64" s="403">
        <f t="shared" si="12"/>
        <v>0</v>
      </c>
      <c r="AE64" s="403">
        <f t="shared" si="13"/>
        <v>0</v>
      </c>
      <c r="AF64" s="403">
        <f t="shared" si="14"/>
        <v>0</v>
      </c>
      <c r="AG64" s="403">
        <f t="shared" si="15"/>
        <v>0</v>
      </c>
      <c r="AH64" s="403">
        <f t="shared" si="16"/>
        <v>0</v>
      </c>
      <c r="AI64" s="403">
        <f t="shared" si="17"/>
        <v>0</v>
      </c>
      <c r="AJ64" s="403">
        <f t="shared" si="18"/>
        <v>0</v>
      </c>
      <c r="AK64" s="403">
        <f t="shared" si="19"/>
        <v>0</v>
      </c>
      <c r="AL64" s="403">
        <f t="shared" si="1"/>
        <v>0</v>
      </c>
      <c r="AM64" s="403">
        <f t="shared" si="2"/>
        <v>0</v>
      </c>
      <c r="AN64" s="403">
        <f t="shared" si="3"/>
        <v>0</v>
      </c>
      <c r="AO64" s="403">
        <f t="shared" si="4"/>
        <v>0</v>
      </c>
      <c r="AP64" s="403">
        <f t="shared" si="5"/>
        <v>0</v>
      </c>
      <c r="AQ64" s="403">
        <f t="shared" si="20"/>
        <v>0</v>
      </c>
      <c r="AR64" s="403">
        <f t="shared" si="21"/>
        <v>0</v>
      </c>
      <c r="AS64" s="403">
        <f t="shared" si="22"/>
        <v>0</v>
      </c>
      <c r="AT64" s="403">
        <f t="shared" si="23"/>
        <v>0</v>
      </c>
      <c r="AU64" s="403">
        <f t="shared" si="24"/>
        <v>0</v>
      </c>
      <c r="AV64" s="518">
        <f t="shared" si="9"/>
        <v>0</v>
      </c>
    </row>
    <row r="65" spans="3:48" ht="18" customHeight="1" outlineLevel="1" x14ac:dyDescent="0.15">
      <c r="C65" s="49" t="str">
        <f>IF(表6!$C65="","",表6!$C65)</f>
        <v/>
      </c>
      <c r="D65" s="50" t="str">
        <f>IF(表6!$D65="","",表6!$D65)</f>
        <v/>
      </c>
      <c r="E65" s="93"/>
      <c r="F65" s="93"/>
      <c r="G65" s="93"/>
      <c r="H65" s="93"/>
      <c r="I65" s="93"/>
      <c r="J65" s="93"/>
      <c r="K65" s="93"/>
      <c r="L65" s="93"/>
      <c r="M65" s="93"/>
      <c r="N65" s="93"/>
      <c r="O65" s="93"/>
      <c r="P65" s="93"/>
      <c r="Q65" s="93"/>
      <c r="R65" s="93"/>
      <c r="S65" s="93"/>
      <c r="T65" s="93"/>
      <c r="U65" s="93"/>
      <c r="V65" s="93"/>
      <c r="W65" s="93"/>
      <c r="X65" s="93"/>
      <c r="Y65" s="53" t="str">
        <f t="shared" si="26"/>
        <v/>
      </c>
      <c r="Z65" s="36" t="str">
        <f>IF(表6!$F65="","",表6!$F65)</f>
        <v/>
      </c>
      <c r="AA65" s="505">
        <f>IF(Z65="",0,表6!G65)</f>
        <v>0</v>
      </c>
      <c r="AB65" s="403">
        <f t="shared" si="10"/>
        <v>0</v>
      </c>
      <c r="AC65" s="403">
        <f t="shared" si="11"/>
        <v>0</v>
      </c>
      <c r="AD65" s="403">
        <f t="shared" si="12"/>
        <v>0</v>
      </c>
      <c r="AE65" s="403">
        <f t="shared" si="13"/>
        <v>0</v>
      </c>
      <c r="AF65" s="403">
        <f t="shared" si="14"/>
        <v>0</v>
      </c>
      <c r="AG65" s="403">
        <f t="shared" si="15"/>
        <v>0</v>
      </c>
      <c r="AH65" s="403">
        <f t="shared" si="16"/>
        <v>0</v>
      </c>
      <c r="AI65" s="403">
        <f t="shared" si="17"/>
        <v>0</v>
      </c>
      <c r="AJ65" s="403">
        <f t="shared" si="18"/>
        <v>0</v>
      </c>
      <c r="AK65" s="403">
        <f t="shared" si="19"/>
        <v>0</v>
      </c>
      <c r="AL65" s="403">
        <f t="shared" si="1"/>
        <v>0</v>
      </c>
      <c r="AM65" s="403">
        <f t="shared" si="2"/>
        <v>0</v>
      </c>
      <c r="AN65" s="403">
        <f t="shared" si="3"/>
        <v>0</v>
      </c>
      <c r="AO65" s="403">
        <f t="shared" si="4"/>
        <v>0</v>
      </c>
      <c r="AP65" s="403">
        <f t="shared" si="5"/>
        <v>0</v>
      </c>
      <c r="AQ65" s="403">
        <f t="shared" si="20"/>
        <v>0</v>
      </c>
      <c r="AR65" s="403">
        <f t="shared" si="21"/>
        <v>0</v>
      </c>
      <c r="AS65" s="403">
        <f t="shared" si="22"/>
        <v>0</v>
      </c>
      <c r="AT65" s="403">
        <f t="shared" si="23"/>
        <v>0</v>
      </c>
      <c r="AU65" s="403">
        <f t="shared" si="24"/>
        <v>0</v>
      </c>
      <c r="AV65" s="518">
        <f t="shared" si="9"/>
        <v>0</v>
      </c>
    </row>
    <row r="66" spans="3:48" ht="18" customHeight="1" outlineLevel="1" x14ac:dyDescent="0.15">
      <c r="C66" s="49" t="str">
        <f>IF(表6!$C66="","",表6!$C66)</f>
        <v/>
      </c>
      <c r="D66" s="50" t="str">
        <f>IF(表6!$D66="","",表6!$D66)</f>
        <v/>
      </c>
      <c r="E66" s="76"/>
      <c r="F66" s="76"/>
      <c r="G66" s="76"/>
      <c r="H66" s="76"/>
      <c r="I66" s="76"/>
      <c r="J66" s="76"/>
      <c r="K66" s="76"/>
      <c r="L66" s="76"/>
      <c r="M66" s="76"/>
      <c r="N66" s="76"/>
      <c r="O66" s="76"/>
      <c r="P66" s="76"/>
      <c r="Q66" s="76"/>
      <c r="R66" s="76"/>
      <c r="S66" s="76"/>
      <c r="T66" s="76"/>
      <c r="U66" s="76"/>
      <c r="V66" s="76"/>
      <c r="W66" s="76"/>
      <c r="X66" s="76"/>
      <c r="Y66" s="53" t="str">
        <f t="shared" si="26"/>
        <v/>
      </c>
      <c r="Z66" s="36" t="str">
        <f>IF(表6!$F66="","",表6!$F66)</f>
        <v/>
      </c>
      <c r="AA66" s="505">
        <f>IF(Z66="",0,表6!G66)</f>
        <v>0</v>
      </c>
      <c r="AB66" s="403">
        <f t="shared" si="10"/>
        <v>0</v>
      </c>
      <c r="AC66" s="403">
        <f t="shared" si="11"/>
        <v>0</v>
      </c>
      <c r="AD66" s="403">
        <f>IF($D66="",0,ROUND(G66*$Z66,6))</f>
        <v>0</v>
      </c>
      <c r="AE66" s="403">
        <f t="shared" si="13"/>
        <v>0</v>
      </c>
      <c r="AF66" s="403">
        <f t="shared" si="14"/>
        <v>0</v>
      </c>
      <c r="AG66" s="403">
        <f t="shared" si="15"/>
        <v>0</v>
      </c>
      <c r="AH66" s="403">
        <f t="shared" si="16"/>
        <v>0</v>
      </c>
      <c r="AI66" s="403">
        <f t="shared" si="17"/>
        <v>0</v>
      </c>
      <c r="AJ66" s="403">
        <f t="shared" si="18"/>
        <v>0</v>
      </c>
      <c r="AK66" s="403">
        <f t="shared" si="19"/>
        <v>0</v>
      </c>
      <c r="AL66" s="403">
        <f t="shared" si="1"/>
        <v>0</v>
      </c>
      <c r="AM66" s="403">
        <f t="shared" si="2"/>
        <v>0</v>
      </c>
      <c r="AN66" s="403">
        <f t="shared" si="3"/>
        <v>0</v>
      </c>
      <c r="AO66" s="403">
        <f t="shared" si="4"/>
        <v>0</v>
      </c>
      <c r="AP66" s="403">
        <f t="shared" si="5"/>
        <v>0</v>
      </c>
      <c r="AQ66" s="403">
        <f t="shared" si="20"/>
        <v>0</v>
      </c>
      <c r="AR66" s="403">
        <f t="shared" si="21"/>
        <v>0</v>
      </c>
      <c r="AS66" s="403">
        <f t="shared" si="22"/>
        <v>0</v>
      </c>
      <c r="AT66" s="403">
        <f t="shared" si="23"/>
        <v>0</v>
      </c>
      <c r="AU66" s="403">
        <f t="shared" si="24"/>
        <v>0</v>
      </c>
      <c r="AV66" s="518">
        <f t="shared" si="9"/>
        <v>0</v>
      </c>
    </row>
    <row r="67" spans="3:48" ht="18" customHeight="1" outlineLevel="1" x14ac:dyDescent="0.15">
      <c r="C67" s="49" t="str">
        <f>IF(表6!$C67="","",表6!$C67)</f>
        <v/>
      </c>
      <c r="D67" s="50" t="str">
        <f>IF(表6!$D67="","",表6!$D67)</f>
        <v/>
      </c>
      <c r="E67" s="76"/>
      <c r="F67" s="76"/>
      <c r="G67" s="76"/>
      <c r="H67" s="76"/>
      <c r="I67" s="76"/>
      <c r="J67" s="76"/>
      <c r="K67" s="76"/>
      <c r="L67" s="76"/>
      <c r="M67" s="76"/>
      <c r="N67" s="76"/>
      <c r="O67" s="76"/>
      <c r="P67" s="76"/>
      <c r="Q67" s="76"/>
      <c r="R67" s="76"/>
      <c r="S67" s="76"/>
      <c r="T67" s="76"/>
      <c r="U67" s="76"/>
      <c r="V67" s="76"/>
      <c r="W67" s="76"/>
      <c r="X67" s="76"/>
      <c r="Y67" s="53" t="str">
        <f t="shared" si="26"/>
        <v/>
      </c>
      <c r="Z67" s="36" t="str">
        <f>IF(表6!$F67="","",表6!$F67)</f>
        <v/>
      </c>
      <c r="AA67" s="505">
        <f>IF(Z67="",0,表6!G67)</f>
        <v>0</v>
      </c>
      <c r="AB67" s="403">
        <f t="shared" si="10"/>
        <v>0</v>
      </c>
      <c r="AC67" s="403">
        <f t="shared" si="11"/>
        <v>0</v>
      </c>
      <c r="AD67" s="403">
        <f t="shared" si="12"/>
        <v>0</v>
      </c>
      <c r="AE67" s="403">
        <f t="shared" si="13"/>
        <v>0</v>
      </c>
      <c r="AF67" s="403">
        <f t="shared" si="14"/>
        <v>0</v>
      </c>
      <c r="AG67" s="403">
        <f t="shared" si="15"/>
        <v>0</v>
      </c>
      <c r="AH67" s="403">
        <f t="shared" si="16"/>
        <v>0</v>
      </c>
      <c r="AI67" s="403">
        <f t="shared" si="17"/>
        <v>0</v>
      </c>
      <c r="AJ67" s="403">
        <f t="shared" si="18"/>
        <v>0</v>
      </c>
      <c r="AK67" s="403">
        <f t="shared" si="19"/>
        <v>0</v>
      </c>
      <c r="AL67" s="403">
        <f t="shared" si="1"/>
        <v>0</v>
      </c>
      <c r="AM67" s="403">
        <f t="shared" si="2"/>
        <v>0</v>
      </c>
      <c r="AN67" s="403">
        <f t="shared" si="3"/>
        <v>0</v>
      </c>
      <c r="AO67" s="403">
        <f t="shared" si="4"/>
        <v>0</v>
      </c>
      <c r="AP67" s="403">
        <f t="shared" si="5"/>
        <v>0</v>
      </c>
      <c r="AQ67" s="403">
        <f t="shared" si="20"/>
        <v>0</v>
      </c>
      <c r="AR67" s="403">
        <f t="shared" si="21"/>
        <v>0</v>
      </c>
      <c r="AS67" s="403">
        <f t="shared" si="22"/>
        <v>0</v>
      </c>
      <c r="AT67" s="403">
        <f t="shared" si="23"/>
        <v>0</v>
      </c>
      <c r="AU67" s="403">
        <f t="shared" si="24"/>
        <v>0</v>
      </c>
      <c r="AV67" s="518">
        <f t="shared" si="9"/>
        <v>0</v>
      </c>
    </row>
    <row r="68" spans="3:48" ht="18" customHeight="1" outlineLevel="1" x14ac:dyDescent="0.15">
      <c r="C68" s="49" t="str">
        <f>IF(表6!$C68="","",表6!$C68)</f>
        <v/>
      </c>
      <c r="D68" s="50" t="str">
        <f>IF(表6!$D68="","",表6!$D68)</f>
        <v/>
      </c>
      <c r="E68" s="93"/>
      <c r="F68" s="93"/>
      <c r="G68" s="93"/>
      <c r="H68" s="93"/>
      <c r="I68" s="93"/>
      <c r="J68" s="93"/>
      <c r="K68" s="93"/>
      <c r="L68" s="93"/>
      <c r="M68" s="93"/>
      <c r="N68" s="93"/>
      <c r="O68" s="93"/>
      <c r="P68" s="93"/>
      <c r="Q68" s="93"/>
      <c r="R68" s="93"/>
      <c r="S68" s="93"/>
      <c r="T68" s="93"/>
      <c r="U68" s="93"/>
      <c r="V68" s="93"/>
      <c r="W68" s="93"/>
      <c r="X68" s="93"/>
      <c r="Y68" s="53" t="str">
        <f t="shared" si="26"/>
        <v/>
      </c>
      <c r="Z68" s="36" t="str">
        <f>IF(表6!$F68="","",表6!$F68)</f>
        <v/>
      </c>
      <c r="AA68" s="505">
        <f>IF(Z68="",0,表6!G68)</f>
        <v>0</v>
      </c>
      <c r="AB68" s="403">
        <f t="shared" si="10"/>
        <v>0</v>
      </c>
      <c r="AC68" s="403">
        <f t="shared" si="11"/>
        <v>0</v>
      </c>
      <c r="AD68" s="403">
        <f t="shared" si="12"/>
        <v>0</v>
      </c>
      <c r="AE68" s="403">
        <f t="shared" si="13"/>
        <v>0</v>
      </c>
      <c r="AF68" s="403">
        <f t="shared" si="14"/>
        <v>0</v>
      </c>
      <c r="AG68" s="403">
        <f t="shared" si="15"/>
        <v>0</v>
      </c>
      <c r="AH68" s="403">
        <f t="shared" si="16"/>
        <v>0</v>
      </c>
      <c r="AI68" s="403">
        <f t="shared" si="17"/>
        <v>0</v>
      </c>
      <c r="AJ68" s="403">
        <f t="shared" si="18"/>
        <v>0</v>
      </c>
      <c r="AK68" s="403">
        <f t="shared" si="19"/>
        <v>0</v>
      </c>
      <c r="AL68" s="403">
        <f t="shared" si="1"/>
        <v>0</v>
      </c>
      <c r="AM68" s="403">
        <f t="shared" si="2"/>
        <v>0</v>
      </c>
      <c r="AN68" s="403">
        <f t="shared" si="3"/>
        <v>0</v>
      </c>
      <c r="AO68" s="403">
        <f t="shared" si="4"/>
        <v>0</v>
      </c>
      <c r="AP68" s="403">
        <f t="shared" si="5"/>
        <v>0</v>
      </c>
      <c r="AQ68" s="403">
        <f t="shared" si="20"/>
        <v>0</v>
      </c>
      <c r="AR68" s="403">
        <f t="shared" si="21"/>
        <v>0</v>
      </c>
      <c r="AS68" s="403">
        <f t="shared" si="22"/>
        <v>0</v>
      </c>
      <c r="AT68" s="403">
        <f t="shared" si="23"/>
        <v>0</v>
      </c>
      <c r="AU68" s="403">
        <f t="shared" si="24"/>
        <v>0</v>
      </c>
      <c r="AV68" s="518">
        <f t="shared" si="9"/>
        <v>0</v>
      </c>
    </row>
    <row r="69" spans="3:48" ht="18" customHeight="1" outlineLevel="1" x14ac:dyDescent="0.15">
      <c r="C69" s="49" t="str">
        <f>IF(表6!$C69="","",表6!$C69)</f>
        <v/>
      </c>
      <c r="D69" s="50" t="str">
        <f>IF(表6!$D69="","",表6!$D69)</f>
        <v/>
      </c>
      <c r="E69" s="93"/>
      <c r="F69" s="93"/>
      <c r="G69" s="93"/>
      <c r="H69" s="93"/>
      <c r="I69" s="93"/>
      <c r="J69" s="93"/>
      <c r="K69" s="93"/>
      <c r="L69" s="93"/>
      <c r="M69" s="93"/>
      <c r="N69" s="93"/>
      <c r="O69" s="93"/>
      <c r="P69" s="93"/>
      <c r="Q69" s="93"/>
      <c r="R69" s="93"/>
      <c r="S69" s="93"/>
      <c r="T69" s="93"/>
      <c r="U69" s="93"/>
      <c r="V69" s="93"/>
      <c r="W69" s="93"/>
      <c r="X69" s="93"/>
      <c r="Y69" s="53" t="str">
        <f t="shared" si="26"/>
        <v/>
      </c>
      <c r="Z69" s="36" t="str">
        <f>IF(表6!$F69="","",表6!$F69)</f>
        <v/>
      </c>
      <c r="AA69" s="505">
        <f>IF(Z69="",0,表6!G69)</f>
        <v>0</v>
      </c>
      <c r="AB69" s="403">
        <f t="shared" si="10"/>
        <v>0</v>
      </c>
      <c r="AC69" s="403">
        <f t="shared" si="11"/>
        <v>0</v>
      </c>
      <c r="AD69" s="403">
        <f t="shared" si="12"/>
        <v>0</v>
      </c>
      <c r="AE69" s="403">
        <f t="shared" si="13"/>
        <v>0</v>
      </c>
      <c r="AF69" s="403">
        <f t="shared" si="14"/>
        <v>0</v>
      </c>
      <c r="AG69" s="403">
        <f t="shared" si="15"/>
        <v>0</v>
      </c>
      <c r="AH69" s="403">
        <f t="shared" si="16"/>
        <v>0</v>
      </c>
      <c r="AI69" s="403">
        <f t="shared" si="17"/>
        <v>0</v>
      </c>
      <c r="AJ69" s="403">
        <f t="shared" si="18"/>
        <v>0</v>
      </c>
      <c r="AK69" s="403">
        <f t="shared" si="19"/>
        <v>0</v>
      </c>
      <c r="AL69" s="403">
        <f t="shared" si="1"/>
        <v>0</v>
      </c>
      <c r="AM69" s="403">
        <f t="shared" si="2"/>
        <v>0</v>
      </c>
      <c r="AN69" s="403">
        <f t="shared" si="3"/>
        <v>0</v>
      </c>
      <c r="AO69" s="403">
        <f t="shared" si="4"/>
        <v>0</v>
      </c>
      <c r="AP69" s="403">
        <f t="shared" si="5"/>
        <v>0</v>
      </c>
      <c r="AQ69" s="403">
        <f t="shared" si="20"/>
        <v>0</v>
      </c>
      <c r="AR69" s="403">
        <f t="shared" si="21"/>
        <v>0</v>
      </c>
      <c r="AS69" s="403">
        <f t="shared" si="22"/>
        <v>0</v>
      </c>
      <c r="AT69" s="403">
        <f t="shared" si="23"/>
        <v>0</v>
      </c>
      <c r="AU69" s="403">
        <f t="shared" si="24"/>
        <v>0</v>
      </c>
      <c r="AV69" s="518">
        <f t="shared" si="9"/>
        <v>0</v>
      </c>
    </row>
    <row r="70" spans="3:48" ht="18" customHeight="1" outlineLevel="1" x14ac:dyDescent="0.15">
      <c r="C70" s="49" t="str">
        <f>IF(表6!$C70="","",表6!$C70)</f>
        <v/>
      </c>
      <c r="D70" s="50" t="str">
        <f>IF(表6!$D70="","",表6!$D70)</f>
        <v/>
      </c>
      <c r="E70" s="93"/>
      <c r="F70" s="93"/>
      <c r="G70" s="93"/>
      <c r="H70" s="93"/>
      <c r="I70" s="93"/>
      <c r="J70" s="93"/>
      <c r="K70" s="93"/>
      <c r="L70" s="93"/>
      <c r="M70" s="93"/>
      <c r="N70" s="93"/>
      <c r="O70" s="93"/>
      <c r="P70" s="93"/>
      <c r="Q70" s="93"/>
      <c r="R70" s="93"/>
      <c r="S70" s="93"/>
      <c r="T70" s="93"/>
      <c r="U70" s="93"/>
      <c r="V70" s="93"/>
      <c r="W70" s="93"/>
      <c r="X70" s="93"/>
      <c r="Y70" s="53" t="str">
        <f t="shared" si="26"/>
        <v/>
      </c>
      <c r="Z70" s="36" t="str">
        <f>IF(表6!$F70="","",表6!$F70)</f>
        <v/>
      </c>
      <c r="AA70" s="505">
        <f>IF(Z70="",0,表6!G70)</f>
        <v>0</v>
      </c>
      <c r="AB70" s="403">
        <f t="shared" si="10"/>
        <v>0</v>
      </c>
      <c r="AC70" s="403">
        <f t="shared" si="11"/>
        <v>0</v>
      </c>
      <c r="AD70" s="403">
        <f t="shared" si="12"/>
        <v>0</v>
      </c>
      <c r="AE70" s="403">
        <f t="shared" si="13"/>
        <v>0</v>
      </c>
      <c r="AF70" s="403">
        <f t="shared" si="14"/>
        <v>0</v>
      </c>
      <c r="AG70" s="403">
        <f t="shared" si="15"/>
        <v>0</v>
      </c>
      <c r="AH70" s="403">
        <f t="shared" si="16"/>
        <v>0</v>
      </c>
      <c r="AI70" s="403">
        <f t="shared" si="17"/>
        <v>0</v>
      </c>
      <c r="AJ70" s="403">
        <f t="shared" si="18"/>
        <v>0</v>
      </c>
      <c r="AK70" s="403">
        <f t="shared" si="19"/>
        <v>0</v>
      </c>
      <c r="AL70" s="403">
        <f t="shared" si="1"/>
        <v>0</v>
      </c>
      <c r="AM70" s="403">
        <f t="shared" si="2"/>
        <v>0</v>
      </c>
      <c r="AN70" s="403">
        <f t="shared" si="3"/>
        <v>0</v>
      </c>
      <c r="AO70" s="403">
        <f t="shared" si="4"/>
        <v>0</v>
      </c>
      <c r="AP70" s="403">
        <f t="shared" si="5"/>
        <v>0</v>
      </c>
      <c r="AQ70" s="403">
        <f t="shared" si="20"/>
        <v>0</v>
      </c>
      <c r="AR70" s="403">
        <f t="shared" si="21"/>
        <v>0</v>
      </c>
      <c r="AS70" s="403">
        <f t="shared" si="22"/>
        <v>0</v>
      </c>
      <c r="AT70" s="403">
        <f t="shared" si="23"/>
        <v>0</v>
      </c>
      <c r="AU70" s="403">
        <f t="shared" si="24"/>
        <v>0</v>
      </c>
      <c r="AV70" s="518">
        <f t="shared" si="9"/>
        <v>0</v>
      </c>
    </row>
    <row r="71" spans="3:48" ht="18" customHeight="1" outlineLevel="1" x14ac:dyDescent="0.15">
      <c r="C71" s="49" t="str">
        <f>IF(表6!$C71="","",表6!$C71)</f>
        <v/>
      </c>
      <c r="D71" s="50" t="str">
        <f>IF(表6!$D71="","",表6!$D71)</f>
        <v/>
      </c>
      <c r="E71" s="93"/>
      <c r="F71" s="93"/>
      <c r="G71" s="93"/>
      <c r="H71" s="93"/>
      <c r="I71" s="93"/>
      <c r="J71" s="93"/>
      <c r="K71" s="93"/>
      <c r="L71" s="93"/>
      <c r="M71" s="93"/>
      <c r="N71" s="93"/>
      <c r="O71" s="93"/>
      <c r="P71" s="93"/>
      <c r="Q71" s="93"/>
      <c r="R71" s="93"/>
      <c r="S71" s="93"/>
      <c r="T71" s="93"/>
      <c r="U71" s="93"/>
      <c r="V71" s="93"/>
      <c r="W71" s="93"/>
      <c r="X71" s="93"/>
      <c r="Y71" s="53" t="str">
        <f t="shared" si="26"/>
        <v/>
      </c>
      <c r="Z71" s="36" t="str">
        <f>IF(表6!$F71="","",表6!$F71)</f>
        <v/>
      </c>
      <c r="AA71" s="505">
        <f>IF(Z71="",0,表6!G71)</f>
        <v>0</v>
      </c>
      <c r="AB71" s="403">
        <f t="shared" si="10"/>
        <v>0</v>
      </c>
      <c r="AC71" s="403">
        <f t="shared" si="11"/>
        <v>0</v>
      </c>
      <c r="AD71" s="403">
        <f t="shared" si="12"/>
        <v>0</v>
      </c>
      <c r="AE71" s="403">
        <f t="shared" si="13"/>
        <v>0</v>
      </c>
      <c r="AF71" s="403">
        <f t="shared" si="14"/>
        <v>0</v>
      </c>
      <c r="AG71" s="403">
        <f t="shared" si="15"/>
        <v>0</v>
      </c>
      <c r="AH71" s="403">
        <f t="shared" si="16"/>
        <v>0</v>
      </c>
      <c r="AI71" s="403">
        <f t="shared" si="17"/>
        <v>0</v>
      </c>
      <c r="AJ71" s="403">
        <f t="shared" si="18"/>
        <v>0</v>
      </c>
      <c r="AK71" s="403">
        <f t="shared" si="19"/>
        <v>0</v>
      </c>
      <c r="AL71" s="403">
        <f t="shared" si="1"/>
        <v>0</v>
      </c>
      <c r="AM71" s="403">
        <f t="shared" si="2"/>
        <v>0</v>
      </c>
      <c r="AN71" s="403">
        <f t="shared" si="3"/>
        <v>0</v>
      </c>
      <c r="AO71" s="403">
        <f t="shared" si="4"/>
        <v>0</v>
      </c>
      <c r="AP71" s="403">
        <f t="shared" si="5"/>
        <v>0</v>
      </c>
      <c r="AQ71" s="403">
        <f t="shared" si="20"/>
        <v>0</v>
      </c>
      <c r="AR71" s="403">
        <f t="shared" si="21"/>
        <v>0</v>
      </c>
      <c r="AS71" s="403">
        <f t="shared" si="22"/>
        <v>0</v>
      </c>
      <c r="AT71" s="403">
        <f t="shared" si="23"/>
        <v>0</v>
      </c>
      <c r="AU71" s="403">
        <f t="shared" si="24"/>
        <v>0</v>
      </c>
      <c r="AV71" s="518">
        <f t="shared" si="9"/>
        <v>0</v>
      </c>
    </row>
    <row r="72" spans="3:48" ht="18" customHeight="1" outlineLevel="1" x14ac:dyDescent="0.15">
      <c r="C72" s="49" t="str">
        <f>IF(表6!$C72="","",表6!$C72)</f>
        <v/>
      </c>
      <c r="D72" s="50" t="str">
        <f>IF(表6!$D72="","",表6!$D72)</f>
        <v/>
      </c>
      <c r="E72" s="93"/>
      <c r="F72" s="93"/>
      <c r="G72" s="93"/>
      <c r="H72" s="93"/>
      <c r="I72" s="93"/>
      <c r="J72" s="93"/>
      <c r="K72" s="93"/>
      <c r="L72" s="93"/>
      <c r="M72" s="93"/>
      <c r="N72" s="93"/>
      <c r="O72" s="93"/>
      <c r="P72" s="93"/>
      <c r="Q72" s="93"/>
      <c r="R72" s="93"/>
      <c r="S72" s="93"/>
      <c r="T72" s="93"/>
      <c r="U72" s="93"/>
      <c r="V72" s="93"/>
      <c r="W72" s="93"/>
      <c r="X72" s="93"/>
      <c r="Y72" s="53" t="str">
        <f t="shared" si="26"/>
        <v/>
      </c>
      <c r="Z72" s="36" t="str">
        <f>IF(表6!$F72="","",表6!$F72)</f>
        <v/>
      </c>
      <c r="AA72" s="505">
        <f>IF(Z72="",0,表6!G72)</f>
        <v>0</v>
      </c>
      <c r="AB72" s="403">
        <f t="shared" si="10"/>
        <v>0</v>
      </c>
      <c r="AC72" s="403">
        <f t="shared" si="11"/>
        <v>0</v>
      </c>
      <c r="AD72" s="403">
        <f t="shared" si="12"/>
        <v>0</v>
      </c>
      <c r="AE72" s="403">
        <f t="shared" si="13"/>
        <v>0</v>
      </c>
      <c r="AF72" s="403">
        <f t="shared" si="14"/>
        <v>0</v>
      </c>
      <c r="AG72" s="403">
        <f t="shared" si="15"/>
        <v>0</v>
      </c>
      <c r="AH72" s="403">
        <f t="shared" si="16"/>
        <v>0</v>
      </c>
      <c r="AI72" s="403">
        <f t="shared" si="17"/>
        <v>0</v>
      </c>
      <c r="AJ72" s="403">
        <f t="shared" si="18"/>
        <v>0</v>
      </c>
      <c r="AK72" s="403">
        <f t="shared" si="19"/>
        <v>0</v>
      </c>
      <c r="AL72" s="403">
        <f t="shared" si="1"/>
        <v>0</v>
      </c>
      <c r="AM72" s="403">
        <f t="shared" si="2"/>
        <v>0</v>
      </c>
      <c r="AN72" s="403">
        <f t="shared" si="3"/>
        <v>0</v>
      </c>
      <c r="AO72" s="403">
        <f t="shared" si="4"/>
        <v>0</v>
      </c>
      <c r="AP72" s="403">
        <f t="shared" si="5"/>
        <v>0</v>
      </c>
      <c r="AQ72" s="403">
        <f t="shared" si="20"/>
        <v>0</v>
      </c>
      <c r="AR72" s="403">
        <f t="shared" si="21"/>
        <v>0</v>
      </c>
      <c r="AS72" s="403">
        <f t="shared" si="22"/>
        <v>0</v>
      </c>
      <c r="AT72" s="403">
        <f t="shared" si="23"/>
        <v>0</v>
      </c>
      <c r="AU72" s="403">
        <f t="shared" si="24"/>
        <v>0</v>
      </c>
      <c r="AV72" s="518">
        <f t="shared" si="9"/>
        <v>0</v>
      </c>
    </row>
    <row r="73" spans="3:48" ht="18" customHeight="1" outlineLevel="1" x14ac:dyDescent="0.15">
      <c r="C73" s="49" t="str">
        <f>IF(表6!$C73="","",表6!$C73)</f>
        <v/>
      </c>
      <c r="D73" s="50" t="str">
        <f>IF(表6!$D73="","",表6!$D73)</f>
        <v/>
      </c>
      <c r="E73" s="93"/>
      <c r="F73" s="93"/>
      <c r="G73" s="93"/>
      <c r="H73" s="93"/>
      <c r="I73" s="93"/>
      <c r="J73" s="93"/>
      <c r="K73" s="93"/>
      <c r="L73" s="93"/>
      <c r="M73" s="93"/>
      <c r="N73" s="93"/>
      <c r="O73" s="93"/>
      <c r="P73" s="93"/>
      <c r="Q73" s="93"/>
      <c r="R73" s="93"/>
      <c r="S73" s="93"/>
      <c r="T73" s="93"/>
      <c r="U73" s="93"/>
      <c r="V73" s="93"/>
      <c r="W73" s="93"/>
      <c r="X73" s="93"/>
      <c r="Y73" s="53" t="str">
        <f t="shared" si="26"/>
        <v/>
      </c>
      <c r="Z73" s="36" t="str">
        <f>IF(表6!$F73="","",表6!$F73)</f>
        <v/>
      </c>
      <c r="AA73" s="505">
        <f>IF(Z73="",0,表6!G73)</f>
        <v>0</v>
      </c>
      <c r="AB73" s="403">
        <f t="shared" si="10"/>
        <v>0</v>
      </c>
      <c r="AC73" s="403">
        <f t="shared" si="11"/>
        <v>0</v>
      </c>
      <c r="AD73" s="403">
        <f t="shared" si="12"/>
        <v>0</v>
      </c>
      <c r="AE73" s="403">
        <f t="shared" si="13"/>
        <v>0</v>
      </c>
      <c r="AF73" s="403">
        <f t="shared" si="14"/>
        <v>0</v>
      </c>
      <c r="AG73" s="403">
        <f t="shared" si="15"/>
        <v>0</v>
      </c>
      <c r="AH73" s="403">
        <f t="shared" si="16"/>
        <v>0</v>
      </c>
      <c r="AI73" s="403">
        <f t="shared" si="17"/>
        <v>0</v>
      </c>
      <c r="AJ73" s="403">
        <f t="shared" si="18"/>
        <v>0</v>
      </c>
      <c r="AK73" s="403">
        <f t="shared" si="19"/>
        <v>0</v>
      </c>
      <c r="AL73" s="403">
        <f t="shared" si="1"/>
        <v>0</v>
      </c>
      <c r="AM73" s="403">
        <f t="shared" si="2"/>
        <v>0</v>
      </c>
      <c r="AN73" s="403">
        <f t="shared" si="3"/>
        <v>0</v>
      </c>
      <c r="AO73" s="403">
        <f t="shared" si="4"/>
        <v>0</v>
      </c>
      <c r="AP73" s="403">
        <f t="shared" si="5"/>
        <v>0</v>
      </c>
      <c r="AQ73" s="403">
        <f t="shared" si="20"/>
        <v>0</v>
      </c>
      <c r="AR73" s="403">
        <f t="shared" si="21"/>
        <v>0</v>
      </c>
      <c r="AS73" s="403">
        <f t="shared" si="22"/>
        <v>0</v>
      </c>
      <c r="AT73" s="403">
        <f t="shared" si="23"/>
        <v>0</v>
      </c>
      <c r="AU73" s="403">
        <f t="shared" si="24"/>
        <v>0</v>
      </c>
      <c r="AV73" s="518">
        <f t="shared" si="9"/>
        <v>0</v>
      </c>
    </row>
    <row r="74" spans="3:48" ht="18" customHeight="1" outlineLevel="1" x14ac:dyDescent="0.15">
      <c r="C74" s="49" t="str">
        <f>IF(表6!$C74="","",表6!$C74)</f>
        <v/>
      </c>
      <c r="D74" s="50" t="str">
        <f>IF(表6!$D74="","",表6!$D74)</f>
        <v/>
      </c>
      <c r="E74" s="93"/>
      <c r="F74" s="93"/>
      <c r="G74" s="93"/>
      <c r="H74" s="93"/>
      <c r="I74" s="93"/>
      <c r="J74" s="93"/>
      <c r="K74" s="93"/>
      <c r="L74" s="93"/>
      <c r="M74" s="93"/>
      <c r="N74" s="93"/>
      <c r="O74" s="93"/>
      <c r="P74" s="93"/>
      <c r="Q74" s="93"/>
      <c r="R74" s="93"/>
      <c r="S74" s="93"/>
      <c r="T74" s="93"/>
      <c r="U74" s="93"/>
      <c r="V74" s="93"/>
      <c r="W74" s="93"/>
      <c r="X74" s="93"/>
      <c r="Y74" s="53" t="str">
        <f>IF(D74="","",D74-SUM(E74:X74))</f>
        <v/>
      </c>
      <c r="Z74" s="36" t="str">
        <f>IF(表6!$F74="","",表6!$F74)</f>
        <v/>
      </c>
      <c r="AA74" s="505">
        <f>IF(Z74="",0,表6!G74)</f>
        <v>0</v>
      </c>
      <c r="AB74" s="403">
        <f t="shared" si="10"/>
        <v>0</v>
      </c>
      <c r="AC74" s="403">
        <f t="shared" si="11"/>
        <v>0</v>
      </c>
      <c r="AD74" s="403">
        <f t="shared" si="12"/>
        <v>0</v>
      </c>
      <c r="AE74" s="403">
        <f t="shared" si="13"/>
        <v>0</v>
      </c>
      <c r="AF74" s="403">
        <f t="shared" si="14"/>
        <v>0</v>
      </c>
      <c r="AG74" s="403">
        <f t="shared" si="15"/>
        <v>0</v>
      </c>
      <c r="AH74" s="403">
        <f t="shared" si="16"/>
        <v>0</v>
      </c>
      <c r="AI74" s="403">
        <f t="shared" si="17"/>
        <v>0</v>
      </c>
      <c r="AJ74" s="403">
        <f t="shared" si="18"/>
        <v>0</v>
      </c>
      <c r="AK74" s="403">
        <f t="shared" si="19"/>
        <v>0</v>
      </c>
      <c r="AL74" s="403">
        <f t="shared" si="1"/>
        <v>0</v>
      </c>
      <c r="AM74" s="403">
        <f t="shared" si="2"/>
        <v>0</v>
      </c>
      <c r="AN74" s="403">
        <f t="shared" si="3"/>
        <v>0</v>
      </c>
      <c r="AO74" s="403">
        <f t="shared" si="4"/>
        <v>0</v>
      </c>
      <c r="AP74" s="403">
        <f t="shared" si="5"/>
        <v>0</v>
      </c>
      <c r="AQ74" s="403">
        <f t="shared" si="20"/>
        <v>0</v>
      </c>
      <c r="AR74" s="403">
        <f t="shared" si="21"/>
        <v>0</v>
      </c>
      <c r="AS74" s="403">
        <f t="shared" si="22"/>
        <v>0</v>
      </c>
      <c r="AT74" s="403">
        <f t="shared" si="23"/>
        <v>0</v>
      </c>
      <c r="AU74" s="403">
        <f t="shared" si="24"/>
        <v>0</v>
      </c>
      <c r="AV74" s="518">
        <f t="shared" si="9"/>
        <v>0</v>
      </c>
    </row>
    <row r="75" spans="3:48" ht="18" customHeight="1" outlineLevel="1" x14ac:dyDescent="0.15">
      <c r="C75" s="49" t="str">
        <f>IF(表6!$C75="","",表6!$C75)</f>
        <v/>
      </c>
      <c r="D75" s="50" t="str">
        <f>IF(表6!$D75="","",表6!$D75)</f>
        <v/>
      </c>
      <c r="E75" s="93"/>
      <c r="F75" s="93"/>
      <c r="G75" s="93"/>
      <c r="H75" s="93"/>
      <c r="I75" s="93"/>
      <c r="J75" s="93"/>
      <c r="K75" s="93"/>
      <c r="L75" s="93"/>
      <c r="M75" s="93"/>
      <c r="N75" s="93"/>
      <c r="O75" s="93"/>
      <c r="P75" s="93"/>
      <c r="Q75" s="93"/>
      <c r="R75" s="93"/>
      <c r="S75" s="93"/>
      <c r="T75" s="93"/>
      <c r="U75" s="93"/>
      <c r="V75" s="93"/>
      <c r="W75" s="93"/>
      <c r="X75" s="93"/>
      <c r="Y75" s="53" t="str">
        <f t="shared" si="26"/>
        <v/>
      </c>
      <c r="Z75" s="36" t="str">
        <f>IF(表6!$F75="","",表6!$F75)</f>
        <v/>
      </c>
      <c r="AA75" s="505">
        <f>IF(Z75="",0,表6!G75)</f>
        <v>0</v>
      </c>
      <c r="AB75" s="403">
        <f t="shared" si="10"/>
        <v>0</v>
      </c>
      <c r="AC75" s="403">
        <f t="shared" si="11"/>
        <v>0</v>
      </c>
      <c r="AD75" s="403">
        <f t="shared" si="12"/>
        <v>0</v>
      </c>
      <c r="AE75" s="403">
        <f t="shared" si="13"/>
        <v>0</v>
      </c>
      <c r="AF75" s="403">
        <f t="shared" si="14"/>
        <v>0</v>
      </c>
      <c r="AG75" s="403">
        <f t="shared" si="15"/>
        <v>0</v>
      </c>
      <c r="AH75" s="403">
        <f t="shared" si="16"/>
        <v>0</v>
      </c>
      <c r="AI75" s="403">
        <f t="shared" si="17"/>
        <v>0</v>
      </c>
      <c r="AJ75" s="403">
        <f t="shared" si="18"/>
        <v>0</v>
      </c>
      <c r="AK75" s="403">
        <f t="shared" si="19"/>
        <v>0</v>
      </c>
      <c r="AL75" s="403">
        <f t="shared" si="1"/>
        <v>0</v>
      </c>
      <c r="AM75" s="403">
        <f t="shared" si="2"/>
        <v>0</v>
      </c>
      <c r="AN75" s="403">
        <f t="shared" si="3"/>
        <v>0</v>
      </c>
      <c r="AO75" s="403">
        <f t="shared" si="4"/>
        <v>0</v>
      </c>
      <c r="AP75" s="403">
        <f t="shared" si="5"/>
        <v>0</v>
      </c>
      <c r="AQ75" s="403">
        <f t="shared" si="20"/>
        <v>0</v>
      </c>
      <c r="AR75" s="403">
        <f t="shared" si="21"/>
        <v>0</v>
      </c>
      <c r="AS75" s="403">
        <f t="shared" si="22"/>
        <v>0</v>
      </c>
      <c r="AT75" s="403">
        <f t="shared" si="23"/>
        <v>0</v>
      </c>
      <c r="AU75" s="403">
        <f t="shared" si="24"/>
        <v>0</v>
      </c>
      <c r="AV75" s="518">
        <f t="shared" si="9"/>
        <v>0</v>
      </c>
    </row>
    <row r="76" spans="3:48" ht="18" customHeight="1" outlineLevel="1" x14ac:dyDescent="0.15">
      <c r="C76" s="49" t="str">
        <f>IF(表6!$C76="","",表6!$C76)</f>
        <v/>
      </c>
      <c r="D76" s="50" t="str">
        <f>IF(表6!$D76="","",表6!$D76)</f>
        <v/>
      </c>
      <c r="E76" s="93"/>
      <c r="F76" s="93"/>
      <c r="G76" s="93"/>
      <c r="H76" s="93"/>
      <c r="I76" s="93"/>
      <c r="J76" s="93"/>
      <c r="K76" s="93"/>
      <c r="L76" s="93"/>
      <c r="M76" s="93"/>
      <c r="N76" s="93"/>
      <c r="O76" s="93"/>
      <c r="P76" s="93"/>
      <c r="Q76" s="93"/>
      <c r="R76" s="93"/>
      <c r="S76" s="93"/>
      <c r="T76" s="93"/>
      <c r="U76" s="93"/>
      <c r="V76" s="93"/>
      <c r="W76" s="93"/>
      <c r="X76" s="93"/>
      <c r="Y76" s="53" t="str">
        <f t="shared" si="26"/>
        <v/>
      </c>
      <c r="Z76" s="36" t="str">
        <f>IF(表6!$F76="","",表6!$F76)</f>
        <v/>
      </c>
      <c r="AA76" s="505">
        <f>IF(Z76="",0,表6!G76)</f>
        <v>0</v>
      </c>
      <c r="AB76" s="403">
        <f t="shared" si="10"/>
        <v>0</v>
      </c>
      <c r="AC76" s="403">
        <f t="shared" si="11"/>
        <v>0</v>
      </c>
      <c r="AD76" s="403">
        <f t="shared" si="12"/>
        <v>0</v>
      </c>
      <c r="AE76" s="403">
        <f t="shared" si="13"/>
        <v>0</v>
      </c>
      <c r="AF76" s="403">
        <f t="shared" si="14"/>
        <v>0</v>
      </c>
      <c r="AG76" s="403">
        <f t="shared" si="15"/>
        <v>0</v>
      </c>
      <c r="AH76" s="403">
        <f t="shared" si="16"/>
        <v>0</v>
      </c>
      <c r="AI76" s="403">
        <f t="shared" si="17"/>
        <v>0</v>
      </c>
      <c r="AJ76" s="403">
        <f t="shared" si="18"/>
        <v>0</v>
      </c>
      <c r="AK76" s="403">
        <f t="shared" si="19"/>
        <v>0</v>
      </c>
      <c r="AL76" s="403">
        <f t="shared" si="1"/>
        <v>0</v>
      </c>
      <c r="AM76" s="403">
        <f t="shared" si="2"/>
        <v>0</v>
      </c>
      <c r="AN76" s="403">
        <f t="shared" si="3"/>
        <v>0</v>
      </c>
      <c r="AO76" s="403">
        <f t="shared" si="4"/>
        <v>0</v>
      </c>
      <c r="AP76" s="403">
        <f t="shared" si="5"/>
        <v>0</v>
      </c>
      <c r="AQ76" s="403">
        <f t="shared" si="20"/>
        <v>0</v>
      </c>
      <c r="AR76" s="403">
        <f t="shared" si="21"/>
        <v>0</v>
      </c>
      <c r="AS76" s="403">
        <f t="shared" si="22"/>
        <v>0</v>
      </c>
      <c r="AT76" s="403">
        <f t="shared" si="23"/>
        <v>0</v>
      </c>
      <c r="AU76" s="403">
        <f t="shared" si="24"/>
        <v>0</v>
      </c>
      <c r="AV76" s="518">
        <f t="shared" si="9"/>
        <v>0</v>
      </c>
    </row>
    <row r="77" spans="3:48" ht="18" customHeight="1" outlineLevel="1" x14ac:dyDescent="0.15">
      <c r="C77" s="49" t="str">
        <f>IF(表6!$C77="","",表6!$C77)</f>
        <v/>
      </c>
      <c r="D77" s="50" t="str">
        <f>IF(表6!$D77="","",表6!$D77)</f>
        <v/>
      </c>
      <c r="E77" s="93"/>
      <c r="F77" s="93"/>
      <c r="G77" s="93"/>
      <c r="H77" s="93"/>
      <c r="I77" s="93"/>
      <c r="J77" s="93"/>
      <c r="K77" s="93"/>
      <c r="L77" s="93"/>
      <c r="M77" s="93"/>
      <c r="N77" s="93"/>
      <c r="O77" s="93"/>
      <c r="P77" s="93"/>
      <c r="Q77" s="93"/>
      <c r="R77" s="93"/>
      <c r="S77" s="93"/>
      <c r="T77" s="93"/>
      <c r="U77" s="93"/>
      <c r="V77" s="93"/>
      <c r="W77" s="93"/>
      <c r="X77" s="93"/>
      <c r="Y77" s="53" t="str">
        <f>IF(D77="","",D77-SUM(E77:X77))</f>
        <v/>
      </c>
      <c r="Z77" s="36" t="str">
        <f>IF(表6!$F77="","",表6!$F77)</f>
        <v/>
      </c>
      <c r="AA77" s="505">
        <f>IF(Z77="",0,表6!G77)</f>
        <v>0</v>
      </c>
      <c r="AB77" s="403">
        <f t="shared" si="10"/>
        <v>0</v>
      </c>
      <c r="AC77" s="403">
        <f t="shared" si="11"/>
        <v>0</v>
      </c>
      <c r="AD77" s="403">
        <f t="shared" si="12"/>
        <v>0</v>
      </c>
      <c r="AE77" s="403">
        <f t="shared" si="13"/>
        <v>0</v>
      </c>
      <c r="AF77" s="403">
        <f t="shared" si="14"/>
        <v>0</v>
      </c>
      <c r="AG77" s="403">
        <f t="shared" si="15"/>
        <v>0</v>
      </c>
      <c r="AH77" s="403">
        <f t="shared" si="16"/>
        <v>0</v>
      </c>
      <c r="AI77" s="403">
        <f t="shared" si="17"/>
        <v>0</v>
      </c>
      <c r="AJ77" s="403">
        <f t="shared" si="18"/>
        <v>0</v>
      </c>
      <c r="AK77" s="403">
        <f t="shared" si="19"/>
        <v>0</v>
      </c>
      <c r="AL77" s="403">
        <f t="shared" si="1"/>
        <v>0</v>
      </c>
      <c r="AM77" s="403">
        <f t="shared" si="2"/>
        <v>0</v>
      </c>
      <c r="AN77" s="403">
        <f t="shared" si="3"/>
        <v>0</v>
      </c>
      <c r="AO77" s="403">
        <f t="shared" si="4"/>
        <v>0</v>
      </c>
      <c r="AP77" s="403">
        <f t="shared" si="5"/>
        <v>0</v>
      </c>
      <c r="AQ77" s="403">
        <f t="shared" si="20"/>
        <v>0</v>
      </c>
      <c r="AR77" s="403">
        <f t="shared" si="21"/>
        <v>0</v>
      </c>
      <c r="AS77" s="403">
        <f t="shared" si="22"/>
        <v>0</v>
      </c>
      <c r="AT77" s="403">
        <f t="shared" si="23"/>
        <v>0</v>
      </c>
      <c r="AU77" s="403">
        <f t="shared" si="24"/>
        <v>0</v>
      </c>
      <c r="AV77" s="518">
        <f t="shared" si="9"/>
        <v>0</v>
      </c>
    </row>
    <row r="78" spans="3:48" ht="18" customHeight="1" outlineLevel="1" x14ac:dyDescent="0.15">
      <c r="C78" s="49" t="str">
        <f>IF(表6!$C78="","",表6!$C78)</f>
        <v/>
      </c>
      <c r="D78" s="50" t="str">
        <f>IF(表6!$D78="","",表6!$D78)</f>
        <v/>
      </c>
      <c r="E78" s="93"/>
      <c r="F78" s="93"/>
      <c r="G78" s="93"/>
      <c r="H78" s="93"/>
      <c r="I78" s="93"/>
      <c r="J78" s="93"/>
      <c r="K78" s="93"/>
      <c r="L78" s="93"/>
      <c r="M78" s="93"/>
      <c r="N78" s="93"/>
      <c r="O78" s="93"/>
      <c r="P78" s="93"/>
      <c r="Q78" s="93"/>
      <c r="R78" s="93"/>
      <c r="S78" s="93"/>
      <c r="T78" s="93"/>
      <c r="U78" s="93"/>
      <c r="V78" s="93"/>
      <c r="W78" s="93"/>
      <c r="X78" s="93"/>
      <c r="Y78" s="53" t="str">
        <f t="shared" si="26"/>
        <v/>
      </c>
      <c r="Z78" s="36" t="str">
        <f>IF(表6!$F78="","",表6!$F78)</f>
        <v/>
      </c>
      <c r="AA78" s="505">
        <f>IF(Z78="",0,表6!G78)</f>
        <v>0</v>
      </c>
      <c r="AB78" s="403">
        <f t="shared" si="10"/>
        <v>0</v>
      </c>
      <c r="AC78" s="403">
        <f t="shared" si="11"/>
        <v>0</v>
      </c>
      <c r="AD78" s="403">
        <f t="shared" si="12"/>
        <v>0</v>
      </c>
      <c r="AE78" s="403">
        <f t="shared" si="13"/>
        <v>0</v>
      </c>
      <c r="AF78" s="403">
        <f t="shared" si="14"/>
        <v>0</v>
      </c>
      <c r="AG78" s="403">
        <f t="shared" si="15"/>
        <v>0</v>
      </c>
      <c r="AH78" s="403">
        <f t="shared" si="16"/>
        <v>0</v>
      </c>
      <c r="AI78" s="403">
        <f t="shared" si="17"/>
        <v>0</v>
      </c>
      <c r="AJ78" s="403">
        <f t="shared" si="18"/>
        <v>0</v>
      </c>
      <c r="AK78" s="403">
        <f t="shared" si="19"/>
        <v>0</v>
      </c>
      <c r="AL78" s="403">
        <f t="shared" si="1"/>
        <v>0</v>
      </c>
      <c r="AM78" s="403">
        <f t="shared" si="2"/>
        <v>0</v>
      </c>
      <c r="AN78" s="403">
        <f t="shared" si="3"/>
        <v>0</v>
      </c>
      <c r="AO78" s="403">
        <f t="shared" si="4"/>
        <v>0</v>
      </c>
      <c r="AP78" s="403">
        <f t="shared" si="5"/>
        <v>0</v>
      </c>
      <c r="AQ78" s="403">
        <f t="shared" si="20"/>
        <v>0</v>
      </c>
      <c r="AR78" s="403">
        <f t="shared" si="21"/>
        <v>0</v>
      </c>
      <c r="AS78" s="403">
        <f t="shared" si="22"/>
        <v>0</v>
      </c>
      <c r="AT78" s="403">
        <f t="shared" si="23"/>
        <v>0</v>
      </c>
      <c r="AU78" s="403">
        <f t="shared" si="24"/>
        <v>0</v>
      </c>
      <c r="AV78" s="518">
        <f t="shared" si="9"/>
        <v>0</v>
      </c>
    </row>
    <row r="79" spans="3:48" ht="18" customHeight="1" outlineLevel="1" x14ac:dyDescent="0.15">
      <c r="C79" s="49" t="str">
        <f>IF(表6!$C79="","",表6!$C79)</f>
        <v/>
      </c>
      <c r="D79" s="50" t="str">
        <f>IF(表6!$D79="","",表6!$D79)</f>
        <v/>
      </c>
      <c r="E79" s="93"/>
      <c r="F79" s="93"/>
      <c r="G79" s="93"/>
      <c r="H79" s="93"/>
      <c r="I79" s="93"/>
      <c r="J79" s="93"/>
      <c r="K79" s="93"/>
      <c r="L79" s="93"/>
      <c r="M79" s="93"/>
      <c r="N79" s="93"/>
      <c r="O79" s="93"/>
      <c r="P79" s="93"/>
      <c r="Q79" s="93"/>
      <c r="R79" s="93"/>
      <c r="S79" s="93"/>
      <c r="T79" s="93"/>
      <c r="U79" s="93"/>
      <c r="V79" s="93"/>
      <c r="W79" s="93"/>
      <c r="X79" s="93"/>
      <c r="Y79" s="53" t="str">
        <f t="shared" si="26"/>
        <v/>
      </c>
      <c r="Z79" s="36" t="str">
        <f>IF(表6!$F79="","",表6!$F79)</f>
        <v/>
      </c>
      <c r="AA79" s="505">
        <f>IF(Z79="",0,表6!G79)</f>
        <v>0</v>
      </c>
      <c r="AB79" s="403">
        <f t="shared" si="10"/>
        <v>0</v>
      </c>
      <c r="AC79" s="403">
        <f t="shared" si="11"/>
        <v>0</v>
      </c>
      <c r="AD79" s="403">
        <f t="shared" si="12"/>
        <v>0</v>
      </c>
      <c r="AE79" s="403">
        <f t="shared" si="13"/>
        <v>0</v>
      </c>
      <c r="AF79" s="403">
        <f t="shared" si="14"/>
        <v>0</v>
      </c>
      <c r="AG79" s="403">
        <f t="shared" si="15"/>
        <v>0</v>
      </c>
      <c r="AH79" s="403">
        <f t="shared" si="16"/>
        <v>0</v>
      </c>
      <c r="AI79" s="403">
        <f t="shared" si="17"/>
        <v>0</v>
      </c>
      <c r="AJ79" s="403">
        <f t="shared" si="18"/>
        <v>0</v>
      </c>
      <c r="AK79" s="403">
        <f t="shared" si="19"/>
        <v>0</v>
      </c>
      <c r="AL79" s="403">
        <f t="shared" si="1"/>
        <v>0</v>
      </c>
      <c r="AM79" s="403">
        <f t="shared" si="2"/>
        <v>0</v>
      </c>
      <c r="AN79" s="403">
        <f t="shared" si="3"/>
        <v>0</v>
      </c>
      <c r="AO79" s="403">
        <f t="shared" si="4"/>
        <v>0</v>
      </c>
      <c r="AP79" s="403">
        <f t="shared" si="5"/>
        <v>0</v>
      </c>
      <c r="AQ79" s="403">
        <f t="shared" si="20"/>
        <v>0</v>
      </c>
      <c r="AR79" s="403">
        <f t="shared" si="21"/>
        <v>0</v>
      </c>
      <c r="AS79" s="403">
        <f t="shared" si="22"/>
        <v>0</v>
      </c>
      <c r="AT79" s="403">
        <f t="shared" si="23"/>
        <v>0</v>
      </c>
      <c r="AU79" s="403">
        <f t="shared" si="24"/>
        <v>0</v>
      </c>
      <c r="AV79" s="518">
        <f t="shared" si="9"/>
        <v>0</v>
      </c>
    </row>
    <row r="80" spans="3:48" ht="18" customHeight="1" outlineLevel="1" x14ac:dyDescent="0.15">
      <c r="C80" s="49" t="str">
        <f>IF(表6!$C80="","",表6!$C80)</f>
        <v/>
      </c>
      <c r="D80" s="50" t="str">
        <f>IF(表6!$D80="","",表6!$D80)</f>
        <v/>
      </c>
      <c r="E80" s="93"/>
      <c r="F80" s="93"/>
      <c r="G80" s="93"/>
      <c r="H80" s="93"/>
      <c r="I80" s="93"/>
      <c r="J80" s="93"/>
      <c r="K80" s="93"/>
      <c r="L80" s="93"/>
      <c r="M80" s="93"/>
      <c r="N80" s="93"/>
      <c r="O80" s="93"/>
      <c r="P80" s="93"/>
      <c r="Q80" s="93"/>
      <c r="R80" s="93"/>
      <c r="S80" s="93"/>
      <c r="T80" s="93"/>
      <c r="U80" s="93"/>
      <c r="V80" s="93"/>
      <c r="W80" s="93"/>
      <c r="X80" s="93"/>
      <c r="Y80" s="53" t="str">
        <f t="shared" si="26"/>
        <v/>
      </c>
      <c r="Z80" s="36" t="str">
        <f>IF(表6!$F80="","",表6!$F80)</f>
        <v/>
      </c>
      <c r="AA80" s="505">
        <f>IF(Z80="",0,表6!G80)</f>
        <v>0</v>
      </c>
      <c r="AB80" s="403">
        <f t="shared" si="10"/>
        <v>0</v>
      </c>
      <c r="AC80" s="403">
        <f t="shared" si="11"/>
        <v>0</v>
      </c>
      <c r="AD80" s="403">
        <f t="shared" si="12"/>
        <v>0</v>
      </c>
      <c r="AE80" s="403">
        <f t="shared" si="13"/>
        <v>0</v>
      </c>
      <c r="AF80" s="403">
        <f t="shared" si="14"/>
        <v>0</v>
      </c>
      <c r="AG80" s="403">
        <f t="shared" si="15"/>
        <v>0</v>
      </c>
      <c r="AH80" s="403">
        <f t="shared" si="16"/>
        <v>0</v>
      </c>
      <c r="AI80" s="403">
        <f t="shared" si="17"/>
        <v>0</v>
      </c>
      <c r="AJ80" s="403">
        <f t="shared" si="18"/>
        <v>0</v>
      </c>
      <c r="AK80" s="403">
        <f t="shared" si="19"/>
        <v>0</v>
      </c>
      <c r="AL80" s="403">
        <f t="shared" si="1"/>
        <v>0</v>
      </c>
      <c r="AM80" s="403">
        <f t="shared" si="2"/>
        <v>0</v>
      </c>
      <c r="AN80" s="403">
        <f t="shared" si="3"/>
        <v>0</v>
      </c>
      <c r="AO80" s="403">
        <f t="shared" si="4"/>
        <v>0</v>
      </c>
      <c r="AP80" s="403">
        <f t="shared" si="5"/>
        <v>0</v>
      </c>
      <c r="AQ80" s="403">
        <f t="shared" si="20"/>
        <v>0</v>
      </c>
      <c r="AR80" s="403">
        <f t="shared" si="21"/>
        <v>0</v>
      </c>
      <c r="AS80" s="403">
        <f t="shared" si="22"/>
        <v>0</v>
      </c>
      <c r="AT80" s="403">
        <f t="shared" si="23"/>
        <v>0</v>
      </c>
      <c r="AU80" s="403">
        <f t="shared" si="24"/>
        <v>0</v>
      </c>
      <c r="AV80" s="518">
        <f t="shared" si="9"/>
        <v>0</v>
      </c>
    </row>
    <row r="81" spans="3:48" ht="18" customHeight="1" outlineLevel="1" x14ac:dyDescent="0.15">
      <c r="C81" s="49" t="str">
        <f>IF(表6!$C81="","",表6!$C81)</f>
        <v/>
      </c>
      <c r="D81" s="50" t="str">
        <f>IF(表6!$D81="","",表6!$D81)</f>
        <v/>
      </c>
      <c r="E81" s="93"/>
      <c r="F81" s="93"/>
      <c r="G81" s="93"/>
      <c r="H81" s="93"/>
      <c r="I81" s="93"/>
      <c r="J81" s="93"/>
      <c r="K81" s="93"/>
      <c r="L81" s="93"/>
      <c r="M81" s="93"/>
      <c r="N81" s="93"/>
      <c r="O81" s="93"/>
      <c r="P81" s="93"/>
      <c r="Q81" s="93"/>
      <c r="R81" s="93"/>
      <c r="S81" s="93"/>
      <c r="T81" s="93"/>
      <c r="U81" s="93"/>
      <c r="V81" s="93"/>
      <c r="W81" s="93"/>
      <c r="X81" s="93"/>
      <c r="Y81" s="53" t="str">
        <f t="shared" si="26"/>
        <v/>
      </c>
      <c r="Z81" s="36" t="str">
        <f>IF(表6!$F81="","",表6!$F81)</f>
        <v/>
      </c>
      <c r="AA81" s="505">
        <f>IF(Z81="",0,表6!G81)</f>
        <v>0</v>
      </c>
      <c r="AB81" s="403">
        <f t="shared" si="10"/>
        <v>0</v>
      </c>
      <c r="AC81" s="403">
        <f t="shared" si="11"/>
        <v>0</v>
      </c>
      <c r="AD81" s="403">
        <f t="shared" si="12"/>
        <v>0</v>
      </c>
      <c r="AE81" s="403">
        <f t="shared" si="13"/>
        <v>0</v>
      </c>
      <c r="AF81" s="403">
        <f t="shared" si="14"/>
        <v>0</v>
      </c>
      <c r="AG81" s="403">
        <f t="shared" si="15"/>
        <v>0</v>
      </c>
      <c r="AH81" s="403">
        <f t="shared" si="16"/>
        <v>0</v>
      </c>
      <c r="AI81" s="403">
        <f t="shared" si="17"/>
        <v>0</v>
      </c>
      <c r="AJ81" s="403">
        <f t="shared" si="18"/>
        <v>0</v>
      </c>
      <c r="AK81" s="403">
        <f t="shared" si="19"/>
        <v>0</v>
      </c>
      <c r="AL81" s="403">
        <f t="shared" si="1"/>
        <v>0</v>
      </c>
      <c r="AM81" s="403">
        <f t="shared" si="2"/>
        <v>0</v>
      </c>
      <c r="AN81" s="403">
        <f t="shared" si="3"/>
        <v>0</v>
      </c>
      <c r="AO81" s="403">
        <f t="shared" si="4"/>
        <v>0</v>
      </c>
      <c r="AP81" s="403">
        <f t="shared" si="5"/>
        <v>0</v>
      </c>
      <c r="AQ81" s="403">
        <f t="shared" si="20"/>
        <v>0</v>
      </c>
      <c r="AR81" s="403">
        <f t="shared" si="21"/>
        <v>0</v>
      </c>
      <c r="AS81" s="403">
        <f t="shared" si="22"/>
        <v>0</v>
      </c>
      <c r="AT81" s="403">
        <f t="shared" si="23"/>
        <v>0</v>
      </c>
      <c r="AU81" s="403">
        <f t="shared" si="24"/>
        <v>0</v>
      </c>
      <c r="AV81" s="518">
        <f t="shared" si="9"/>
        <v>0</v>
      </c>
    </row>
    <row r="82" spans="3:48" ht="18" customHeight="1" outlineLevel="1" x14ac:dyDescent="0.15">
      <c r="C82" s="49" t="str">
        <f>IF(表6!$C82="","",表6!$C82)</f>
        <v/>
      </c>
      <c r="D82" s="50" t="str">
        <f>IF(表6!$D82="","",表6!$D82)</f>
        <v/>
      </c>
      <c r="E82" s="93"/>
      <c r="F82" s="93"/>
      <c r="G82" s="93"/>
      <c r="H82" s="93"/>
      <c r="I82" s="93"/>
      <c r="J82" s="93"/>
      <c r="K82" s="93"/>
      <c r="L82" s="93"/>
      <c r="M82" s="93"/>
      <c r="N82" s="93"/>
      <c r="O82" s="93"/>
      <c r="P82" s="93"/>
      <c r="Q82" s="93"/>
      <c r="R82" s="93"/>
      <c r="S82" s="93"/>
      <c r="T82" s="93"/>
      <c r="U82" s="93"/>
      <c r="V82" s="93"/>
      <c r="W82" s="93"/>
      <c r="X82" s="93"/>
      <c r="Y82" s="53" t="str">
        <f t="shared" si="26"/>
        <v/>
      </c>
      <c r="Z82" s="36" t="str">
        <f>IF(表6!$F82="","",表6!$F82)</f>
        <v/>
      </c>
      <c r="AA82" s="505">
        <f>IF(Z82="",0,表6!G82)</f>
        <v>0</v>
      </c>
      <c r="AB82" s="403">
        <f t="shared" si="10"/>
        <v>0</v>
      </c>
      <c r="AC82" s="403">
        <f t="shared" si="11"/>
        <v>0</v>
      </c>
      <c r="AD82" s="403">
        <f t="shared" si="12"/>
        <v>0</v>
      </c>
      <c r="AE82" s="403">
        <f t="shared" si="13"/>
        <v>0</v>
      </c>
      <c r="AF82" s="403">
        <f t="shared" si="14"/>
        <v>0</v>
      </c>
      <c r="AG82" s="403">
        <f t="shared" si="15"/>
        <v>0</v>
      </c>
      <c r="AH82" s="403">
        <f t="shared" si="16"/>
        <v>0</v>
      </c>
      <c r="AI82" s="403">
        <f t="shared" si="17"/>
        <v>0</v>
      </c>
      <c r="AJ82" s="403">
        <f t="shared" si="18"/>
        <v>0</v>
      </c>
      <c r="AK82" s="403">
        <f t="shared" si="19"/>
        <v>0</v>
      </c>
      <c r="AL82" s="403">
        <f t="shared" si="1"/>
        <v>0</v>
      </c>
      <c r="AM82" s="403">
        <f t="shared" si="2"/>
        <v>0</v>
      </c>
      <c r="AN82" s="403">
        <f t="shared" si="3"/>
        <v>0</v>
      </c>
      <c r="AO82" s="403">
        <f t="shared" si="4"/>
        <v>0</v>
      </c>
      <c r="AP82" s="403">
        <f t="shared" si="5"/>
        <v>0</v>
      </c>
      <c r="AQ82" s="403">
        <f t="shared" si="20"/>
        <v>0</v>
      </c>
      <c r="AR82" s="403">
        <f t="shared" si="21"/>
        <v>0</v>
      </c>
      <c r="AS82" s="403">
        <f t="shared" si="22"/>
        <v>0</v>
      </c>
      <c r="AT82" s="403">
        <f t="shared" si="23"/>
        <v>0</v>
      </c>
      <c r="AU82" s="403">
        <f t="shared" si="24"/>
        <v>0</v>
      </c>
      <c r="AV82" s="518">
        <f t="shared" si="9"/>
        <v>0</v>
      </c>
    </row>
    <row r="83" spans="3:48" ht="18" customHeight="1" outlineLevel="1" x14ac:dyDescent="0.15">
      <c r="C83" s="49" t="str">
        <f>IF(表6!$C83="","",表6!$C83)</f>
        <v/>
      </c>
      <c r="D83" s="50" t="str">
        <f>IF(表6!$D83="","",表6!$D83)</f>
        <v/>
      </c>
      <c r="E83" s="93"/>
      <c r="F83" s="93"/>
      <c r="G83" s="93"/>
      <c r="H83" s="93"/>
      <c r="I83" s="93"/>
      <c r="J83" s="93"/>
      <c r="K83" s="93"/>
      <c r="L83" s="93"/>
      <c r="M83" s="93"/>
      <c r="N83" s="93"/>
      <c r="O83" s="93"/>
      <c r="P83" s="93"/>
      <c r="Q83" s="93"/>
      <c r="R83" s="93"/>
      <c r="S83" s="93"/>
      <c r="T83" s="93"/>
      <c r="U83" s="93"/>
      <c r="V83" s="93"/>
      <c r="W83" s="93"/>
      <c r="X83" s="93"/>
      <c r="Y83" s="53" t="str">
        <f t="shared" si="26"/>
        <v/>
      </c>
      <c r="Z83" s="36" t="str">
        <f>IF(表6!$F83="","",表6!$F83)</f>
        <v/>
      </c>
      <c r="AA83" s="505">
        <f>IF(Z83="",0,表6!G83)</f>
        <v>0</v>
      </c>
      <c r="AB83" s="403">
        <f t="shared" si="10"/>
        <v>0</v>
      </c>
      <c r="AC83" s="403">
        <f t="shared" si="11"/>
        <v>0</v>
      </c>
      <c r="AD83" s="403">
        <f t="shared" si="12"/>
        <v>0</v>
      </c>
      <c r="AE83" s="403">
        <f t="shared" si="13"/>
        <v>0</v>
      </c>
      <c r="AF83" s="403">
        <f t="shared" si="14"/>
        <v>0</v>
      </c>
      <c r="AG83" s="403">
        <f t="shared" si="15"/>
        <v>0</v>
      </c>
      <c r="AH83" s="403">
        <f t="shared" si="16"/>
        <v>0</v>
      </c>
      <c r="AI83" s="403">
        <f t="shared" si="17"/>
        <v>0</v>
      </c>
      <c r="AJ83" s="403">
        <f t="shared" si="18"/>
        <v>0</v>
      </c>
      <c r="AK83" s="403">
        <f t="shared" si="19"/>
        <v>0</v>
      </c>
      <c r="AL83" s="403">
        <f t="shared" si="1"/>
        <v>0</v>
      </c>
      <c r="AM83" s="403">
        <f t="shared" si="2"/>
        <v>0</v>
      </c>
      <c r="AN83" s="403">
        <f t="shared" si="3"/>
        <v>0</v>
      </c>
      <c r="AO83" s="403">
        <f t="shared" si="4"/>
        <v>0</v>
      </c>
      <c r="AP83" s="403">
        <f t="shared" si="5"/>
        <v>0</v>
      </c>
      <c r="AQ83" s="403">
        <f t="shared" si="20"/>
        <v>0</v>
      </c>
      <c r="AR83" s="403">
        <f t="shared" si="21"/>
        <v>0</v>
      </c>
      <c r="AS83" s="403">
        <f t="shared" si="22"/>
        <v>0</v>
      </c>
      <c r="AT83" s="403">
        <f t="shared" si="23"/>
        <v>0</v>
      </c>
      <c r="AU83" s="403">
        <f t="shared" si="24"/>
        <v>0</v>
      </c>
      <c r="AV83" s="518">
        <f t="shared" si="9"/>
        <v>0</v>
      </c>
    </row>
    <row r="84" spans="3:48" ht="18" customHeight="1" outlineLevel="1" x14ac:dyDescent="0.15">
      <c r="C84" s="49" t="str">
        <f>IF(表6!$C84="","",表6!$C84)</f>
        <v/>
      </c>
      <c r="D84" s="50" t="str">
        <f>IF(表6!$D84="","",表6!$D84)</f>
        <v/>
      </c>
      <c r="E84" s="93"/>
      <c r="F84" s="93"/>
      <c r="G84" s="93"/>
      <c r="H84" s="93"/>
      <c r="I84" s="93"/>
      <c r="J84" s="93"/>
      <c r="K84" s="93"/>
      <c r="L84" s="93"/>
      <c r="M84" s="93"/>
      <c r="N84" s="93"/>
      <c r="O84" s="93"/>
      <c r="P84" s="93"/>
      <c r="Q84" s="93"/>
      <c r="R84" s="93"/>
      <c r="S84" s="93"/>
      <c r="T84" s="93"/>
      <c r="U84" s="93"/>
      <c r="V84" s="93"/>
      <c r="W84" s="93"/>
      <c r="X84" s="93"/>
      <c r="Y84" s="53" t="str">
        <f t="shared" si="26"/>
        <v/>
      </c>
      <c r="Z84" s="36" t="str">
        <f>IF(表6!$F84="","",表6!$F84)</f>
        <v/>
      </c>
      <c r="AA84" s="505">
        <f>IF(Z84="",0,表6!G84)</f>
        <v>0</v>
      </c>
      <c r="AB84" s="403">
        <f t="shared" si="10"/>
        <v>0</v>
      </c>
      <c r="AC84" s="403">
        <f t="shared" si="11"/>
        <v>0</v>
      </c>
      <c r="AD84" s="403">
        <f t="shared" si="12"/>
        <v>0</v>
      </c>
      <c r="AE84" s="403">
        <f t="shared" si="13"/>
        <v>0</v>
      </c>
      <c r="AF84" s="403">
        <f t="shared" si="14"/>
        <v>0</v>
      </c>
      <c r="AG84" s="403">
        <f t="shared" si="15"/>
        <v>0</v>
      </c>
      <c r="AH84" s="403">
        <f t="shared" si="16"/>
        <v>0</v>
      </c>
      <c r="AI84" s="403">
        <f t="shared" si="17"/>
        <v>0</v>
      </c>
      <c r="AJ84" s="403">
        <f t="shared" si="18"/>
        <v>0</v>
      </c>
      <c r="AK84" s="403">
        <f t="shared" si="19"/>
        <v>0</v>
      </c>
      <c r="AL84" s="403">
        <f t="shared" si="1"/>
        <v>0</v>
      </c>
      <c r="AM84" s="403">
        <f t="shared" si="2"/>
        <v>0</v>
      </c>
      <c r="AN84" s="403">
        <f t="shared" si="3"/>
        <v>0</v>
      </c>
      <c r="AO84" s="403">
        <f t="shared" si="4"/>
        <v>0</v>
      </c>
      <c r="AP84" s="403">
        <f t="shared" si="5"/>
        <v>0</v>
      </c>
      <c r="AQ84" s="403">
        <f t="shared" si="20"/>
        <v>0</v>
      </c>
      <c r="AR84" s="403">
        <f t="shared" si="21"/>
        <v>0</v>
      </c>
      <c r="AS84" s="403">
        <f t="shared" si="22"/>
        <v>0</v>
      </c>
      <c r="AT84" s="403">
        <f t="shared" si="23"/>
        <v>0</v>
      </c>
      <c r="AU84" s="403">
        <f t="shared" si="24"/>
        <v>0</v>
      </c>
      <c r="AV84" s="518">
        <f t="shared" si="9"/>
        <v>0</v>
      </c>
    </row>
    <row r="85" spans="3:48" ht="18" customHeight="1" outlineLevel="1" x14ac:dyDescent="0.15">
      <c r="C85" s="49" t="str">
        <f>IF(表6!$C85="","",表6!$C85)</f>
        <v/>
      </c>
      <c r="D85" s="50" t="str">
        <f>IF(表6!$D85="","",表6!$D85)</f>
        <v/>
      </c>
      <c r="E85" s="93"/>
      <c r="F85" s="93"/>
      <c r="G85" s="93"/>
      <c r="H85" s="93"/>
      <c r="I85" s="93"/>
      <c r="J85" s="93"/>
      <c r="K85" s="93"/>
      <c r="L85" s="93"/>
      <c r="M85" s="93"/>
      <c r="N85" s="93"/>
      <c r="O85" s="93"/>
      <c r="P85" s="93"/>
      <c r="Q85" s="93"/>
      <c r="R85" s="93"/>
      <c r="S85" s="93"/>
      <c r="T85" s="93"/>
      <c r="U85" s="93"/>
      <c r="V85" s="93"/>
      <c r="W85" s="93"/>
      <c r="X85" s="93"/>
      <c r="Y85" s="53" t="str">
        <f t="shared" si="26"/>
        <v/>
      </c>
      <c r="Z85" s="36" t="str">
        <f>IF(表6!$F85="","",表6!$F85)</f>
        <v/>
      </c>
      <c r="AA85" s="505">
        <f>IF(Z85="",0,表6!G85)</f>
        <v>0</v>
      </c>
      <c r="AB85" s="403">
        <f t="shared" si="10"/>
        <v>0</v>
      </c>
      <c r="AC85" s="403">
        <f t="shared" si="11"/>
        <v>0</v>
      </c>
      <c r="AD85" s="403">
        <f t="shared" si="12"/>
        <v>0</v>
      </c>
      <c r="AE85" s="403">
        <f t="shared" si="13"/>
        <v>0</v>
      </c>
      <c r="AF85" s="403">
        <f t="shared" si="14"/>
        <v>0</v>
      </c>
      <c r="AG85" s="403">
        <f t="shared" si="15"/>
        <v>0</v>
      </c>
      <c r="AH85" s="403">
        <f t="shared" si="16"/>
        <v>0</v>
      </c>
      <c r="AI85" s="403">
        <f t="shared" si="17"/>
        <v>0</v>
      </c>
      <c r="AJ85" s="403">
        <f t="shared" si="18"/>
        <v>0</v>
      </c>
      <c r="AK85" s="403">
        <f t="shared" si="19"/>
        <v>0</v>
      </c>
      <c r="AL85" s="403">
        <f t="shared" si="1"/>
        <v>0</v>
      </c>
      <c r="AM85" s="403">
        <f t="shared" si="2"/>
        <v>0</v>
      </c>
      <c r="AN85" s="403">
        <f t="shared" si="3"/>
        <v>0</v>
      </c>
      <c r="AO85" s="403">
        <f t="shared" si="4"/>
        <v>0</v>
      </c>
      <c r="AP85" s="403">
        <f t="shared" si="5"/>
        <v>0</v>
      </c>
      <c r="AQ85" s="403">
        <f t="shared" si="20"/>
        <v>0</v>
      </c>
      <c r="AR85" s="403">
        <f t="shared" si="21"/>
        <v>0</v>
      </c>
      <c r="AS85" s="403">
        <f t="shared" si="22"/>
        <v>0</v>
      </c>
      <c r="AT85" s="403">
        <f t="shared" si="23"/>
        <v>0</v>
      </c>
      <c r="AU85" s="403">
        <f t="shared" si="24"/>
        <v>0</v>
      </c>
      <c r="AV85" s="518">
        <f t="shared" si="9"/>
        <v>0</v>
      </c>
    </row>
    <row r="86" spans="3:48" ht="18" customHeight="1" outlineLevel="1" x14ac:dyDescent="0.15">
      <c r="C86" s="49" t="str">
        <f>IF(表6!$C86="","",表6!$C86)</f>
        <v/>
      </c>
      <c r="D86" s="50" t="str">
        <f>IF(表6!$D86="","",表6!$D86)</f>
        <v/>
      </c>
      <c r="E86" s="93"/>
      <c r="F86" s="93"/>
      <c r="G86" s="93"/>
      <c r="H86" s="93"/>
      <c r="I86" s="93"/>
      <c r="J86" s="93"/>
      <c r="K86" s="93"/>
      <c r="L86" s="93"/>
      <c r="M86" s="93"/>
      <c r="N86" s="93"/>
      <c r="O86" s="93"/>
      <c r="P86" s="93"/>
      <c r="Q86" s="93"/>
      <c r="R86" s="93"/>
      <c r="S86" s="93"/>
      <c r="T86" s="93"/>
      <c r="U86" s="93"/>
      <c r="V86" s="93"/>
      <c r="W86" s="93"/>
      <c r="X86" s="93"/>
      <c r="Y86" s="53" t="str">
        <f t="shared" si="26"/>
        <v/>
      </c>
      <c r="Z86" s="36" t="str">
        <f>IF(表6!$F86="","",表6!$F86)</f>
        <v/>
      </c>
      <c r="AA86" s="505">
        <f>IF(Z86="",0,表6!G86)</f>
        <v>0</v>
      </c>
      <c r="AB86" s="403">
        <f t="shared" si="10"/>
        <v>0</v>
      </c>
      <c r="AC86" s="403">
        <f t="shared" si="11"/>
        <v>0</v>
      </c>
      <c r="AD86" s="403">
        <f t="shared" si="12"/>
        <v>0</v>
      </c>
      <c r="AE86" s="403">
        <f t="shared" si="13"/>
        <v>0</v>
      </c>
      <c r="AF86" s="403">
        <f t="shared" si="14"/>
        <v>0</v>
      </c>
      <c r="AG86" s="403">
        <f t="shared" si="15"/>
        <v>0</v>
      </c>
      <c r="AH86" s="403">
        <f t="shared" si="16"/>
        <v>0</v>
      </c>
      <c r="AI86" s="403">
        <f t="shared" si="17"/>
        <v>0</v>
      </c>
      <c r="AJ86" s="403">
        <f t="shared" si="18"/>
        <v>0</v>
      </c>
      <c r="AK86" s="403">
        <f t="shared" si="19"/>
        <v>0</v>
      </c>
      <c r="AL86" s="403">
        <f t="shared" si="1"/>
        <v>0</v>
      </c>
      <c r="AM86" s="403">
        <f t="shared" si="2"/>
        <v>0</v>
      </c>
      <c r="AN86" s="403">
        <f t="shared" si="3"/>
        <v>0</v>
      </c>
      <c r="AO86" s="403">
        <f t="shared" si="4"/>
        <v>0</v>
      </c>
      <c r="AP86" s="403">
        <f t="shared" si="5"/>
        <v>0</v>
      </c>
      <c r="AQ86" s="403">
        <f t="shared" si="20"/>
        <v>0</v>
      </c>
      <c r="AR86" s="403">
        <f t="shared" si="21"/>
        <v>0</v>
      </c>
      <c r="AS86" s="403">
        <f t="shared" si="22"/>
        <v>0</v>
      </c>
      <c r="AT86" s="403">
        <f t="shared" si="23"/>
        <v>0</v>
      </c>
      <c r="AU86" s="403">
        <f t="shared" si="24"/>
        <v>0</v>
      </c>
      <c r="AV86" s="518">
        <f t="shared" si="9"/>
        <v>0</v>
      </c>
    </row>
    <row r="87" spans="3:48" ht="18" customHeight="1" outlineLevel="1" x14ac:dyDescent="0.15">
      <c r="C87" s="49" t="str">
        <f>IF(表6!$C87="","",表6!$C87)</f>
        <v/>
      </c>
      <c r="D87" s="50" t="str">
        <f>IF(表6!$D87="","",表6!$D87)</f>
        <v/>
      </c>
      <c r="E87" s="93"/>
      <c r="F87" s="93"/>
      <c r="G87" s="93"/>
      <c r="H87" s="93"/>
      <c r="I87" s="93"/>
      <c r="J87" s="93"/>
      <c r="K87" s="93"/>
      <c r="L87" s="93"/>
      <c r="M87" s="93"/>
      <c r="N87" s="93"/>
      <c r="O87" s="93"/>
      <c r="P87" s="93"/>
      <c r="Q87" s="93"/>
      <c r="R87" s="93"/>
      <c r="S87" s="93"/>
      <c r="T87" s="93"/>
      <c r="U87" s="93"/>
      <c r="V87" s="93"/>
      <c r="W87" s="93"/>
      <c r="X87" s="93"/>
      <c r="Y87" s="53" t="str">
        <f t="shared" si="26"/>
        <v/>
      </c>
      <c r="Z87" s="36" t="str">
        <f>IF(表6!$F87="","",表6!$F87)</f>
        <v/>
      </c>
      <c r="AA87" s="505">
        <f>IF(Z87="",0,表6!G87)</f>
        <v>0</v>
      </c>
      <c r="AB87" s="403">
        <f t="shared" si="10"/>
        <v>0</v>
      </c>
      <c r="AC87" s="403">
        <f t="shared" si="11"/>
        <v>0</v>
      </c>
      <c r="AD87" s="403">
        <f t="shared" si="12"/>
        <v>0</v>
      </c>
      <c r="AE87" s="403">
        <f t="shared" si="13"/>
        <v>0</v>
      </c>
      <c r="AF87" s="403">
        <f t="shared" si="14"/>
        <v>0</v>
      </c>
      <c r="AG87" s="403">
        <f t="shared" si="15"/>
        <v>0</v>
      </c>
      <c r="AH87" s="403">
        <f t="shared" si="16"/>
        <v>0</v>
      </c>
      <c r="AI87" s="403">
        <f t="shared" si="17"/>
        <v>0</v>
      </c>
      <c r="AJ87" s="403">
        <f t="shared" si="18"/>
        <v>0</v>
      </c>
      <c r="AK87" s="403">
        <f t="shared" si="19"/>
        <v>0</v>
      </c>
      <c r="AL87" s="403">
        <f t="shared" si="1"/>
        <v>0</v>
      </c>
      <c r="AM87" s="403">
        <f t="shared" si="2"/>
        <v>0</v>
      </c>
      <c r="AN87" s="403">
        <f t="shared" si="3"/>
        <v>0</v>
      </c>
      <c r="AO87" s="403">
        <f t="shared" si="4"/>
        <v>0</v>
      </c>
      <c r="AP87" s="403">
        <f t="shared" si="5"/>
        <v>0</v>
      </c>
      <c r="AQ87" s="403">
        <f t="shared" si="20"/>
        <v>0</v>
      </c>
      <c r="AR87" s="403">
        <f t="shared" si="21"/>
        <v>0</v>
      </c>
      <c r="AS87" s="403">
        <f t="shared" si="22"/>
        <v>0</v>
      </c>
      <c r="AT87" s="403">
        <f t="shared" si="23"/>
        <v>0</v>
      </c>
      <c r="AU87" s="403">
        <f t="shared" si="24"/>
        <v>0</v>
      </c>
      <c r="AV87" s="518">
        <f t="shared" si="9"/>
        <v>0</v>
      </c>
    </row>
    <row r="88" spans="3:48" ht="18" customHeight="1" outlineLevel="1" x14ac:dyDescent="0.15">
      <c r="C88" s="49" t="str">
        <f>IF(表6!$C88="","",表6!$C88)</f>
        <v/>
      </c>
      <c r="D88" s="50" t="str">
        <f>IF(表6!$D88="","",表6!$D88)</f>
        <v/>
      </c>
      <c r="E88" s="93"/>
      <c r="F88" s="93"/>
      <c r="G88" s="93"/>
      <c r="H88" s="93"/>
      <c r="I88" s="93"/>
      <c r="J88" s="93"/>
      <c r="K88" s="93"/>
      <c r="L88" s="93"/>
      <c r="M88" s="93"/>
      <c r="N88" s="93"/>
      <c r="O88" s="93"/>
      <c r="P88" s="93"/>
      <c r="Q88" s="93"/>
      <c r="R88" s="93"/>
      <c r="S88" s="93"/>
      <c r="T88" s="93"/>
      <c r="U88" s="93"/>
      <c r="V88" s="93"/>
      <c r="W88" s="93"/>
      <c r="X88" s="93"/>
      <c r="Y88" s="53" t="str">
        <f t="shared" si="26"/>
        <v/>
      </c>
      <c r="Z88" s="36" t="str">
        <f>IF(表6!$F88="","",表6!$F88)</f>
        <v/>
      </c>
      <c r="AA88" s="505">
        <f>IF(Z88="",0,表6!G88)</f>
        <v>0</v>
      </c>
      <c r="AB88" s="403">
        <f t="shared" si="10"/>
        <v>0</v>
      </c>
      <c r="AC88" s="403">
        <f t="shared" si="11"/>
        <v>0</v>
      </c>
      <c r="AD88" s="403">
        <f t="shared" si="12"/>
        <v>0</v>
      </c>
      <c r="AE88" s="403">
        <f t="shared" si="13"/>
        <v>0</v>
      </c>
      <c r="AF88" s="403">
        <f t="shared" si="14"/>
        <v>0</v>
      </c>
      <c r="AG88" s="403">
        <f t="shared" si="15"/>
        <v>0</v>
      </c>
      <c r="AH88" s="403">
        <f t="shared" si="16"/>
        <v>0</v>
      </c>
      <c r="AI88" s="403">
        <f t="shared" si="17"/>
        <v>0</v>
      </c>
      <c r="AJ88" s="403">
        <f t="shared" si="18"/>
        <v>0</v>
      </c>
      <c r="AK88" s="403">
        <f t="shared" si="19"/>
        <v>0</v>
      </c>
      <c r="AL88" s="403">
        <f t="shared" si="1"/>
        <v>0</v>
      </c>
      <c r="AM88" s="403">
        <f t="shared" si="2"/>
        <v>0</v>
      </c>
      <c r="AN88" s="403">
        <f t="shared" si="3"/>
        <v>0</v>
      </c>
      <c r="AO88" s="403">
        <f t="shared" si="4"/>
        <v>0</v>
      </c>
      <c r="AP88" s="403">
        <f t="shared" si="5"/>
        <v>0</v>
      </c>
      <c r="AQ88" s="403">
        <f t="shared" si="20"/>
        <v>0</v>
      </c>
      <c r="AR88" s="403">
        <f t="shared" si="21"/>
        <v>0</v>
      </c>
      <c r="AS88" s="403">
        <f t="shared" si="22"/>
        <v>0</v>
      </c>
      <c r="AT88" s="403">
        <f t="shared" si="23"/>
        <v>0</v>
      </c>
      <c r="AU88" s="403">
        <f t="shared" si="24"/>
        <v>0</v>
      </c>
      <c r="AV88" s="518">
        <f t="shared" si="9"/>
        <v>0</v>
      </c>
    </row>
    <row r="89" spans="3:48" ht="18" customHeight="1" outlineLevel="1" x14ac:dyDescent="0.15">
      <c r="C89" s="49" t="str">
        <f>IF(表6!$C89="","",表6!$C89)</f>
        <v/>
      </c>
      <c r="D89" s="50" t="str">
        <f>IF(表6!$D89="","",表6!$D89)</f>
        <v/>
      </c>
      <c r="E89" s="93"/>
      <c r="F89" s="93"/>
      <c r="G89" s="93"/>
      <c r="H89" s="93"/>
      <c r="I89" s="93"/>
      <c r="J89" s="93"/>
      <c r="K89" s="93"/>
      <c r="L89" s="93"/>
      <c r="M89" s="93"/>
      <c r="N89" s="93"/>
      <c r="O89" s="93"/>
      <c r="P89" s="93"/>
      <c r="Q89" s="93"/>
      <c r="R89" s="93"/>
      <c r="S89" s="93"/>
      <c r="T89" s="93"/>
      <c r="U89" s="93"/>
      <c r="V89" s="93"/>
      <c r="W89" s="93"/>
      <c r="X89" s="93"/>
      <c r="Y89" s="53" t="str">
        <f t="shared" si="26"/>
        <v/>
      </c>
      <c r="Z89" s="36" t="str">
        <f>IF(表6!$F89="","",表6!$F89)</f>
        <v/>
      </c>
      <c r="AA89" s="505">
        <f>IF(Z89="",0,表6!G89)</f>
        <v>0</v>
      </c>
      <c r="AB89" s="403">
        <f t="shared" si="10"/>
        <v>0</v>
      </c>
      <c r="AC89" s="403">
        <f t="shared" si="11"/>
        <v>0</v>
      </c>
      <c r="AD89" s="403">
        <f t="shared" si="12"/>
        <v>0</v>
      </c>
      <c r="AE89" s="403">
        <f t="shared" si="13"/>
        <v>0</v>
      </c>
      <c r="AF89" s="403">
        <f t="shared" si="14"/>
        <v>0</v>
      </c>
      <c r="AG89" s="403">
        <f t="shared" si="15"/>
        <v>0</v>
      </c>
      <c r="AH89" s="403">
        <f t="shared" si="16"/>
        <v>0</v>
      </c>
      <c r="AI89" s="403">
        <f t="shared" si="17"/>
        <v>0</v>
      </c>
      <c r="AJ89" s="403">
        <f t="shared" si="18"/>
        <v>0</v>
      </c>
      <c r="AK89" s="403">
        <f t="shared" si="19"/>
        <v>0</v>
      </c>
      <c r="AL89" s="403">
        <f t="shared" si="1"/>
        <v>0</v>
      </c>
      <c r="AM89" s="403">
        <f t="shared" si="2"/>
        <v>0</v>
      </c>
      <c r="AN89" s="403">
        <f t="shared" si="3"/>
        <v>0</v>
      </c>
      <c r="AO89" s="403">
        <f t="shared" si="4"/>
        <v>0</v>
      </c>
      <c r="AP89" s="403">
        <f t="shared" si="5"/>
        <v>0</v>
      </c>
      <c r="AQ89" s="403">
        <f t="shared" si="20"/>
        <v>0</v>
      </c>
      <c r="AR89" s="403">
        <f t="shared" si="21"/>
        <v>0</v>
      </c>
      <c r="AS89" s="403">
        <f t="shared" si="22"/>
        <v>0</v>
      </c>
      <c r="AT89" s="403">
        <f t="shared" si="23"/>
        <v>0</v>
      </c>
      <c r="AU89" s="403">
        <f t="shared" si="24"/>
        <v>0</v>
      </c>
      <c r="AV89" s="518">
        <f t="shared" si="9"/>
        <v>0</v>
      </c>
    </row>
    <row r="90" spans="3:48" ht="18" customHeight="1" outlineLevel="1" x14ac:dyDescent="0.15">
      <c r="C90" s="49" t="str">
        <f>IF(表6!$C90="","",表6!$C90)</f>
        <v/>
      </c>
      <c r="D90" s="50" t="str">
        <f>IF(表6!$D90="","",表6!$D90)</f>
        <v/>
      </c>
      <c r="E90" s="93"/>
      <c r="F90" s="93"/>
      <c r="G90" s="93"/>
      <c r="H90" s="93"/>
      <c r="I90" s="93"/>
      <c r="J90" s="93"/>
      <c r="K90" s="93"/>
      <c r="L90" s="93"/>
      <c r="M90" s="93"/>
      <c r="N90" s="93"/>
      <c r="O90" s="93"/>
      <c r="P90" s="93"/>
      <c r="Q90" s="93"/>
      <c r="R90" s="93"/>
      <c r="S90" s="93"/>
      <c r="T90" s="93"/>
      <c r="U90" s="93"/>
      <c r="V90" s="93"/>
      <c r="W90" s="93"/>
      <c r="X90" s="93"/>
      <c r="Y90" s="53" t="str">
        <f t="shared" si="26"/>
        <v/>
      </c>
      <c r="Z90" s="36" t="str">
        <f>IF(表6!$F90="","",表6!$F90)</f>
        <v/>
      </c>
      <c r="AA90" s="505">
        <f>IF(Z90="",0,表6!G90)</f>
        <v>0</v>
      </c>
      <c r="AB90" s="403">
        <f t="shared" si="10"/>
        <v>0</v>
      </c>
      <c r="AC90" s="403">
        <f t="shared" si="11"/>
        <v>0</v>
      </c>
      <c r="AD90" s="403">
        <f t="shared" si="12"/>
        <v>0</v>
      </c>
      <c r="AE90" s="403">
        <f t="shared" si="13"/>
        <v>0</v>
      </c>
      <c r="AF90" s="403">
        <f t="shared" si="14"/>
        <v>0</v>
      </c>
      <c r="AG90" s="403">
        <f t="shared" si="15"/>
        <v>0</v>
      </c>
      <c r="AH90" s="403">
        <f t="shared" si="16"/>
        <v>0</v>
      </c>
      <c r="AI90" s="403">
        <f t="shared" si="17"/>
        <v>0</v>
      </c>
      <c r="AJ90" s="403">
        <f t="shared" si="18"/>
        <v>0</v>
      </c>
      <c r="AK90" s="403">
        <f t="shared" si="19"/>
        <v>0</v>
      </c>
      <c r="AL90" s="403">
        <f t="shared" si="1"/>
        <v>0</v>
      </c>
      <c r="AM90" s="403">
        <f t="shared" si="2"/>
        <v>0</v>
      </c>
      <c r="AN90" s="403">
        <f t="shared" si="3"/>
        <v>0</v>
      </c>
      <c r="AO90" s="403">
        <f t="shared" si="4"/>
        <v>0</v>
      </c>
      <c r="AP90" s="403">
        <f t="shared" si="5"/>
        <v>0</v>
      </c>
      <c r="AQ90" s="403">
        <f t="shared" si="20"/>
        <v>0</v>
      </c>
      <c r="AR90" s="403">
        <f t="shared" si="21"/>
        <v>0</v>
      </c>
      <c r="AS90" s="403">
        <f t="shared" si="22"/>
        <v>0</v>
      </c>
      <c r="AT90" s="403">
        <f t="shared" si="23"/>
        <v>0</v>
      </c>
      <c r="AU90" s="403">
        <f t="shared" si="24"/>
        <v>0</v>
      </c>
      <c r="AV90" s="518">
        <f t="shared" si="9"/>
        <v>0</v>
      </c>
    </row>
    <row r="91" spans="3:48" ht="18" customHeight="1" outlineLevel="1" x14ac:dyDescent="0.15">
      <c r="C91" s="49" t="str">
        <f>IF(表6!$C91="","",表6!$C91)</f>
        <v/>
      </c>
      <c r="D91" s="50" t="str">
        <f>IF(表6!$D91="","",表6!$D91)</f>
        <v/>
      </c>
      <c r="E91" s="93"/>
      <c r="F91" s="93"/>
      <c r="G91" s="93"/>
      <c r="H91" s="93"/>
      <c r="I91" s="93"/>
      <c r="J91" s="93"/>
      <c r="K91" s="93"/>
      <c r="L91" s="93"/>
      <c r="M91" s="93"/>
      <c r="N91" s="93"/>
      <c r="O91" s="93"/>
      <c r="P91" s="93"/>
      <c r="Q91" s="93"/>
      <c r="R91" s="93"/>
      <c r="S91" s="93"/>
      <c r="T91" s="93"/>
      <c r="U91" s="93"/>
      <c r="V91" s="93"/>
      <c r="W91" s="93"/>
      <c r="X91" s="93"/>
      <c r="Y91" s="53" t="str">
        <f t="shared" si="26"/>
        <v/>
      </c>
      <c r="Z91" s="36" t="str">
        <f>IF(表6!$F91="","",表6!$F91)</f>
        <v/>
      </c>
      <c r="AA91" s="505">
        <f>IF(Z91="",0,表6!G91)</f>
        <v>0</v>
      </c>
      <c r="AB91" s="403">
        <f t="shared" si="10"/>
        <v>0</v>
      </c>
      <c r="AC91" s="403">
        <f t="shared" si="11"/>
        <v>0</v>
      </c>
      <c r="AD91" s="403">
        <f t="shared" si="12"/>
        <v>0</v>
      </c>
      <c r="AE91" s="403">
        <f t="shared" si="13"/>
        <v>0</v>
      </c>
      <c r="AF91" s="403">
        <f t="shared" si="14"/>
        <v>0</v>
      </c>
      <c r="AG91" s="403">
        <f t="shared" si="15"/>
        <v>0</v>
      </c>
      <c r="AH91" s="403">
        <f t="shared" si="16"/>
        <v>0</v>
      </c>
      <c r="AI91" s="403">
        <f t="shared" si="17"/>
        <v>0</v>
      </c>
      <c r="AJ91" s="403">
        <f t="shared" si="18"/>
        <v>0</v>
      </c>
      <c r="AK91" s="403">
        <f t="shared" si="19"/>
        <v>0</v>
      </c>
      <c r="AL91" s="403">
        <f t="shared" si="1"/>
        <v>0</v>
      </c>
      <c r="AM91" s="403">
        <f t="shared" si="2"/>
        <v>0</v>
      </c>
      <c r="AN91" s="403">
        <f t="shared" si="3"/>
        <v>0</v>
      </c>
      <c r="AO91" s="403">
        <f t="shared" si="4"/>
        <v>0</v>
      </c>
      <c r="AP91" s="403">
        <f t="shared" si="5"/>
        <v>0</v>
      </c>
      <c r="AQ91" s="403">
        <f t="shared" si="20"/>
        <v>0</v>
      </c>
      <c r="AR91" s="403">
        <f t="shared" si="21"/>
        <v>0</v>
      </c>
      <c r="AS91" s="403">
        <f t="shared" si="22"/>
        <v>0</v>
      </c>
      <c r="AT91" s="403">
        <f t="shared" si="23"/>
        <v>0</v>
      </c>
      <c r="AU91" s="403">
        <f t="shared" si="24"/>
        <v>0</v>
      </c>
      <c r="AV91" s="518">
        <f t="shared" si="9"/>
        <v>0</v>
      </c>
    </row>
    <row r="92" spans="3:48" ht="18" customHeight="1" outlineLevel="1" x14ac:dyDescent="0.15">
      <c r="C92" s="49" t="str">
        <f>IF(表6!$C92="","",表6!$C92)</f>
        <v/>
      </c>
      <c r="D92" s="50" t="str">
        <f>IF(表6!$D92="","",表6!$D92)</f>
        <v/>
      </c>
      <c r="E92" s="93"/>
      <c r="F92" s="93"/>
      <c r="G92" s="93"/>
      <c r="H92" s="93"/>
      <c r="I92" s="93"/>
      <c r="J92" s="93"/>
      <c r="K92" s="93"/>
      <c r="L92" s="93"/>
      <c r="M92" s="93"/>
      <c r="N92" s="93"/>
      <c r="O92" s="93"/>
      <c r="P92" s="93"/>
      <c r="Q92" s="93"/>
      <c r="R92" s="93"/>
      <c r="S92" s="93"/>
      <c r="T92" s="93"/>
      <c r="U92" s="93"/>
      <c r="V92" s="93"/>
      <c r="W92" s="93"/>
      <c r="X92" s="93"/>
      <c r="Y92" s="53" t="str">
        <f t="shared" si="26"/>
        <v/>
      </c>
      <c r="Z92" s="36" t="str">
        <f>IF(表6!$F92="","",表6!$F92)</f>
        <v/>
      </c>
      <c r="AA92" s="505">
        <f>IF(Z92="",0,表6!G92)</f>
        <v>0</v>
      </c>
      <c r="AB92" s="403">
        <f t="shared" si="10"/>
        <v>0</v>
      </c>
      <c r="AC92" s="403">
        <f t="shared" si="11"/>
        <v>0</v>
      </c>
      <c r="AD92" s="403">
        <f t="shared" si="12"/>
        <v>0</v>
      </c>
      <c r="AE92" s="403">
        <f t="shared" si="13"/>
        <v>0</v>
      </c>
      <c r="AF92" s="403">
        <f t="shared" si="14"/>
        <v>0</v>
      </c>
      <c r="AG92" s="403">
        <f t="shared" si="15"/>
        <v>0</v>
      </c>
      <c r="AH92" s="403">
        <f t="shared" si="16"/>
        <v>0</v>
      </c>
      <c r="AI92" s="403">
        <f t="shared" si="17"/>
        <v>0</v>
      </c>
      <c r="AJ92" s="403">
        <f t="shared" si="18"/>
        <v>0</v>
      </c>
      <c r="AK92" s="403">
        <f t="shared" si="19"/>
        <v>0</v>
      </c>
      <c r="AL92" s="403">
        <f t="shared" ref="AL92:AL112" si="49">IF($D92="",0,ROUND(O92*$Z92,6))</f>
        <v>0</v>
      </c>
      <c r="AM92" s="403">
        <f t="shared" ref="AM92:AM112" si="50">IF($D92="",0,ROUND(P92*$Z92,6))</f>
        <v>0</v>
      </c>
      <c r="AN92" s="403">
        <f t="shared" ref="AN92:AN112" si="51">IF($D92="",0,ROUND(Q92*$Z92,6))</f>
        <v>0</v>
      </c>
      <c r="AO92" s="403">
        <f t="shared" ref="AO92:AO112" si="52">IF($D92="",0,ROUND(R92*$Z92,6))</f>
        <v>0</v>
      </c>
      <c r="AP92" s="403">
        <f t="shared" ref="AP92:AP112" si="53">IF($D92="",0,ROUND(S92*$Z92,6))</f>
        <v>0</v>
      </c>
      <c r="AQ92" s="403">
        <f t="shared" si="20"/>
        <v>0</v>
      </c>
      <c r="AR92" s="403">
        <f t="shared" si="21"/>
        <v>0</v>
      </c>
      <c r="AS92" s="403">
        <f t="shared" si="22"/>
        <v>0</v>
      </c>
      <c r="AT92" s="403">
        <f t="shared" si="23"/>
        <v>0</v>
      </c>
      <c r="AU92" s="403">
        <f t="shared" si="24"/>
        <v>0</v>
      </c>
      <c r="AV92" s="518">
        <f t="shared" si="9"/>
        <v>0</v>
      </c>
    </row>
    <row r="93" spans="3:48" ht="18" customHeight="1" outlineLevel="1" x14ac:dyDescent="0.15">
      <c r="C93" s="49" t="str">
        <f>IF(表6!$C93="","",表6!$C93)</f>
        <v/>
      </c>
      <c r="D93" s="50" t="str">
        <f>IF(表6!$D93="","",表6!$D93)</f>
        <v/>
      </c>
      <c r="E93" s="93"/>
      <c r="F93" s="93"/>
      <c r="G93" s="93"/>
      <c r="H93" s="93"/>
      <c r="I93" s="93"/>
      <c r="J93" s="93"/>
      <c r="K93" s="93"/>
      <c r="L93" s="93"/>
      <c r="M93" s="93"/>
      <c r="N93" s="93"/>
      <c r="O93" s="93"/>
      <c r="P93" s="93"/>
      <c r="Q93" s="93"/>
      <c r="R93" s="93"/>
      <c r="S93" s="93"/>
      <c r="T93" s="93"/>
      <c r="U93" s="93"/>
      <c r="V93" s="93"/>
      <c r="W93" s="93"/>
      <c r="X93" s="93"/>
      <c r="Y93" s="53" t="str">
        <f t="shared" si="26"/>
        <v/>
      </c>
      <c r="Z93" s="36" t="str">
        <f>IF(表6!$F93="","",表6!$F93)</f>
        <v/>
      </c>
      <c r="AA93" s="505">
        <f>IF(Z93="",0,表6!G93)</f>
        <v>0</v>
      </c>
      <c r="AB93" s="403">
        <f t="shared" si="10"/>
        <v>0</v>
      </c>
      <c r="AC93" s="403">
        <f t="shared" si="11"/>
        <v>0</v>
      </c>
      <c r="AD93" s="403">
        <f t="shared" si="12"/>
        <v>0</v>
      </c>
      <c r="AE93" s="403">
        <f t="shared" si="13"/>
        <v>0</v>
      </c>
      <c r="AF93" s="403">
        <f t="shared" si="14"/>
        <v>0</v>
      </c>
      <c r="AG93" s="403">
        <f t="shared" si="15"/>
        <v>0</v>
      </c>
      <c r="AH93" s="403">
        <f t="shared" si="16"/>
        <v>0</v>
      </c>
      <c r="AI93" s="403">
        <f t="shared" si="17"/>
        <v>0</v>
      </c>
      <c r="AJ93" s="403">
        <f t="shared" si="18"/>
        <v>0</v>
      </c>
      <c r="AK93" s="403">
        <f t="shared" si="19"/>
        <v>0</v>
      </c>
      <c r="AL93" s="403">
        <f t="shared" si="49"/>
        <v>0</v>
      </c>
      <c r="AM93" s="403">
        <f t="shared" si="50"/>
        <v>0</v>
      </c>
      <c r="AN93" s="403">
        <f t="shared" si="51"/>
        <v>0</v>
      </c>
      <c r="AO93" s="403">
        <f t="shared" si="52"/>
        <v>0</v>
      </c>
      <c r="AP93" s="403">
        <f t="shared" si="53"/>
        <v>0</v>
      </c>
      <c r="AQ93" s="403">
        <f t="shared" si="20"/>
        <v>0</v>
      </c>
      <c r="AR93" s="403">
        <f t="shared" si="21"/>
        <v>0</v>
      </c>
      <c r="AS93" s="403">
        <f t="shared" si="22"/>
        <v>0</v>
      </c>
      <c r="AT93" s="403">
        <f t="shared" si="23"/>
        <v>0</v>
      </c>
      <c r="AU93" s="403">
        <f t="shared" si="24"/>
        <v>0</v>
      </c>
      <c r="AV93" s="518">
        <f t="shared" ref="AV93:AV111" si="54">IF(AA93="",0,AA93-SUM(AB93:AU93))</f>
        <v>0</v>
      </c>
    </row>
    <row r="94" spans="3:48" ht="18" customHeight="1" outlineLevel="1" x14ac:dyDescent="0.15">
      <c r="C94" s="49" t="str">
        <f>IF(表6!$C94="","",表6!$C94)</f>
        <v/>
      </c>
      <c r="D94" s="50" t="str">
        <f>IF(表6!$D94="","",表6!$D94)</f>
        <v/>
      </c>
      <c r="E94" s="76"/>
      <c r="F94" s="76"/>
      <c r="G94" s="76"/>
      <c r="H94" s="76"/>
      <c r="I94" s="76"/>
      <c r="J94" s="76"/>
      <c r="K94" s="76"/>
      <c r="L94" s="76"/>
      <c r="M94" s="76"/>
      <c r="N94" s="76"/>
      <c r="O94" s="76"/>
      <c r="P94" s="76"/>
      <c r="Q94" s="76"/>
      <c r="R94" s="76"/>
      <c r="S94" s="76"/>
      <c r="T94" s="76"/>
      <c r="U94" s="76"/>
      <c r="V94" s="76"/>
      <c r="W94" s="76"/>
      <c r="X94" s="76"/>
      <c r="Y94" s="53" t="str">
        <f>IF(D94="","",D94-SUM(E94:X94))</f>
        <v/>
      </c>
      <c r="Z94" s="36" t="str">
        <f>IF(表6!$F94="","",表6!$F94)</f>
        <v/>
      </c>
      <c r="AA94" s="505">
        <f>IF(Z94="",0,表6!G94)</f>
        <v>0</v>
      </c>
      <c r="AB94" s="403">
        <f t="shared" ref="AB94:AB112" si="55">IF($D94="",0,ROUND(E94*$Z94,6))</f>
        <v>0</v>
      </c>
      <c r="AC94" s="403">
        <f t="shared" ref="AC94:AC112" si="56">IF($D94="",0,ROUND(F94*$Z94,6))</f>
        <v>0</v>
      </c>
      <c r="AD94" s="403">
        <f t="shared" ref="AD94:AD112" si="57">IF($D94="",0,ROUND(G94*$Z94,6))</f>
        <v>0</v>
      </c>
      <c r="AE94" s="403">
        <f t="shared" ref="AE94:AE112" si="58">IF($D94="",0,ROUND(H94*$Z94,6))</f>
        <v>0</v>
      </c>
      <c r="AF94" s="403">
        <f t="shared" ref="AF94:AF112" si="59">IF($D94="",0,ROUND(I94*$Z94,6))</f>
        <v>0</v>
      </c>
      <c r="AG94" s="403">
        <f t="shared" ref="AG94:AG112" si="60">IF($D94="",0,ROUND(J94*$Z94,6))</f>
        <v>0</v>
      </c>
      <c r="AH94" s="403">
        <f t="shared" ref="AH94:AH112" si="61">IF($D94="",0,ROUND(K94*$Z94,6))</f>
        <v>0</v>
      </c>
      <c r="AI94" s="403">
        <f t="shared" ref="AI94:AI112" si="62">IF($D94="",0,ROUND(L94*$Z94,6))</f>
        <v>0</v>
      </c>
      <c r="AJ94" s="403">
        <f t="shared" ref="AJ94:AJ112" si="63">IF($D94="",0,ROUND(M94*$Z94,6))</f>
        <v>0</v>
      </c>
      <c r="AK94" s="403">
        <f t="shared" ref="AK94:AK112" si="64">IF($D94="",0,ROUND(N94*$Z94,6))</f>
        <v>0</v>
      </c>
      <c r="AL94" s="403">
        <f t="shared" si="49"/>
        <v>0</v>
      </c>
      <c r="AM94" s="403">
        <f t="shared" si="50"/>
        <v>0</v>
      </c>
      <c r="AN94" s="403">
        <f t="shared" si="51"/>
        <v>0</v>
      </c>
      <c r="AO94" s="403">
        <f t="shared" si="52"/>
        <v>0</v>
      </c>
      <c r="AP94" s="403">
        <f t="shared" si="53"/>
        <v>0</v>
      </c>
      <c r="AQ94" s="403">
        <f t="shared" ref="AQ94:AQ112" si="65">IF($D94="",0,ROUND(T94*$Z94,6))</f>
        <v>0</v>
      </c>
      <c r="AR94" s="403">
        <f t="shared" ref="AR94:AR112" si="66">IF($D94="",0,ROUND(U94*$Z94,6))</f>
        <v>0</v>
      </c>
      <c r="AS94" s="403">
        <f t="shared" ref="AS94:AS112" si="67">IF($D94="",0,ROUND(V94*$Z94,6))</f>
        <v>0</v>
      </c>
      <c r="AT94" s="403">
        <f t="shared" ref="AT94:AT112" si="68">IF($D94="",0,ROUND(W94*$Z94,6))</f>
        <v>0</v>
      </c>
      <c r="AU94" s="403">
        <f t="shared" ref="AU94:AU112" si="69">IF($D94="",0,ROUND(X94*$Z94,6))</f>
        <v>0</v>
      </c>
      <c r="AV94" s="518">
        <f t="shared" si="54"/>
        <v>0</v>
      </c>
    </row>
    <row r="95" spans="3:48" ht="18" customHeight="1" outlineLevel="1" x14ac:dyDescent="0.15">
      <c r="C95" s="49" t="str">
        <f>IF(表6!$C95="","",表6!$C95)</f>
        <v/>
      </c>
      <c r="D95" s="50" t="str">
        <f>IF(表6!$D95="","",表6!$D95)</f>
        <v/>
      </c>
      <c r="E95" s="76"/>
      <c r="F95" s="76"/>
      <c r="G95" s="76"/>
      <c r="H95" s="76"/>
      <c r="I95" s="76"/>
      <c r="J95" s="76"/>
      <c r="K95" s="76"/>
      <c r="L95" s="76"/>
      <c r="M95" s="76"/>
      <c r="N95" s="76"/>
      <c r="O95" s="76"/>
      <c r="P95" s="76"/>
      <c r="Q95" s="76"/>
      <c r="R95" s="76"/>
      <c r="S95" s="76"/>
      <c r="T95" s="76"/>
      <c r="U95" s="76"/>
      <c r="V95" s="76"/>
      <c r="W95" s="76"/>
      <c r="X95" s="76"/>
      <c r="Y95" s="53" t="str">
        <f t="shared" si="26"/>
        <v/>
      </c>
      <c r="Z95" s="36" t="str">
        <f>IF(表6!$F95="","",表6!$F95)</f>
        <v/>
      </c>
      <c r="AA95" s="505">
        <f>IF(Z95="",0,表6!G95)</f>
        <v>0</v>
      </c>
      <c r="AB95" s="403">
        <f t="shared" si="55"/>
        <v>0</v>
      </c>
      <c r="AC95" s="403">
        <f t="shared" si="56"/>
        <v>0</v>
      </c>
      <c r="AD95" s="403">
        <f t="shared" si="57"/>
        <v>0</v>
      </c>
      <c r="AE95" s="403">
        <f t="shared" si="58"/>
        <v>0</v>
      </c>
      <c r="AF95" s="403">
        <f t="shared" si="59"/>
        <v>0</v>
      </c>
      <c r="AG95" s="403">
        <f t="shared" si="60"/>
        <v>0</v>
      </c>
      <c r="AH95" s="403">
        <f t="shared" si="61"/>
        <v>0</v>
      </c>
      <c r="AI95" s="403">
        <f t="shared" si="62"/>
        <v>0</v>
      </c>
      <c r="AJ95" s="403">
        <f t="shared" si="63"/>
        <v>0</v>
      </c>
      <c r="AK95" s="403">
        <f t="shared" si="64"/>
        <v>0</v>
      </c>
      <c r="AL95" s="403">
        <f t="shared" si="49"/>
        <v>0</v>
      </c>
      <c r="AM95" s="403">
        <f t="shared" si="50"/>
        <v>0</v>
      </c>
      <c r="AN95" s="403">
        <f t="shared" si="51"/>
        <v>0</v>
      </c>
      <c r="AO95" s="403">
        <f t="shared" si="52"/>
        <v>0</v>
      </c>
      <c r="AP95" s="403">
        <f t="shared" si="53"/>
        <v>0</v>
      </c>
      <c r="AQ95" s="403">
        <f t="shared" si="65"/>
        <v>0</v>
      </c>
      <c r="AR95" s="403">
        <f t="shared" si="66"/>
        <v>0</v>
      </c>
      <c r="AS95" s="403">
        <f t="shared" si="67"/>
        <v>0</v>
      </c>
      <c r="AT95" s="403">
        <f t="shared" si="68"/>
        <v>0</v>
      </c>
      <c r="AU95" s="403">
        <f t="shared" si="69"/>
        <v>0</v>
      </c>
      <c r="AV95" s="518">
        <f t="shared" si="54"/>
        <v>0</v>
      </c>
    </row>
    <row r="96" spans="3:48" ht="18" customHeight="1" outlineLevel="1" x14ac:dyDescent="0.15">
      <c r="C96" s="49" t="str">
        <f>IF(表6!$C96="","",表6!$C96)</f>
        <v/>
      </c>
      <c r="D96" s="50" t="str">
        <f>IF(表6!$D96="","",表6!$D96)</f>
        <v/>
      </c>
      <c r="E96" s="93"/>
      <c r="F96" s="93"/>
      <c r="G96" s="93"/>
      <c r="H96" s="93"/>
      <c r="I96" s="93"/>
      <c r="J96" s="93"/>
      <c r="K96" s="93"/>
      <c r="L96" s="93"/>
      <c r="M96" s="93"/>
      <c r="N96" s="93"/>
      <c r="O96" s="93"/>
      <c r="P96" s="93"/>
      <c r="Q96" s="93"/>
      <c r="R96" s="93"/>
      <c r="S96" s="93"/>
      <c r="T96" s="93"/>
      <c r="U96" s="93"/>
      <c r="V96" s="93"/>
      <c r="W96" s="93"/>
      <c r="X96" s="93"/>
      <c r="Y96" s="53" t="str">
        <f t="shared" si="26"/>
        <v/>
      </c>
      <c r="Z96" s="36" t="str">
        <f>IF(表6!$F96="","",表6!$F96)</f>
        <v/>
      </c>
      <c r="AA96" s="505">
        <f>IF(Z96="",0,表6!G96)</f>
        <v>0</v>
      </c>
      <c r="AB96" s="403">
        <f t="shared" si="55"/>
        <v>0</v>
      </c>
      <c r="AC96" s="403">
        <f t="shared" si="56"/>
        <v>0</v>
      </c>
      <c r="AD96" s="403">
        <f t="shared" si="57"/>
        <v>0</v>
      </c>
      <c r="AE96" s="403">
        <f t="shared" si="58"/>
        <v>0</v>
      </c>
      <c r="AF96" s="403">
        <f t="shared" si="59"/>
        <v>0</v>
      </c>
      <c r="AG96" s="403">
        <f t="shared" si="60"/>
        <v>0</v>
      </c>
      <c r="AH96" s="403">
        <f t="shared" si="61"/>
        <v>0</v>
      </c>
      <c r="AI96" s="403">
        <f t="shared" si="62"/>
        <v>0</v>
      </c>
      <c r="AJ96" s="403">
        <f t="shared" si="63"/>
        <v>0</v>
      </c>
      <c r="AK96" s="403">
        <f t="shared" si="64"/>
        <v>0</v>
      </c>
      <c r="AL96" s="403">
        <f t="shared" si="49"/>
        <v>0</v>
      </c>
      <c r="AM96" s="403">
        <f t="shared" si="50"/>
        <v>0</v>
      </c>
      <c r="AN96" s="403">
        <f t="shared" si="51"/>
        <v>0</v>
      </c>
      <c r="AO96" s="403">
        <f t="shared" si="52"/>
        <v>0</v>
      </c>
      <c r="AP96" s="403">
        <f t="shared" si="53"/>
        <v>0</v>
      </c>
      <c r="AQ96" s="403">
        <f t="shared" si="65"/>
        <v>0</v>
      </c>
      <c r="AR96" s="403">
        <f t="shared" si="66"/>
        <v>0</v>
      </c>
      <c r="AS96" s="403">
        <f t="shared" si="67"/>
        <v>0</v>
      </c>
      <c r="AT96" s="403">
        <f t="shared" si="68"/>
        <v>0</v>
      </c>
      <c r="AU96" s="403">
        <f t="shared" si="69"/>
        <v>0</v>
      </c>
      <c r="AV96" s="518">
        <f t="shared" si="54"/>
        <v>0</v>
      </c>
    </row>
    <row r="97" spans="3:48" ht="18" customHeight="1" outlineLevel="1" x14ac:dyDescent="0.15">
      <c r="C97" s="49" t="str">
        <f>IF(表6!$C97="","",表6!$C97)</f>
        <v/>
      </c>
      <c r="D97" s="50" t="str">
        <f>IF(表6!$D97="","",表6!$D97)</f>
        <v/>
      </c>
      <c r="E97" s="93"/>
      <c r="F97" s="93"/>
      <c r="G97" s="93"/>
      <c r="H97" s="93"/>
      <c r="I97" s="93"/>
      <c r="J97" s="93"/>
      <c r="K97" s="93"/>
      <c r="L97" s="93"/>
      <c r="M97" s="93"/>
      <c r="N97" s="93"/>
      <c r="O97" s="93"/>
      <c r="P97" s="93"/>
      <c r="Q97" s="93"/>
      <c r="R97" s="93"/>
      <c r="S97" s="93"/>
      <c r="T97" s="93"/>
      <c r="U97" s="93"/>
      <c r="V97" s="93"/>
      <c r="W97" s="93"/>
      <c r="X97" s="93"/>
      <c r="Y97" s="53" t="str">
        <f>IF(D97="","",D97-SUM(E97:X97))</f>
        <v/>
      </c>
      <c r="Z97" s="36" t="str">
        <f>IF(表6!$F97="","",表6!$F97)</f>
        <v/>
      </c>
      <c r="AA97" s="505">
        <f>IF(Z97="",0,表6!G97)</f>
        <v>0</v>
      </c>
      <c r="AB97" s="403">
        <f t="shared" si="55"/>
        <v>0</v>
      </c>
      <c r="AC97" s="403">
        <f t="shared" si="56"/>
        <v>0</v>
      </c>
      <c r="AD97" s="403">
        <f t="shared" si="57"/>
        <v>0</v>
      </c>
      <c r="AE97" s="403">
        <f t="shared" si="58"/>
        <v>0</v>
      </c>
      <c r="AF97" s="403">
        <f t="shared" si="59"/>
        <v>0</v>
      </c>
      <c r="AG97" s="403">
        <f t="shared" si="60"/>
        <v>0</v>
      </c>
      <c r="AH97" s="403">
        <f t="shared" si="61"/>
        <v>0</v>
      </c>
      <c r="AI97" s="403">
        <f t="shared" si="62"/>
        <v>0</v>
      </c>
      <c r="AJ97" s="403">
        <f t="shared" si="63"/>
        <v>0</v>
      </c>
      <c r="AK97" s="403">
        <f t="shared" si="64"/>
        <v>0</v>
      </c>
      <c r="AL97" s="403">
        <f t="shared" si="49"/>
        <v>0</v>
      </c>
      <c r="AM97" s="403">
        <f t="shared" si="50"/>
        <v>0</v>
      </c>
      <c r="AN97" s="403">
        <f t="shared" si="51"/>
        <v>0</v>
      </c>
      <c r="AO97" s="403">
        <f t="shared" si="52"/>
        <v>0</v>
      </c>
      <c r="AP97" s="403">
        <f t="shared" si="53"/>
        <v>0</v>
      </c>
      <c r="AQ97" s="403">
        <f t="shared" si="65"/>
        <v>0</v>
      </c>
      <c r="AR97" s="403">
        <f t="shared" si="66"/>
        <v>0</v>
      </c>
      <c r="AS97" s="403">
        <f t="shared" si="67"/>
        <v>0</v>
      </c>
      <c r="AT97" s="403">
        <f t="shared" si="68"/>
        <v>0</v>
      </c>
      <c r="AU97" s="403">
        <f t="shared" si="69"/>
        <v>0</v>
      </c>
      <c r="AV97" s="518">
        <f>IF(AA97="",0,AA97-SUM(AB97:AU97))</f>
        <v>0</v>
      </c>
    </row>
    <row r="98" spans="3:48" ht="18" customHeight="1" outlineLevel="1" x14ac:dyDescent="0.15">
      <c r="C98" s="49" t="str">
        <f>IF(表6!$C98="","",表6!$C98)</f>
        <v/>
      </c>
      <c r="D98" s="50" t="str">
        <f>IF(表6!$D98="","",表6!$D98)</f>
        <v/>
      </c>
      <c r="E98" s="93"/>
      <c r="F98" s="93"/>
      <c r="G98" s="93"/>
      <c r="H98" s="93"/>
      <c r="I98" s="93"/>
      <c r="J98" s="93"/>
      <c r="K98" s="93"/>
      <c r="L98" s="93"/>
      <c r="M98" s="93"/>
      <c r="N98" s="93"/>
      <c r="O98" s="93"/>
      <c r="P98" s="93"/>
      <c r="Q98" s="93"/>
      <c r="R98" s="93"/>
      <c r="S98" s="93"/>
      <c r="T98" s="93"/>
      <c r="U98" s="93"/>
      <c r="V98" s="93"/>
      <c r="W98" s="93"/>
      <c r="X98" s="93"/>
      <c r="Y98" s="53" t="str">
        <f t="shared" si="26"/>
        <v/>
      </c>
      <c r="Z98" s="36" t="str">
        <f>IF(表6!$F98="","",表6!$F98)</f>
        <v/>
      </c>
      <c r="AA98" s="505">
        <f>IF(Z98="",0,表6!G98)</f>
        <v>0</v>
      </c>
      <c r="AB98" s="403">
        <f t="shared" si="55"/>
        <v>0</v>
      </c>
      <c r="AC98" s="403">
        <f t="shared" si="56"/>
        <v>0</v>
      </c>
      <c r="AD98" s="403">
        <f t="shared" si="57"/>
        <v>0</v>
      </c>
      <c r="AE98" s="403">
        <f t="shared" si="58"/>
        <v>0</v>
      </c>
      <c r="AF98" s="403">
        <f t="shared" si="59"/>
        <v>0</v>
      </c>
      <c r="AG98" s="403">
        <f t="shared" si="60"/>
        <v>0</v>
      </c>
      <c r="AH98" s="403">
        <f t="shared" si="61"/>
        <v>0</v>
      </c>
      <c r="AI98" s="403">
        <f t="shared" si="62"/>
        <v>0</v>
      </c>
      <c r="AJ98" s="403">
        <f t="shared" si="63"/>
        <v>0</v>
      </c>
      <c r="AK98" s="403">
        <f t="shared" si="64"/>
        <v>0</v>
      </c>
      <c r="AL98" s="403">
        <f t="shared" si="49"/>
        <v>0</v>
      </c>
      <c r="AM98" s="403">
        <f t="shared" si="50"/>
        <v>0</v>
      </c>
      <c r="AN98" s="403">
        <f t="shared" si="51"/>
        <v>0</v>
      </c>
      <c r="AO98" s="403">
        <f t="shared" si="52"/>
        <v>0</v>
      </c>
      <c r="AP98" s="403">
        <f t="shared" si="53"/>
        <v>0</v>
      </c>
      <c r="AQ98" s="403">
        <f t="shared" si="65"/>
        <v>0</v>
      </c>
      <c r="AR98" s="403">
        <f t="shared" si="66"/>
        <v>0</v>
      </c>
      <c r="AS98" s="403">
        <f t="shared" si="67"/>
        <v>0</v>
      </c>
      <c r="AT98" s="403">
        <f t="shared" si="68"/>
        <v>0</v>
      </c>
      <c r="AU98" s="403">
        <f t="shared" si="69"/>
        <v>0</v>
      </c>
      <c r="AV98" s="518">
        <f t="shared" si="54"/>
        <v>0</v>
      </c>
    </row>
    <row r="99" spans="3:48" ht="18" customHeight="1" outlineLevel="1" x14ac:dyDescent="0.15">
      <c r="C99" s="49" t="str">
        <f>IF(表6!$C99="","",表6!$C99)</f>
        <v/>
      </c>
      <c r="D99" s="50" t="str">
        <f>IF(表6!$D99="","",表6!$D99)</f>
        <v/>
      </c>
      <c r="E99" s="93"/>
      <c r="F99" s="93"/>
      <c r="G99" s="93"/>
      <c r="H99" s="93"/>
      <c r="I99" s="93"/>
      <c r="J99" s="93"/>
      <c r="K99" s="93"/>
      <c r="L99" s="93"/>
      <c r="M99" s="93"/>
      <c r="N99" s="93"/>
      <c r="O99" s="93"/>
      <c r="P99" s="93"/>
      <c r="Q99" s="93"/>
      <c r="R99" s="93"/>
      <c r="S99" s="93"/>
      <c r="T99" s="93"/>
      <c r="U99" s="93"/>
      <c r="V99" s="93"/>
      <c r="W99" s="93"/>
      <c r="X99" s="93"/>
      <c r="Y99" s="53" t="str">
        <f t="shared" ref="Y99:Y112" si="70">IF(D99="","",D99-SUM(E99:X99))</f>
        <v/>
      </c>
      <c r="Z99" s="36" t="str">
        <f>IF(表6!$F99="","",表6!$F99)</f>
        <v/>
      </c>
      <c r="AA99" s="505">
        <f>IF(Z99="",0,表6!G99)</f>
        <v>0</v>
      </c>
      <c r="AB99" s="403">
        <f t="shared" si="55"/>
        <v>0</v>
      </c>
      <c r="AC99" s="403">
        <f t="shared" si="56"/>
        <v>0</v>
      </c>
      <c r="AD99" s="403">
        <f t="shared" si="57"/>
        <v>0</v>
      </c>
      <c r="AE99" s="403">
        <f t="shared" si="58"/>
        <v>0</v>
      </c>
      <c r="AF99" s="403">
        <f t="shared" si="59"/>
        <v>0</v>
      </c>
      <c r="AG99" s="403">
        <f t="shared" si="60"/>
        <v>0</v>
      </c>
      <c r="AH99" s="403">
        <f t="shared" si="61"/>
        <v>0</v>
      </c>
      <c r="AI99" s="403">
        <f t="shared" si="62"/>
        <v>0</v>
      </c>
      <c r="AJ99" s="403">
        <f t="shared" si="63"/>
        <v>0</v>
      </c>
      <c r="AK99" s="403">
        <f t="shared" si="64"/>
        <v>0</v>
      </c>
      <c r="AL99" s="403">
        <f t="shared" si="49"/>
        <v>0</v>
      </c>
      <c r="AM99" s="403">
        <f t="shared" si="50"/>
        <v>0</v>
      </c>
      <c r="AN99" s="403">
        <f t="shared" si="51"/>
        <v>0</v>
      </c>
      <c r="AO99" s="403">
        <f t="shared" si="52"/>
        <v>0</v>
      </c>
      <c r="AP99" s="403">
        <f t="shared" si="53"/>
        <v>0</v>
      </c>
      <c r="AQ99" s="403">
        <f t="shared" si="65"/>
        <v>0</v>
      </c>
      <c r="AR99" s="403">
        <f t="shared" si="66"/>
        <v>0</v>
      </c>
      <c r="AS99" s="403">
        <f t="shared" si="67"/>
        <v>0</v>
      </c>
      <c r="AT99" s="403">
        <f t="shared" si="68"/>
        <v>0</v>
      </c>
      <c r="AU99" s="403">
        <f t="shared" si="69"/>
        <v>0</v>
      </c>
      <c r="AV99" s="518">
        <f t="shared" si="54"/>
        <v>0</v>
      </c>
    </row>
    <row r="100" spans="3:48" ht="18" customHeight="1" outlineLevel="1" x14ac:dyDescent="0.15">
      <c r="C100" s="49" t="str">
        <f>IF(表6!$C100="","",表6!$C100)</f>
        <v/>
      </c>
      <c r="D100" s="50" t="str">
        <f>IF(表6!$D100="","",表6!$D100)</f>
        <v/>
      </c>
      <c r="E100" s="93"/>
      <c r="F100" s="93"/>
      <c r="G100" s="93"/>
      <c r="H100" s="93"/>
      <c r="I100" s="93"/>
      <c r="J100" s="93"/>
      <c r="K100" s="93"/>
      <c r="L100" s="93"/>
      <c r="M100" s="93"/>
      <c r="N100" s="93"/>
      <c r="O100" s="93"/>
      <c r="P100" s="93"/>
      <c r="Q100" s="93"/>
      <c r="R100" s="93"/>
      <c r="S100" s="93"/>
      <c r="T100" s="93"/>
      <c r="U100" s="93"/>
      <c r="V100" s="93"/>
      <c r="W100" s="93"/>
      <c r="X100" s="93"/>
      <c r="Y100" s="53" t="str">
        <f t="shared" si="70"/>
        <v/>
      </c>
      <c r="Z100" s="36" t="str">
        <f>IF(表6!$F100="","",表6!$F100)</f>
        <v/>
      </c>
      <c r="AA100" s="505">
        <f>IF(Z100="",0,表6!G100)</f>
        <v>0</v>
      </c>
      <c r="AB100" s="403">
        <f t="shared" si="55"/>
        <v>0</v>
      </c>
      <c r="AC100" s="403">
        <f t="shared" si="56"/>
        <v>0</v>
      </c>
      <c r="AD100" s="403">
        <f t="shared" si="57"/>
        <v>0</v>
      </c>
      <c r="AE100" s="403">
        <f t="shared" si="58"/>
        <v>0</v>
      </c>
      <c r="AF100" s="403">
        <f t="shared" si="59"/>
        <v>0</v>
      </c>
      <c r="AG100" s="403">
        <f t="shared" si="60"/>
        <v>0</v>
      </c>
      <c r="AH100" s="403">
        <f t="shared" si="61"/>
        <v>0</v>
      </c>
      <c r="AI100" s="403">
        <f t="shared" si="62"/>
        <v>0</v>
      </c>
      <c r="AJ100" s="403">
        <f t="shared" si="63"/>
        <v>0</v>
      </c>
      <c r="AK100" s="403">
        <f t="shared" si="64"/>
        <v>0</v>
      </c>
      <c r="AL100" s="403">
        <f t="shared" si="49"/>
        <v>0</v>
      </c>
      <c r="AM100" s="403">
        <f t="shared" si="50"/>
        <v>0</v>
      </c>
      <c r="AN100" s="403">
        <f t="shared" si="51"/>
        <v>0</v>
      </c>
      <c r="AO100" s="403">
        <f t="shared" si="52"/>
        <v>0</v>
      </c>
      <c r="AP100" s="403">
        <f t="shared" si="53"/>
        <v>0</v>
      </c>
      <c r="AQ100" s="403">
        <f t="shared" si="65"/>
        <v>0</v>
      </c>
      <c r="AR100" s="403">
        <f t="shared" si="66"/>
        <v>0</v>
      </c>
      <c r="AS100" s="403">
        <f t="shared" si="67"/>
        <v>0</v>
      </c>
      <c r="AT100" s="403">
        <f t="shared" si="68"/>
        <v>0</v>
      </c>
      <c r="AU100" s="403">
        <f t="shared" si="69"/>
        <v>0</v>
      </c>
      <c r="AV100" s="518">
        <f t="shared" si="54"/>
        <v>0</v>
      </c>
    </row>
    <row r="101" spans="3:48" ht="18" customHeight="1" outlineLevel="1" x14ac:dyDescent="0.15">
      <c r="C101" s="49" t="str">
        <f>IF(表6!$C101="","",表6!$C101)</f>
        <v/>
      </c>
      <c r="D101" s="50" t="str">
        <f>IF(表6!$D101="","",表6!$D101)</f>
        <v/>
      </c>
      <c r="E101" s="93"/>
      <c r="F101" s="93"/>
      <c r="G101" s="93"/>
      <c r="H101" s="93"/>
      <c r="I101" s="93"/>
      <c r="J101" s="93"/>
      <c r="K101" s="93"/>
      <c r="L101" s="93"/>
      <c r="M101" s="93"/>
      <c r="N101" s="93"/>
      <c r="O101" s="93"/>
      <c r="P101" s="93"/>
      <c r="Q101" s="93"/>
      <c r="R101" s="93"/>
      <c r="S101" s="93"/>
      <c r="T101" s="93"/>
      <c r="U101" s="93"/>
      <c r="V101" s="93"/>
      <c r="W101" s="93"/>
      <c r="X101" s="93"/>
      <c r="Y101" s="53" t="str">
        <f t="shared" si="70"/>
        <v/>
      </c>
      <c r="Z101" s="36" t="str">
        <f>IF(表6!$F101="","",表6!$F101)</f>
        <v/>
      </c>
      <c r="AA101" s="505">
        <f>IF(Z101="",0,表6!G101)</f>
        <v>0</v>
      </c>
      <c r="AB101" s="403">
        <f t="shared" si="55"/>
        <v>0</v>
      </c>
      <c r="AC101" s="403">
        <f t="shared" si="56"/>
        <v>0</v>
      </c>
      <c r="AD101" s="403">
        <f t="shared" si="57"/>
        <v>0</v>
      </c>
      <c r="AE101" s="403">
        <f t="shared" si="58"/>
        <v>0</v>
      </c>
      <c r="AF101" s="403">
        <f t="shared" si="59"/>
        <v>0</v>
      </c>
      <c r="AG101" s="403">
        <f t="shared" si="60"/>
        <v>0</v>
      </c>
      <c r="AH101" s="403">
        <f t="shared" si="61"/>
        <v>0</v>
      </c>
      <c r="AI101" s="403">
        <f t="shared" si="62"/>
        <v>0</v>
      </c>
      <c r="AJ101" s="403">
        <f t="shared" si="63"/>
        <v>0</v>
      </c>
      <c r="AK101" s="403">
        <f t="shared" si="64"/>
        <v>0</v>
      </c>
      <c r="AL101" s="403">
        <f t="shared" si="49"/>
        <v>0</v>
      </c>
      <c r="AM101" s="403">
        <f t="shared" si="50"/>
        <v>0</v>
      </c>
      <c r="AN101" s="403">
        <f t="shared" si="51"/>
        <v>0</v>
      </c>
      <c r="AO101" s="403">
        <f t="shared" si="52"/>
        <v>0</v>
      </c>
      <c r="AP101" s="403">
        <f t="shared" si="53"/>
        <v>0</v>
      </c>
      <c r="AQ101" s="403">
        <f t="shared" si="65"/>
        <v>0</v>
      </c>
      <c r="AR101" s="403">
        <f t="shared" si="66"/>
        <v>0</v>
      </c>
      <c r="AS101" s="403">
        <f t="shared" si="67"/>
        <v>0</v>
      </c>
      <c r="AT101" s="403">
        <f t="shared" si="68"/>
        <v>0</v>
      </c>
      <c r="AU101" s="403">
        <f t="shared" si="69"/>
        <v>0</v>
      </c>
      <c r="AV101" s="518">
        <f t="shared" si="54"/>
        <v>0</v>
      </c>
    </row>
    <row r="102" spans="3:48" ht="18" customHeight="1" outlineLevel="1" x14ac:dyDescent="0.15">
      <c r="C102" s="49" t="str">
        <f>IF(表6!$C102="","",表6!$C102)</f>
        <v/>
      </c>
      <c r="D102" s="50" t="str">
        <f>IF(表6!$D102="","",表6!$D102)</f>
        <v/>
      </c>
      <c r="E102" s="93"/>
      <c r="F102" s="93"/>
      <c r="G102" s="93"/>
      <c r="H102" s="93"/>
      <c r="I102" s="93"/>
      <c r="J102" s="93"/>
      <c r="K102" s="93"/>
      <c r="L102" s="93"/>
      <c r="M102" s="93"/>
      <c r="N102" s="93"/>
      <c r="O102" s="93"/>
      <c r="P102" s="93"/>
      <c r="Q102" s="93"/>
      <c r="R102" s="93"/>
      <c r="S102" s="93"/>
      <c r="T102" s="93"/>
      <c r="U102" s="93"/>
      <c r="V102" s="93"/>
      <c r="W102" s="93"/>
      <c r="X102" s="93"/>
      <c r="Y102" s="53" t="str">
        <f t="shared" si="70"/>
        <v/>
      </c>
      <c r="Z102" s="36" t="str">
        <f>IF(表6!$F102="","",表6!$F102)</f>
        <v/>
      </c>
      <c r="AA102" s="505">
        <f>IF(Z102="",0,表6!G102)</f>
        <v>0</v>
      </c>
      <c r="AB102" s="403">
        <f t="shared" si="55"/>
        <v>0</v>
      </c>
      <c r="AC102" s="403">
        <f t="shared" si="56"/>
        <v>0</v>
      </c>
      <c r="AD102" s="403">
        <f t="shared" si="57"/>
        <v>0</v>
      </c>
      <c r="AE102" s="403">
        <f t="shared" si="58"/>
        <v>0</v>
      </c>
      <c r="AF102" s="403">
        <f t="shared" si="59"/>
        <v>0</v>
      </c>
      <c r="AG102" s="403">
        <f t="shared" si="60"/>
        <v>0</v>
      </c>
      <c r="AH102" s="403">
        <f t="shared" si="61"/>
        <v>0</v>
      </c>
      <c r="AI102" s="403">
        <f t="shared" si="62"/>
        <v>0</v>
      </c>
      <c r="AJ102" s="403">
        <f t="shared" si="63"/>
        <v>0</v>
      </c>
      <c r="AK102" s="403">
        <f t="shared" si="64"/>
        <v>0</v>
      </c>
      <c r="AL102" s="403">
        <f t="shared" si="49"/>
        <v>0</v>
      </c>
      <c r="AM102" s="403">
        <f t="shared" si="50"/>
        <v>0</v>
      </c>
      <c r="AN102" s="403">
        <f t="shared" si="51"/>
        <v>0</v>
      </c>
      <c r="AO102" s="403">
        <f t="shared" si="52"/>
        <v>0</v>
      </c>
      <c r="AP102" s="403">
        <f t="shared" si="53"/>
        <v>0</v>
      </c>
      <c r="AQ102" s="403">
        <f t="shared" si="65"/>
        <v>0</v>
      </c>
      <c r="AR102" s="403">
        <f t="shared" si="66"/>
        <v>0</v>
      </c>
      <c r="AS102" s="403">
        <f t="shared" si="67"/>
        <v>0</v>
      </c>
      <c r="AT102" s="403">
        <f t="shared" si="68"/>
        <v>0</v>
      </c>
      <c r="AU102" s="403">
        <f t="shared" si="69"/>
        <v>0</v>
      </c>
      <c r="AV102" s="518">
        <f t="shared" si="54"/>
        <v>0</v>
      </c>
    </row>
    <row r="103" spans="3:48" ht="18" customHeight="1" outlineLevel="1" x14ac:dyDescent="0.15">
      <c r="C103" s="49" t="str">
        <f>IF(表6!$C103="","",表6!$C103)</f>
        <v/>
      </c>
      <c r="D103" s="50" t="str">
        <f>IF(表6!$D103="","",表6!$D103)</f>
        <v/>
      </c>
      <c r="E103" s="93"/>
      <c r="F103" s="93"/>
      <c r="G103" s="93"/>
      <c r="H103" s="93"/>
      <c r="I103" s="93"/>
      <c r="J103" s="93"/>
      <c r="K103" s="93"/>
      <c r="L103" s="93"/>
      <c r="M103" s="93"/>
      <c r="N103" s="93"/>
      <c r="O103" s="93"/>
      <c r="P103" s="93"/>
      <c r="Q103" s="93"/>
      <c r="R103" s="93"/>
      <c r="S103" s="93"/>
      <c r="T103" s="93"/>
      <c r="U103" s="93"/>
      <c r="V103" s="93"/>
      <c r="W103" s="93"/>
      <c r="X103" s="93"/>
      <c r="Y103" s="53" t="str">
        <f t="shared" si="70"/>
        <v/>
      </c>
      <c r="Z103" s="36" t="str">
        <f>IF(表6!$F103="","",表6!$F103)</f>
        <v/>
      </c>
      <c r="AA103" s="505">
        <f>IF(Z103="",0,表6!G103)</f>
        <v>0</v>
      </c>
      <c r="AB103" s="403">
        <f t="shared" si="55"/>
        <v>0</v>
      </c>
      <c r="AC103" s="403">
        <f t="shared" si="56"/>
        <v>0</v>
      </c>
      <c r="AD103" s="403">
        <f t="shared" si="57"/>
        <v>0</v>
      </c>
      <c r="AE103" s="403">
        <f t="shared" si="58"/>
        <v>0</v>
      </c>
      <c r="AF103" s="403">
        <f t="shared" si="59"/>
        <v>0</v>
      </c>
      <c r="AG103" s="403">
        <f t="shared" si="60"/>
        <v>0</v>
      </c>
      <c r="AH103" s="403">
        <f t="shared" si="61"/>
        <v>0</v>
      </c>
      <c r="AI103" s="403">
        <f t="shared" si="62"/>
        <v>0</v>
      </c>
      <c r="AJ103" s="403">
        <f t="shared" si="63"/>
        <v>0</v>
      </c>
      <c r="AK103" s="403">
        <f t="shared" si="64"/>
        <v>0</v>
      </c>
      <c r="AL103" s="403">
        <f t="shared" si="49"/>
        <v>0</v>
      </c>
      <c r="AM103" s="403">
        <f t="shared" si="50"/>
        <v>0</v>
      </c>
      <c r="AN103" s="403">
        <f t="shared" si="51"/>
        <v>0</v>
      </c>
      <c r="AO103" s="403">
        <f t="shared" si="52"/>
        <v>0</v>
      </c>
      <c r="AP103" s="403">
        <f t="shared" si="53"/>
        <v>0</v>
      </c>
      <c r="AQ103" s="403">
        <f t="shared" si="65"/>
        <v>0</v>
      </c>
      <c r="AR103" s="403">
        <f t="shared" si="66"/>
        <v>0</v>
      </c>
      <c r="AS103" s="403">
        <f t="shared" si="67"/>
        <v>0</v>
      </c>
      <c r="AT103" s="403">
        <f t="shared" si="68"/>
        <v>0</v>
      </c>
      <c r="AU103" s="403">
        <f t="shared" si="69"/>
        <v>0</v>
      </c>
      <c r="AV103" s="518">
        <f t="shared" si="54"/>
        <v>0</v>
      </c>
    </row>
    <row r="104" spans="3:48" ht="18" customHeight="1" outlineLevel="1" x14ac:dyDescent="0.15">
      <c r="C104" s="49" t="str">
        <f>IF(表6!$C104="","",表6!$C104)</f>
        <v/>
      </c>
      <c r="D104" s="50" t="str">
        <f>IF(表6!$D104="","",表6!$D104)</f>
        <v/>
      </c>
      <c r="E104" s="93"/>
      <c r="F104" s="93"/>
      <c r="G104" s="93"/>
      <c r="H104" s="93"/>
      <c r="I104" s="93"/>
      <c r="J104" s="93"/>
      <c r="K104" s="93"/>
      <c r="L104" s="93"/>
      <c r="M104" s="93"/>
      <c r="N104" s="93"/>
      <c r="O104" s="93"/>
      <c r="P104" s="93"/>
      <c r="Q104" s="93"/>
      <c r="R104" s="93"/>
      <c r="S104" s="93"/>
      <c r="T104" s="93"/>
      <c r="U104" s="93"/>
      <c r="V104" s="93"/>
      <c r="W104" s="93"/>
      <c r="X104" s="93"/>
      <c r="Y104" s="53" t="str">
        <f t="shared" si="70"/>
        <v/>
      </c>
      <c r="Z104" s="36" t="str">
        <f>IF(表6!$F104="","",表6!$F104)</f>
        <v/>
      </c>
      <c r="AA104" s="505">
        <f>IF(Z104="",0,表6!G104)</f>
        <v>0</v>
      </c>
      <c r="AB104" s="403">
        <f t="shared" si="55"/>
        <v>0</v>
      </c>
      <c r="AC104" s="403">
        <f t="shared" si="56"/>
        <v>0</v>
      </c>
      <c r="AD104" s="403">
        <f t="shared" si="57"/>
        <v>0</v>
      </c>
      <c r="AE104" s="403">
        <f t="shared" si="58"/>
        <v>0</v>
      </c>
      <c r="AF104" s="403">
        <f t="shared" si="59"/>
        <v>0</v>
      </c>
      <c r="AG104" s="403">
        <f t="shared" si="60"/>
        <v>0</v>
      </c>
      <c r="AH104" s="403">
        <f t="shared" si="61"/>
        <v>0</v>
      </c>
      <c r="AI104" s="403">
        <f t="shared" si="62"/>
        <v>0</v>
      </c>
      <c r="AJ104" s="403">
        <f t="shared" si="63"/>
        <v>0</v>
      </c>
      <c r="AK104" s="403">
        <f t="shared" si="64"/>
        <v>0</v>
      </c>
      <c r="AL104" s="403">
        <f t="shared" si="49"/>
        <v>0</v>
      </c>
      <c r="AM104" s="403">
        <f t="shared" si="50"/>
        <v>0</v>
      </c>
      <c r="AN104" s="403">
        <f t="shared" si="51"/>
        <v>0</v>
      </c>
      <c r="AO104" s="403">
        <f t="shared" si="52"/>
        <v>0</v>
      </c>
      <c r="AP104" s="403">
        <f t="shared" si="53"/>
        <v>0</v>
      </c>
      <c r="AQ104" s="403">
        <f t="shared" si="65"/>
        <v>0</v>
      </c>
      <c r="AR104" s="403">
        <f t="shared" si="66"/>
        <v>0</v>
      </c>
      <c r="AS104" s="403">
        <f t="shared" si="67"/>
        <v>0</v>
      </c>
      <c r="AT104" s="403">
        <f t="shared" si="68"/>
        <v>0</v>
      </c>
      <c r="AU104" s="403">
        <f t="shared" si="69"/>
        <v>0</v>
      </c>
      <c r="AV104" s="518">
        <f t="shared" si="54"/>
        <v>0</v>
      </c>
    </row>
    <row r="105" spans="3:48" ht="18" customHeight="1" outlineLevel="1" x14ac:dyDescent="0.15">
      <c r="C105" s="49" t="str">
        <f>IF(表6!$C105="","",表6!$C105)</f>
        <v/>
      </c>
      <c r="D105" s="50" t="str">
        <f>IF(表6!$D105="","",表6!$D105)</f>
        <v/>
      </c>
      <c r="E105" s="93"/>
      <c r="F105" s="93"/>
      <c r="G105" s="93"/>
      <c r="H105" s="93"/>
      <c r="I105" s="93"/>
      <c r="J105" s="93"/>
      <c r="K105" s="93"/>
      <c r="L105" s="93"/>
      <c r="M105" s="93"/>
      <c r="N105" s="93"/>
      <c r="O105" s="93"/>
      <c r="P105" s="93"/>
      <c r="Q105" s="93"/>
      <c r="R105" s="93"/>
      <c r="S105" s="93"/>
      <c r="T105" s="93"/>
      <c r="U105" s="93"/>
      <c r="V105" s="93"/>
      <c r="W105" s="93"/>
      <c r="X105" s="93"/>
      <c r="Y105" s="53" t="str">
        <f t="shared" si="70"/>
        <v/>
      </c>
      <c r="Z105" s="36" t="str">
        <f>IF(表6!$F105="","",表6!$F105)</f>
        <v/>
      </c>
      <c r="AA105" s="505">
        <f>IF(Z105="",0,表6!G105)</f>
        <v>0</v>
      </c>
      <c r="AB105" s="403">
        <f t="shared" si="55"/>
        <v>0</v>
      </c>
      <c r="AC105" s="403">
        <f t="shared" si="56"/>
        <v>0</v>
      </c>
      <c r="AD105" s="403">
        <f t="shared" si="57"/>
        <v>0</v>
      </c>
      <c r="AE105" s="403">
        <f t="shared" si="58"/>
        <v>0</v>
      </c>
      <c r="AF105" s="403">
        <f t="shared" si="59"/>
        <v>0</v>
      </c>
      <c r="AG105" s="403">
        <f t="shared" si="60"/>
        <v>0</v>
      </c>
      <c r="AH105" s="403">
        <f t="shared" si="61"/>
        <v>0</v>
      </c>
      <c r="AI105" s="403">
        <f t="shared" si="62"/>
        <v>0</v>
      </c>
      <c r="AJ105" s="403">
        <f t="shared" si="63"/>
        <v>0</v>
      </c>
      <c r="AK105" s="403">
        <f t="shared" si="64"/>
        <v>0</v>
      </c>
      <c r="AL105" s="403">
        <f t="shared" si="49"/>
        <v>0</v>
      </c>
      <c r="AM105" s="403">
        <f t="shared" si="50"/>
        <v>0</v>
      </c>
      <c r="AN105" s="403">
        <f t="shared" si="51"/>
        <v>0</v>
      </c>
      <c r="AO105" s="403">
        <f t="shared" si="52"/>
        <v>0</v>
      </c>
      <c r="AP105" s="403">
        <f t="shared" si="53"/>
        <v>0</v>
      </c>
      <c r="AQ105" s="403">
        <f t="shared" si="65"/>
        <v>0</v>
      </c>
      <c r="AR105" s="403">
        <f t="shared" si="66"/>
        <v>0</v>
      </c>
      <c r="AS105" s="403">
        <f t="shared" si="67"/>
        <v>0</v>
      </c>
      <c r="AT105" s="403">
        <f t="shared" si="68"/>
        <v>0</v>
      </c>
      <c r="AU105" s="403">
        <f t="shared" si="69"/>
        <v>0</v>
      </c>
      <c r="AV105" s="518">
        <f t="shared" si="54"/>
        <v>0</v>
      </c>
    </row>
    <row r="106" spans="3:48" ht="18" customHeight="1" outlineLevel="1" x14ac:dyDescent="0.15">
      <c r="C106" s="49" t="str">
        <f>IF(表6!$C106="","",表6!$C106)</f>
        <v/>
      </c>
      <c r="D106" s="50" t="str">
        <f>IF(表6!$D106="","",表6!$D106)</f>
        <v/>
      </c>
      <c r="E106" s="93"/>
      <c r="F106" s="93"/>
      <c r="G106" s="93"/>
      <c r="H106" s="93"/>
      <c r="I106" s="93"/>
      <c r="J106" s="93"/>
      <c r="K106" s="93"/>
      <c r="L106" s="93"/>
      <c r="M106" s="93"/>
      <c r="N106" s="93"/>
      <c r="O106" s="93"/>
      <c r="P106" s="93"/>
      <c r="Q106" s="93"/>
      <c r="R106" s="93"/>
      <c r="S106" s="93"/>
      <c r="T106" s="93"/>
      <c r="U106" s="93"/>
      <c r="V106" s="93"/>
      <c r="W106" s="93"/>
      <c r="X106" s="93"/>
      <c r="Y106" s="53" t="str">
        <f t="shared" si="70"/>
        <v/>
      </c>
      <c r="Z106" s="36" t="str">
        <f>IF(表6!$F106="","",表6!$F106)</f>
        <v/>
      </c>
      <c r="AA106" s="505">
        <f>IF(Z106="",0,表6!G106)</f>
        <v>0</v>
      </c>
      <c r="AB106" s="403">
        <f t="shared" si="55"/>
        <v>0</v>
      </c>
      <c r="AC106" s="403">
        <f t="shared" si="56"/>
        <v>0</v>
      </c>
      <c r="AD106" s="403">
        <f t="shared" si="57"/>
        <v>0</v>
      </c>
      <c r="AE106" s="403">
        <f t="shared" si="58"/>
        <v>0</v>
      </c>
      <c r="AF106" s="403">
        <f t="shared" si="59"/>
        <v>0</v>
      </c>
      <c r="AG106" s="403">
        <f t="shared" si="60"/>
        <v>0</v>
      </c>
      <c r="AH106" s="403">
        <f t="shared" si="61"/>
        <v>0</v>
      </c>
      <c r="AI106" s="403">
        <f t="shared" si="62"/>
        <v>0</v>
      </c>
      <c r="AJ106" s="403">
        <f t="shared" si="63"/>
        <v>0</v>
      </c>
      <c r="AK106" s="403">
        <f t="shared" si="64"/>
        <v>0</v>
      </c>
      <c r="AL106" s="403">
        <f t="shared" si="49"/>
        <v>0</v>
      </c>
      <c r="AM106" s="403">
        <f t="shared" si="50"/>
        <v>0</v>
      </c>
      <c r="AN106" s="403">
        <f t="shared" si="51"/>
        <v>0</v>
      </c>
      <c r="AO106" s="403">
        <f t="shared" si="52"/>
        <v>0</v>
      </c>
      <c r="AP106" s="403">
        <f t="shared" si="53"/>
        <v>0</v>
      </c>
      <c r="AQ106" s="403">
        <f t="shared" si="65"/>
        <v>0</v>
      </c>
      <c r="AR106" s="403">
        <f t="shared" si="66"/>
        <v>0</v>
      </c>
      <c r="AS106" s="403">
        <f t="shared" si="67"/>
        <v>0</v>
      </c>
      <c r="AT106" s="403">
        <f t="shared" si="68"/>
        <v>0</v>
      </c>
      <c r="AU106" s="403">
        <f t="shared" si="69"/>
        <v>0</v>
      </c>
      <c r="AV106" s="518">
        <f t="shared" si="54"/>
        <v>0</v>
      </c>
    </row>
    <row r="107" spans="3:48" ht="18" customHeight="1" outlineLevel="1" x14ac:dyDescent="0.15">
      <c r="C107" s="49" t="str">
        <f>IF(表6!$C107="","",表6!$C107)</f>
        <v/>
      </c>
      <c r="D107" s="50" t="str">
        <f>IF(表6!$D107="","",表6!$D107)</f>
        <v/>
      </c>
      <c r="E107" s="93"/>
      <c r="F107" s="93"/>
      <c r="G107" s="93"/>
      <c r="H107" s="93"/>
      <c r="I107" s="93"/>
      <c r="J107" s="93"/>
      <c r="K107" s="93"/>
      <c r="L107" s="93"/>
      <c r="M107" s="93"/>
      <c r="N107" s="93"/>
      <c r="O107" s="93"/>
      <c r="P107" s="93"/>
      <c r="Q107" s="93"/>
      <c r="R107" s="93"/>
      <c r="S107" s="93"/>
      <c r="T107" s="93"/>
      <c r="U107" s="93"/>
      <c r="V107" s="93"/>
      <c r="W107" s="93"/>
      <c r="X107" s="93"/>
      <c r="Y107" s="53" t="str">
        <f t="shared" si="70"/>
        <v/>
      </c>
      <c r="Z107" s="36" t="str">
        <f>IF(表6!$F107="","",表6!$F107)</f>
        <v/>
      </c>
      <c r="AA107" s="505">
        <f>IF(Z107="",0,表6!G107)</f>
        <v>0</v>
      </c>
      <c r="AB107" s="403">
        <f t="shared" si="55"/>
        <v>0</v>
      </c>
      <c r="AC107" s="403">
        <f t="shared" si="56"/>
        <v>0</v>
      </c>
      <c r="AD107" s="403">
        <f t="shared" si="57"/>
        <v>0</v>
      </c>
      <c r="AE107" s="403">
        <f t="shared" si="58"/>
        <v>0</v>
      </c>
      <c r="AF107" s="403">
        <f t="shared" si="59"/>
        <v>0</v>
      </c>
      <c r="AG107" s="403">
        <f t="shared" si="60"/>
        <v>0</v>
      </c>
      <c r="AH107" s="403">
        <f t="shared" si="61"/>
        <v>0</v>
      </c>
      <c r="AI107" s="403">
        <f t="shared" si="62"/>
        <v>0</v>
      </c>
      <c r="AJ107" s="403">
        <f t="shared" si="63"/>
        <v>0</v>
      </c>
      <c r="AK107" s="403">
        <f t="shared" si="64"/>
        <v>0</v>
      </c>
      <c r="AL107" s="403">
        <f t="shared" si="49"/>
        <v>0</v>
      </c>
      <c r="AM107" s="403">
        <f t="shared" si="50"/>
        <v>0</v>
      </c>
      <c r="AN107" s="403">
        <f t="shared" si="51"/>
        <v>0</v>
      </c>
      <c r="AO107" s="403">
        <f t="shared" si="52"/>
        <v>0</v>
      </c>
      <c r="AP107" s="403">
        <f t="shared" si="53"/>
        <v>0</v>
      </c>
      <c r="AQ107" s="403">
        <f t="shared" si="65"/>
        <v>0</v>
      </c>
      <c r="AR107" s="403">
        <f t="shared" si="66"/>
        <v>0</v>
      </c>
      <c r="AS107" s="403">
        <f t="shared" si="67"/>
        <v>0</v>
      </c>
      <c r="AT107" s="403">
        <f t="shared" si="68"/>
        <v>0</v>
      </c>
      <c r="AU107" s="403">
        <f t="shared" si="69"/>
        <v>0</v>
      </c>
      <c r="AV107" s="518">
        <f t="shared" si="54"/>
        <v>0</v>
      </c>
    </row>
    <row r="108" spans="3:48" ht="18" customHeight="1" outlineLevel="1" x14ac:dyDescent="0.15">
      <c r="C108" s="49" t="str">
        <f>IF(表6!$C108="","",表6!$C108)</f>
        <v/>
      </c>
      <c r="D108" s="50" t="str">
        <f>IF(表6!$D108="","",表6!$D108)</f>
        <v/>
      </c>
      <c r="E108" s="93"/>
      <c r="F108" s="93"/>
      <c r="G108" s="93"/>
      <c r="H108" s="93"/>
      <c r="I108" s="93"/>
      <c r="J108" s="93"/>
      <c r="K108" s="93"/>
      <c r="L108" s="93"/>
      <c r="M108" s="93"/>
      <c r="N108" s="93"/>
      <c r="O108" s="93"/>
      <c r="P108" s="93"/>
      <c r="Q108" s="93"/>
      <c r="R108" s="93"/>
      <c r="S108" s="93"/>
      <c r="T108" s="93"/>
      <c r="U108" s="93"/>
      <c r="V108" s="93"/>
      <c r="W108" s="93"/>
      <c r="X108" s="93"/>
      <c r="Y108" s="53" t="str">
        <f>IF(D108="","",D108-SUM(E108:X108))</f>
        <v/>
      </c>
      <c r="Z108" s="36" t="str">
        <f>IF(表6!$F108="","",表6!$F108)</f>
        <v/>
      </c>
      <c r="AA108" s="505">
        <f>IF(Z108="",0,表6!G108)</f>
        <v>0</v>
      </c>
      <c r="AB108" s="403">
        <f t="shared" si="55"/>
        <v>0</v>
      </c>
      <c r="AC108" s="403">
        <f t="shared" si="56"/>
        <v>0</v>
      </c>
      <c r="AD108" s="403">
        <f t="shared" si="57"/>
        <v>0</v>
      </c>
      <c r="AE108" s="403">
        <f t="shared" si="58"/>
        <v>0</v>
      </c>
      <c r="AF108" s="403">
        <f t="shared" si="59"/>
        <v>0</v>
      </c>
      <c r="AG108" s="403">
        <f t="shared" si="60"/>
        <v>0</v>
      </c>
      <c r="AH108" s="403">
        <f t="shared" si="61"/>
        <v>0</v>
      </c>
      <c r="AI108" s="403">
        <f t="shared" si="62"/>
        <v>0</v>
      </c>
      <c r="AJ108" s="403">
        <f t="shared" si="63"/>
        <v>0</v>
      </c>
      <c r="AK108" s="403">
        <f t="shared" si="64"/>
        <v>0</v>
      </c>
      <c r="AL108" s="403">
        <f t="shared" si="49"/>
        <v>0</v>
      </c>
      <c r="AM108" s="403">
        <f t="shared" si="50"/>
        <v>0</v>
      </c>
      <c r="AN108" s="403">
        <f t="shared" si="51"/>
        <v>0</v>
      </c>
      <c r="AO108" s="403">
        <f t="shared" si="52"/>
        <v>0</v>
      </c>
      <c r="AP108" s="403">
        <f t="shared" si="53"/>
        <v>0</v>
      </c>
      <c r="AQ108" s="403">
        <f t="shared" si="65"/>
        <v>0</v>
      </c>
      <c r="AR108" s="403">
        <f t="shared" si="66"/>
        <v>0</v>
      </c>
      <c r="AS108" s="403">
        <f t="shared" si="67"/>
        <v>0</v>
      </c>
      <c r="AT108" s="403">
        <f t="shared" si="68"/>
        <v>0</v>
      </c>
      <c r="AU108" s="403">
        <f t="shared" si="69"/>
        <v>0</v>
      </c>
      <c r="AV108" s="518">
        <f>IF(AA108="",0,AA108-SUM(AB108:AU108))</f>
        <v>0</v>
      </c>
    </row>
    <row r="109" spans="3:48" ht="18" customHeight="1" outlineLevel="1" x14ac:dyDescent="0.15">
      <c r="C109" s="49" t="str">
        <f>IF(表6!$C109="","",表6!$C109)</f>
        <v/>
      </c>
      <c r="D109" s="50" t="str">
        <f>IF(表6!$D109="","",表6!$D109)</f>
        <v/>
      </c>
      <c r="E109" s="93"/>
      <c r="F109" s="93"/>
      <c r="G109" s="93"/>
      <c r="H109" s="93"/>
      <c r="I109" s="93"/>
      <c r="J109" s="93"/>
      <c r="K109" s="93"/>
      <c r="L109" s="93"/>
      <c r="M109" s="93"/>
      <c r="N109" s="93"/>
      <c r="O109" s="93"/>
      <c r="P109" s="93"/>
      <c r="Q109" s="93"/>
      <c r="R109" s="93"/>
      <c r="S109" s="93"/>
      <c r="T109" s="93"/>
      <c r="U109" s="93"/>
      <c r="V109" s="93"/>
      <c r="W109" s="93"/>
      <c r="X109" s="93"/>
      <c r="Y109" s="53" t="str">
        <f>IF(D109="","",D109-SUM(E109:X109))</f>
        <v/>
      </c>
      <c r="Z109" s="36" t="str">
        <f>IF(表6!$F109="","",表6!$F109)</f>
        <v/>
      </c>
      <c r="AA109" s="505">
        <f>IF(Z109="",0,表6!G109)</f>
        <v>0</v>
      </c>
      <c r="AB109" s="403">
        <f t="shared" si="55"/>
        <v>0</v>
      </c>
      <c r="AC109" s="403">
        <f t="shared" si="56"/>
        <v>0</v>
      </c>
      <c r="AD109" s="403">
        <f t="shared" si="57"/>
        <v>0</v>
      </c>
      <c r="AE109" s="403">
        <f t="shared" si="58"/>
        <v>0</v>
      </c>
      <c r="AF109" s="403">
        <f t="shared" si="59"/>
        <v>0</v>
      </c>
      <c r="AG109" s="403">
        <f t="shared" si="60"/>
        <v>0</v>
      </c>
      <c r="AH109" s="403">
        <f t="shared" si="61"/>
        <v>0</v>
      </c>
      <c r="AI109" s="403">
        <f t="shared" si="62"/>
        <v>0</v>
      </c>
      <c r="AJ109" s="403">
        <f t="shared" si="63"/>
        <v>0</v>
      </c>
      <c r="AK109" s="403">
        <f t="shared" si="64"/>
        <v>0</v>
      </c>
      <c r="AL109" s="403">
        <f t="shared" si="49"/>
        <v>0</v>
      </c>
      <c r="AM109" s="403">
        <f t="shared" si="50"/>
        <v>0</v>
      </c>
      <c r="AN109" s="403">
        <f t="shared" si="51"/>
        <v>0</v>
      </c>
      <c r="AO109" s="403">
        <f t="shared" si="52"/>
        <v>0</v>
      </c>
      <c r="AP109" s="403">
        <f t="shared" si="53"/>
        <v>0</v>
      </c>
      <c r="AQ109" s="403">
        <f t="shared" si="65"/>
        <v>0</v>
      </c>
      <c r="AR109" s="403">
        <f t="shared" si="66"/>
        <v>0</v>
      </c>
      <c r="AS109" s="403">
        <f t="shared" si="67"/>
        <v>0</v>
      </c>
      <c r="AT109" s="403">
        <f t="shared" si="68"/>
        <v>0</v>
      </c>
      <c r="AU109" s="403">
        <f t="shared" si="69"/>
        <v>0</v>
      </c>
      <c r="AV109" s="518">
        <f t="shared" si="54"/>
        <v>0</v>
      </c>
    </row>
    <row r="110" spans="3:48" ht="18" customHeight="1" outlineLevel="1" x14ac:dyDescent="0.15">
      <c r="C110" s="49" t="str">
        <f>IF(表6!$C110="","",表6!$C110)</f>
        <v/>
      </c>
      <c r="D110" s="50" t="str">
        <f>IF(表6!$D110="","",表6!$D110)</f>
        <v/>
      </c>
      <c r="E110" s="93"/>
      <c r="F110" s="93"/>
      <c r="G110" s="93"/>
      <c r="H110" s="93"/>
      <c r="I110" s="93"/>
      <c r="J110" s="93"/>
      <c r="K110" s="93"/>
      <c r="L110" s="93"/>
      <c r="M110" s="93"/>
      <c r="N110" s="93"/>
      <c r="O110" s="93"/>
      <c r="P110" s="93"/>
      <c r="Q110" s="93"/>
      <c r="R110" s="93"/>
      <c r="S110" s="93"/>
      <c r="T110" s="93"/>
      <c r="U110" s="93"/>
      <c r="V110" s="93"/>
      <c r="W110" s="93"/>
      <c r="X110" s="93"/>
      <c r="Y110" s="53" t="str">
        <f>IF(D110="","",D110-SUM(E110:X110))</f>
        <v/>
      </c>
      <c r="Z110" s="36" t="str">
        <f>IF(表6!$F110="","",表6!$F110)</f>
        <v/>
      </c>
      <c r="AA110" s="505">
        <f>IF(Z110="",0,表6!G110)</f>
        <v>0</v>
      </c>
      <c r="AB110" s="403">
        <f t="shared" si="55"/>
        <v>0</v>
      </c>
      <c r="AC110" s="403">
        <f t="shared" si="56"/>
        <v>0</v>
      </c>
      <c r="AD110" s="403">
        <f t="shared" si="57"/>
        <v>0</v>
      </c>
      <c r="AE110" s="403">
        <f t="shared" si="58"/>
        <v>0</v>
      </c>
      <c r="AF110" s="403">
        <f t="shared" si="59"/>
        <v>0</v>
      </c>
      <c r="AG110" s="403">
        <f t="shared" si="60"/>
        <v>0</v>
      </c>
      <c r="AH110" s="403">
        <f t="shared" si="61"/>
        <v>0</v>
      </c>
      <c r="AI110" s="403">
        <f t="shared" si="62"/>
        <v>0</v>
      </c>
      <c r="AJ110" s="403">
        <f t="shared" si="63"/>
        <v>0</v>
      </c>
      <c r="AK110" s="403">
        <f t="shared" si="64"/>
        <v>0</v>
      </c>
      <c r="AL110" s="403">
        <f t="shared" si="49"/>
        <v>0</v>
      </c>
      <c r="AM110" s="403">
        <f t="shared" si="50"/>
        <v>0</v>
      </c>
      <c r="AN110" s="403">
        <f t="shared" si="51"/>
        <v>0</v>
      </c>
      <c r="AO110" s="403">
        <f t="shared" si="52"/>
        <v>0</v>
      </c>
      <c r="AP110" s="403">
        <f t="shared" si="53"/>
        <v>0</v>
      </c>
      <c r="AQ110" s="403">
        <f>IF($D110="",0,ROUND(T110*$Z110,6))</f>
        <v>0</v>
      </c>
      <c r="AR110" s="403">
        <f t="shared" si="66"/>
        <v>0</v>
      </c>
      <c r="AS110" s="403">
        <f t="shared" si="67"/>
        <v>0</v>
      </c>
      <c r="AT110" s="403">
        <f t="shared" si="68"/>
        <v>0</v>
      </c>
      <c r="AU110" s="403">
        <f>IF($D110="",0,ROUND(X110*$Z110,6))</f>
        <v>0</v>
      </c>
      <c r="AV110" s="518">
        <f t="shared" si="54"/>
        <v>0</v>
      </c>
    </row>
    <row r="111" spans="3:48" ht="18" customHeight="1" outlineLevel="1" x14ac:dyDescent="0.15">
      <c r="C111" s="49" t="str">
        <f>IF(表6!$C111="","",表6!$C111)</f>
        <v/>
      </c>
      <c r="D111" s="50" t="str">
        <f>IF(表6!$D111="","",表6!$D111)</f>
        <v/>
      </c>
      <c r="E111" s="93"/>
      <c r="F111" s="93"/>
      <c r="G111" s="93"/>
      <c r="H111" s="93"/>
      <c r="I111" s="93"/>
      <c r="J111" s="93"/>
      <c r="K111" s="93"/>
      <c r="L111" s="93"/>
      <c r="M111" s="93"/>
      <c r="N111" s="93"/>
      <c r="O111" s="93"/>
      <c r="P111" s="93"/>
      <c r="Q111" s="93"/>
      <c r="R111" s="93"/>
      <c r="S111" s="93"/>
      <c r="T111" s="93"/>
      <c r="U111" s="93"/>
      <c r="V111" s="93"/>
      <c r="W111" s="93"/>
      <c r="X111" s="93"/>
      <c r="Y111" s="53" t="str">
        <f t="shared" si="70"/>
        <v/>
      </c>
      <c r="Z111" s="36" t="str">
        <f>IF(表6!$F111="","",表6!$F111)</f>
        <v/>
      </c>
      <c r="AA111" s="505">
        <f>IF(Z111="",0,表6!G111)</f>
        <v>0</v>
      </c>
      <c r="AB111" s="403">
        <f t="shared" si="55"/>
        <v>0</v>
      </c>
      <c r="AC111" s="403">
        <f t="shared" si="56"/>
        <v>0</v>
      </c>
      <c r="AD111" s="403">
        <f t="shared" si="57"/>
        <v>0</v>
      </c>
      <c r="AE111" s="403">
        <f t="shared" si="58"/>
        <v>0</v>
      </c>
      <c r="AF111" s="403">
        <f t="shared" si="59"/>
        <v>0</v>
      </c>
      <c r="AG111" s="403">
        <f t="shared" si="60"/>
        <v>0</v>
      </c>
      <c r="AH111" s="403">
        <f t="shared" si="61"/>
        <v>0</v>
      </c>
      <c r="AI111" s="403">
        <f t="shared" si="62"/>
        <v>0</v>
      </c>
      <c r="AJ111" s="403">
        <f t="shared" si="63"/>
        <v>0</v>
      </c>
      <c r="AK111" s="403">
        <f t="shared" si="64"/>
        <v>0</v>
      </c>
      <c r="AL111" s="403">
        <f t="shared" si="49"/>
        <v>0</v>
      </c>
      <c r="AM111" s="403">
        <f t="shared" si="50"/>
        <v>0</v>
      </c>
      <c r="AN111" s="403">
        <f t="shared" si="51"/>
        <v>0</v>
      </c>
      <c r="AO111" s="403">
        <f t="shared" si="52"/>
        <v>0</v>
      </c>
      <c r="AP111" s="403">
        <f t="shared" si="53"/>
        <v>0</v>
      </c>
      <c r="AQ111" s="403">
        <f t="shared" si="65"/>
        <v>0</v>
      </c>
      <c r="AR111" s="403">
        <f t="shared" si="66"/>
        <v>0</v>
      </c>
      <c r="AS111" s="403">
        <f t="shared" si="67"/>
        <v>0</v>
      </c>
      <c r="AT111" s="403">
        <f t="shared" si="68"/>
        <v>0</v>
      </c>
      <c r="AU111" s="403">
        <f t="shared" si="69"/>
        <v>0</v>
      </c>
      <c r="AV111" s="518">
        <f t="shared" si="54"/>
        <v>0</v>
      </c>
    </row>
    <row r="112" spans="3:48" ht="18" customHeight="1" outlineLevel="1" thickBot="1" x14ac:dyDescent="0.2">
      <c r="C112" s="49" t="str">
        <f>IF(表6!$C112="","",表6!$C112)</f>
        <v/>
      </c>
      <c r="D112" s="51" t="str">
        <f>IF(表6!$D112="","",表6!$D112)</f>
        <v/>
      </c>
      <c r="E112" s="93"/>
      <c r="F112" s="93"/>
      <c r="G112" s="93"/>
      <c r="H112" s="93"/>
      <c r="I112" s="93"/>
      <c r="J112" s="93"/>
      <c r="K112" s="93"/>
      <c r="L112" s="93"/>
      <c r="M112" s="93"/>
      <c r="N112" s="93"/>
      <c r="O112" s="93"/>
      <c r="P112" s="93"/>
      <c r="Q112" s="93"/>
      <c r="R112" s="93"/>
      <c r="S112" s="93"/>
      <c r="T112" s="93"/>
      <c r="U112" s="93"/>
      <c r="V112" s="93"/>
      <c r="W112" s="93"/>
      <c r="X112" s="93"/>
      <c r="Y112" s="53" t="str">
        <f t="shared" si="70"/>
        <v/>
      </c>
      <c r="Z112" s="36" t="str">
        <f>IF(表6!$F112="","",表6!$F112)</f>
        <v/>
      </c>
      <c r="AA112" s="505">
        <f>IF(Z112="",0,表6!G112)</f>
        <v>0</v>
      </c>
      <c r="AB112" s="403">
        <f t="shared" si="55"/>
        <v>0</v>
      </c>
      <c r="AC112" s="403">
        <f t="shared" si="56"/>
        <v>0</v>
      </c>
      <c r="AD112" s="403">
        <f t="shared" si="57"/>
        <v>0</v>
      </c>
      <c r="AE112" s="403">
        <f t="shared" si="58"/>
        <v>0</v>
      </c>
      <c r="AF112" s="403">
        <f t="shared" si="59"/>
        <v>0</v>
      </c>
      <c r="AG112" s="403">
        <f t="shared" si="60"/>
        <v>0</v>
      </c>
      <c r="AH112" s="403">
        <f t="shared" si="61"/>
        <v>0</v>
      </c>
      <c r="AI112" s="403">
        <f t="shared" si="62"/>
        <v>0</v>
      </c>
      <c r="AJ112" s="403">
        <f t="shared" si="63"/>
        <v>0</v>
      </c>
      <c r="AK112" s="403">
        <f t="shared" si="64"/>
        <v>0</v>
      </c>
      <c r="AL112" s="403">
        <f t="shared" si="49"/>
        <v>0</v>
      </c>
      <c r="AM112" s="403">
        <f t="shared" si="50"/>
        <v>0</v>
      </c>
      <c r="AN112" s="403">
        <f t="shared" si="51"/>
        <v>0</v>
      </c>
      <c r="AO112" s="403">
        <f t="shared" si="52"/>
        <v>0</v>
      </c>
      <c r="AP112" s="403">
        <f t="shared" si="53"/>
        <v>0</v>
      </c>
      <c r="AQ112" s="403">
        <f t="shared" si="65"/>
        <v>0</v>
      </c>
      <c r="AR112" s="403">
        <f t="shared" si="66"/>
        <v>0</v>
      </c>
      <c r="AS112" s="403">
        <f t="shared" si="67"/>
        <v>0</v>
      </c>
      <c r="AT112" s="403">
        <f t="shared" si="68"/>
        <v>0</v>
      </c>
      <c r="AU112" s="403">
        <f t="shared" si="69"/>
        <v>0</v>
      </c>
      <c r="AV112" s="519">
        <f>IF(AA112="",0,AA112-SUM(AB112:AU112))</f>
        <v>0</v>
      </c>
    </row>
    <row r="113" spans="3:50" ht="18" customHeight="1" thickTop="1" thickBot="1" x14ac:dyDescent="0.2">
      <c r="C113" s="24" t="s">
        <v>231</v>
      </c>
      <c r="D113" s="94">
        <f t="shared" ref="D113:Y113" si="71">SUM(D13:D112)</f>
        <v>0</v>
      </c>
      <c r="E113" s="94">
        <f t="shared" si="71"/>
        <v>0</v>
      </c>
      <c r="F113" s="94">
        <f t="shared" si="71"/>
        <v>0</v>
      </c>
      <c r="G113" s="94">
        <f t="shared" si="71"/>
        <v>0</v>
      </c>
      <c r="H113" s="94">
        <f t="shared" si="71"/>
        <v>0</v>
      </c>
      <c r="I113" s="94">
        <f t="shared" si="71"/>
        <v>0</v>
      </c>
      <c r="J113" s="94">
        <f t="shared" si="71"/>
        <v>0</v>
      </c>
      <c r="K113" s="94">
        <f t="shared" si="71"/>
        <v>0</v>
      </c>
      <c r="L113" s="94">
        <f t="shared" si="71"/>
        <v>0</v>
      </c>
      <c r="M113" s="94">
        <f t="shared" si="71"/>
        <v>0</v>
      </c>
      <c r="N113" s="94">
        <f t="shared" si="71"/>
        <v>0</v>
      </c>
      <c r="O113" s="94">
        <f t="shared" si="71"/>
        <v>0</v>
      </c>
      <c r="P113" s="94">
        <f t="shared" si="71"/>
        <v>0</v>
      </c>
      <c r="Q113" s="94">
        <f t="shared" si="71"/>
        <v>0</v>
      </c>
      <c r="R113" s="94">
        <f t="shared" si="71"/>
        <v>0</v>
      </c>
      <c r="S113" s="94">
        <f t="shared" si="71"/>
        <v>0</v>
      </c>
      <c r="T113" s="94">
        <f t="shared" si="71"/>
        <v>0</v>
      </c>
      <c r="U113" s="94">
        <f t="shared" si="71"/>
        <v>0</v>
      </c>
      <c r="V113" s="94">
        <f t="shared" si="71"/>
        <v>0</v>
      </c>
      <c r="W113" s="94">
        <f t="shared" si="71"/>
        <v>0</v>
      </c>
      <c r="X113" s="94">
        <f t="shared" si="71"/>
        <v>0</v>
      </c>
      <c r="Y113" s="94">
        <f t="shared" si="71"/>
        <v>0</v>
      </c>
      <c r="Z113" s="25" t="s">
        <v>211</v>
      </c>
      <c r="AA113" s="506">
        <f>SUM(AA13:AA112)</f>
        <v>0</v>
      </c>
      <c r="AB113" s="401">
        <f t="shared" ref="AB113:AU113" si="72">SUM(AB13:AB112)</f>
        <v>0</v>
      </c>
      <c r="AC113" s="401">
        <f t="shared" si="72"/>
        <v>0</v>
      </c>
      <c r="AD113" s="401">
        <f t="shared" si="72"/>
        <v>0</v>
      </c>
      <c r="AE113" s="401">
        <f t="shared" si="72"/>
        <v>0</v>
      </c>
      <c r="AF113" s="401">
        <f t="shared" si="72"/>
        <v>0</v>
      </c>
      <c r="AG113" s="401">
        <f t="shared" si="72"/>
        <v>0</v>
      </c>
      <c r="AH113" s="401">
        <f t="shared" si="72"/>
        <v>0</v>
      </c>
      <c r="AI113" s="401">
        <f t="shared" si="72"/>
        <v>0</v>
      </c>
      <c r="AJ113" s="401">
        <f t="shared" si="72"/>
        <v>0</v>
      </c>
      <c r="AK113" s="401">
        <f t="shared" si="72"/>
        <v>0</v>
      </c>
      <c r="AL113" s="401">
        <f t="shared" ref="AL113:AP113" si="73">SUM(AL13:AL112)</f>
        <v>0</v>
      </c>
      <c r="AM113" s="401">
        <f t="shared" si="73"/>
        <v>0</v>
      </c>
      <c r="AN113" s="401">
        <f t="shared" si="73"/>
        <v>0</v>
      </c>
      <c r="AO113" s="401">
        <f t="shared" si="73"/>
        <v>0</v>
      </c>
      <c r="AP113" s="401">
        <f t="shared" si="73"/>
        <v>0</v>
      </c>
      <c r="AQ113" s="401">
        <f t="shared" si="72"/>
        <v>0</v>
      </c>
      <c r="AR113" s="401">
        <f>SUM(AR13:AR112)</f>
        <v>0</v>
      </c>
      <c r="AS113" s="401">
        <f t="shared" si="72"/>
        <v>0</v>
      </c>
      <c r="AT113" s="401">
        <f t="shared" si="72"/>
        <v>0</v>
      </c>
      <c r="AU113" s="401">
        <f t="shared" si="72"/>
        <v>0</v>
      </c>
      <c r="AV113" s="520">
        <f>IF(AA113="",0,AA113-SUM(AB113:AU113))</f>
        <v>0</v>
      </c>
    </row>
    <row r="114" spans="3:50" ht="18" customHeight="1" x14ac:dyDescent="0.15">
      <c r="C114" s="21" t="s">
        <v>516</v>
      </c>
      <c r="D114" s="26"/>
      <c r="E114" s="8"/>
      <c r="F114" s="8"/>
      <c r="G114" s="8"/>
      <c r="H114" s="8"/>
      <c r="I114" s="8"/>
      <c r="J114" s="8"/>
      <c r="K114" s="8"/>
      <c r="L114" s="8"/>
      <c r="M114" s="8"/>
      <c r="N114" s="8"/>
      <c r="O114" s="8"/>
      <c r="P114" s="8"/>
      <c r="Q114" s="8"/>
      <c r="R114" s="8"/>
      <c r="S114" s="8"/>
      <c r="T114" s="8"/>
      <c r="U114" s="8"/>
      <c r="V114" s="8"/>
      <c r="W114" s="8"/>
      <c r="X114" s="8"/>
      <c r="Y114" s="8"/>
      <c r="Z114" s="8"/>
      <c r="AA114" s="507"/>
      <c r="AB114" s="27"/>
      <c r="AC114" s="27"/>
      <c r="AD114" s="27"/>
      <c r="AE114" s="27"/>
      <c r="AF114" s="27"/>
      <c r="AG114" s="27"/>
      <c r="AH114" s="27"/>
      <c r="AI114" s="27"/>
      <c r="AJ114" s="27"/>
      <c r="AK114" s="27"/>
      <c r="AL114" s="27"/>
      <c r="AM114" s="27"/>
      <c r="AN114" s="27"/>
      <c r="AO114" s="27"/>
      <c r="AP114" s="27"/>
      <c r="AQ114" s="27"/>
      <c r="AR114" s="27"/>
      <c r="AS114" s="27"/>
      <c r="AT114" s="27"/>
      <c r="AU114" s="27"/>
      <c r="AV114" s="521"/>
    </row>
    <row r="115" spans="3:50" ht="18" customHeight="1" x14ac:dyDescent="0.15">
      <c r="C115" s="21" t="s">
        <v>517</v>
      </c>
      <c r="D115" s="26"/>
      <c r="E115" s="8"/>
      <c r="F115" s="8"/>
      <c r="G115" s="8"/>
      <c r="H115" s="8"/>
      <c r="I115" s="8"/>
      <c r="J115" s="8"/>
      <c r="K115" s="8"/>
      <c r="L115" s="8"/>
      <c r="M115" s="8"/>
      <c r="N115" s="8"/>
      <c r="O115" s="8"/>
      <c r="P115" s="8"/>
      <c r="Q115" s="8"/>
      <c r="R115" s="8"/>
      <c r="S115" s="8"/>
      <c r="T115" s="8"/>
      <c r="U115" s="8"/>
      <c r="V115" s="8"/>
      <c r="W115" s="8"/>
      <c r="X115" s="8"/>
      <c r="Y115" s="8"/>
      <c r="Z115" s="8"/>
      <c r="AA115" s="508"/>
      <c r="AB115" s="5"/>
      <c r="AC115" s="5"/>
      <c r="AD115" s="5"/>
      <c r="AE115" s="5"/>
      <c r="AF115" s="5"/>
      <c r="AG115" s="5"/>
      <c r="AH115" s="5"/>
      <c r="AI115" s="5"/>
      <c r="AJ115" s="5"/>
      <c r="AK115" s="5"/>
      <c r="AL115" s="5"/>
      <c r="AM115" s="5"/>
      <c r="AN115" s="5"/>
      <c r="AO115" s="5"/>
      <c r="AP115" s="5"/>
      <c r="AQ115" s="5"/>
      <c r="AR115" s="5"/>
      <c r="AS115" s="5"/>
      <c r="AT115" s="5"/>
      <c r="AU115" s="5"/>
    </row>
    <row r="116" spans="3:50" ht="18.75" customHeight="1" x14ac:dyDescent="0.2">
      <c r="C116" s="23" t="s">
        <v>518</v>
      </c>
      <c r="D116" s="6"/>
    </row>
    <row r="117" spans="3:50" ht="19.5" customHeight="1" thickBot="1" x14ac:dyDescent="0.25">
      <c r="C117" s="23"/>
      <c r="D117" s="6"/>
    </row>
    <row r="118" spans="3:50" customFormat="1" ht="37.5" customHeight="1" thickTop="1" thickBot="1" x14ac:dyDescent="0.2">
      <c r="C118" s="781" t="s">
        <v>519</v>
      </c>
      <c r="D118" s="782"/>
      <c r="E118" s="782"/>
      <c r="F118" s="782"/>
      <c r="G118" s="782"/>
      <c r="H118" s="782"/>
      <c r="I118" s="782"/>
      <c r="J118" s="782"/>
      <c r="K118" s="782"/>
      <c r="L118" s="782"/>
      <c r="M118" s="782"/>
      <c r="N118" s="782"/>
      <c r="O118" s="782"/>
      <c r="P118" s="782"/>
      <c r="Q118" s="782"/>
      <c r="R118" s="782"/>
      <c r="S118" s="782"/>
      <c r="T118" s="782"/>
      <c r="U118" s="782"/>
      <c r="V118" s="782"/>
      <c r="W118" s="782"/>
      <c r="X118" s="782"/>
      <c r="Y118" s="782"/>
      <c r="Z118" s="782"/>
      <c r="AA118" s="782"/>
      <c r="AB118" s="782"/>
      <c r="AC118" s="782"/>
      <c r="AD118" s="782"/>
      <c r="AE118" s="782"/>
      <c r="AF118" s="782"/>
      <c r="AG118" s="782"/>
      <c r="AH118" s="782"/>
      <c r="AI118" s="782"/>
      <c r="AJ118" s="782"/>
      <c r="AK118" s="782"/>
      <c r="AL118" s="782"/>
      <c r="AM118" s="782"/>
      <c r="AN118" s="782"/>
      <c r="AO118" s="782"/>
      <c r="AP118" s="782"/>
      <c r="AQ118" s="782"/>
      <c r="AR118" s="782"/>
      <c r="AS118" s="782"/>
      <c r="AT118" s="782"/>
      <c r="AU118" s="782"/>
      <c r="AV118" s="783"/>
    </row>
    <row r="119" spans="3:50" customFormat="1" ht="22.5" customHeight="1" thickTop="1" thickBot="1" x14ac:dyDescent="0.2">
      <c r="C119" s="973"/>
      <c r="D119" s="962"/>
      <c r="E119" s="3"/>
      <c r="F119" s="3"/>
      <c r="G119" s="3"/>
      <c r="H119" s="3"/>
      <c r="I119" s="3"/>
      <c r="J119" s="3"/>
      <c r="K119" s="3"/>
      <c r="L119" s="3"/>
      <c r="M119" s="3"/>
      <c r="N119" s="3"/>
      <c r="O119" s="3"/>
      <c r="P119" s="3"/>
      <c r="Q119" s="3"/>
      <c r="R119" s="3"/>
      <c r="S119" s="3"/>
      <c r="T119" s="3"/>
      <c r="U119" s="3"/>
      <c r="V119" s="3"/>
      <c r="W119" s="3"/>
      <c r="X119" s="3"/>
      <c r="Y119" s="3"/>
      <c r="Z119" s="3"/>
      <c r="AA119" s="509"/>
      <c r="AV119" s="509"/>
    </row>
    <row r="120" spans="3:50" ht="55.5" customHeight="1" x14ac:dyDescent="0.15">
      <c r="C120" s="970" t="s">
        <v>520</v>
      </c>
      <c r="D120" s="969" t="s">
        <v>510</v>
      </c>
      <c r="E120" s="969"/>
      <c r="F120" s="969"/>
      <c r="G120" s="969"/>
      <c r="H120" s="969"/>
      <c r="I120" s="969"/>
      <c r="J120" s="969"/>
      <c r="K120" s="969"/>
      <c r="L120" s="969"/>
      <c r="M120" s="969"/>
      <c r="N120" s="969"/>
      <c r="O120" s="969"/>
      <c r="P120" s="969"/>
      <c r="Q120" s="969"/>
      <c r="R120" s="969"/>
      <c r="S120" s="969"/>
      <c r="T120" s="969"/>
      <c r="U120" s="969"/>
      <c r="V120" s="969"/>
      <c r="W120" s="969"/>
      <c r="X120" s="969"/>
      <c r="Y120" s="969"/>
      <c r="Z120" s="969" t="s">
        <v>521</v>
      </c>
      <c r="AA120" s="963" t="s">
        <v>505</v>
      </c>
      <c r="AB120" s="964"/>
      <c r="AC120" s="964"/>
      <c r="AD120" s="964"/>
      <c r="AE120" s="964"/>
      <c r="AF120" s="964"/>
      <c r="AG120" s="964"/>
      <c r="AH120" s="964"/>
      <c r="AI120" s="964"/>
      <c r="AJ120" s="964"/>
      <c r="AK120" s="964"/>
      <c r="AL120" s="964"/>
      <c r="AM120" s="964"/>
      <c r="AN120" s="964"/>
      <c r="AO120" s="964"/>
      <c r="AP120" s="964"/>
      <c r="AQ120" s="964"/>
      <c r="AR120" s="964"/>
      <c r="AS120" s="964"/>
      <c r="AT120" s="964"/>
      <c r="AU120" s="964"/>
      <c r="AV120" s="965"/>
    </row>
    <row r="121" spans="3:50" ht="18" customHeight="1" thickBot="1" x14ac:dyDescent="0.2">
      <c r="C121" s="971"/>
      <c r="D121" s="10"/>
      <c r="E121" s="40" t="s">
        <v>459</v>
      </c>
      <c r="F121" s="40" t="s">
        <v>460</v>
      </c>
      <c r="G121" s="40" t="s">
        <v>461</v>
      </c>
      <c r="H121" s="40" t="s">
        <v>462</v>
      </c>
      <c r="I121" s="40" t="s">
        <v>463</v>
      </c>
      <c r="J121" s="40" t="s">
        <v>464</v>
      </c>
      <c r="K121" s="40" t="s">
        <v>465</v>
      </c>
      <c r="L121" s="40" t="s">
        <v>466</v>
      </c>
      <c r="M121" s="40" t="s">
        <v>467</v>
      </c>
      <c r="N121" s="40" t="s">
        <v>468</v>
      </c>
      <c r="O121" s="40" t="s">
        <v>469</v>
      </c>
      <c r="P121" s="40" t="s">
        <v>470</v>
      </c>
      <c r="Q121" s="40" t="s">
        <v>471</v>
      </c>
      <c r="R121" s="40" t="s">
        <v>472</v>
      </c>
      <c r="S121" s="40" t="s">
        <v>480</v>
      </c>
      <c r="T121" s="40" t="s">
        <v>481</v>
      </c>
      <c r="U121" s="40" t="s">
        <v>482</v>
      </c>
      <c r="V121" s="40" t="s">
        <v>483</v>
      </c>
      <c r="W121" s="40" t="s">
        <v>484</v>
      </c>
      <c r="X121" s="40" t="s">
        <v>485</v>
      </c>
      <c r="Y121" s="40" t="s">
        <v>486</v>
      </c>
      <c r="Z121" s="972"/>
      <c r="AA121" s="503"/>
      <c r="AB121" s="40" t="s">
        <v>459</v>
      </c>
      <c r="AC121" s="40" t="s">
        <v>460</v>
      </c>
      <c r="AD121" s="40" t="s">
        <v>461</v>
      </c>
      <c r="AE121" s="40" t="s">
        <v>462</v>
      </c>
      <c r="AF121" s="40" t="s">
        <v>463</v>
      </c>
      <c r="AG121" s="40" t="s">
        <v>464</v>
      </c>
      <c r="AH121" s="40" t="s">
        <v>465</v>
      </c>
      <c r="AI121" s="40" t="s">
        <v>466</v>
      </c>
      <c r="AJ121" s="40" t="s">
        <v>467</v>
      </c>
      <c r="AK121" s="40" t="s">
        <v>468</v>
      </c>
      <c r="AL121" s="40" t="s">
        <v>469</v>
      </c>
      <c r="AM121" s="40" t="s">
        <v>470</v>
      </c>
      <c r="AN121" s="40" t="s">
        <v>471</v>
      </c>
      <c r="AO121" s="40" t="s">
        <v>472</v>
      </c>
      <c r="AP121" s="40" t="s">
        <v>480</v>
      </c>
      <c r="AQ121" s="40" t="s">
        <v>481</v>
      </c>
      <c r="AR121" s="40" t="s">
        <v>482</v>
      </c>
      <c r="AS121" s="40" t="s">
        <v>483</v>
      </c>
      <c r="AT121" s="40" t="s">
        <v>484</v>
      </c>
      <c r="AU121" s="40" t="s">
        <v>485</v>
      </c>
      <c r="AV121" s="522" t="s">
        <v>486</v>
      </c>
    </row>
    <row r="122" spans="3:50" ht="18" customHeight="1" thickTop="1" x14ac:dyDescent="0.15">
      <c r="C122" s="55" t="str">
        <f>IF(表6!$C122="","",表6!$C122)</f>
        <v/>
      </c>
      <c r="D122" s="56" t="str">
        <f>IF(表6!$C122="","",表6!$D122)</f>
        <v/>
      </c>
      <c r="E122" s="54"/>
      <c r="F122" s="54"/>
      <c r="G122" s="54"/>
      <c r="H122" s="54"/>
      <c r="I122" s="54"/>
      <c r="J122" s="54"/>
      <c r="K122" s="54"/>
      <c r="L122" s="54"/>
      <c r="M122" s="54"/>
      <c r="N122" s="54"/>
      <c r="O122" s="54"/>
      <c r="P122" s="54"/>
      <c r="Q122" s="54"/>
      <c r="R122" s="54"/>
      <c r="S122" s="54"/>
      <c r="T122" s="54"/>
      <c r="U122" s="54"/>
      <c r="V122" s="54"/>
      <c r="W122" s="54"/>
      <c r="X122" s="54"/>
      <c r="Y122" s="56" t="str">
        <f>IF(D122="","",D122-SUM(E122:X122))</f>
        <v/>
      </c>
      <c r="Z122" s="37" t="str">
        <f>IF(表6!$F122="","",表6!$F122)</f>
        <v/>
      </c>
      <c r="AA122" s="510" t="str">
        <f>IF(Z122="","",表6!G122)</f>
        <v/>
      </c>
      <c r="AB122" s="371">
        <f t="shared" ref="AB122:AK122" si="74">IF($D122="",0,ROUND(E122*$Z122,6))</f>
        <v>0</v>
      </c>
      <c r="AC122" s="371">
        <f t="shared" si="74"/>
        <v>0</v>
      </c>
      <c r="AD122" s="371">
        <f t="shared" si="74"/>
        <v>0</v>
      </c>
      <c r="AE122" s="371">
        <f t="shared" si="74"/>
        <v>0</v>
      </c>
      <c r="AF122" s="371">
        <f t="shared" si="74"/>
        <v>0</v>
      </c>
      <c r="AG122" s="371">
        <f t="shared" si="74"/>
        <v>0</v>
      </c>
      <c r="AH122" s="371">
        <f t="shared" si="74"/>
        <v>0</v>
      </c>
      <c r="AI122" s="371">
        <f t="shared" si="74"/>
        <v>0</v>
      </c>
      <c r="AJ122" s="371">
        <f t="shared" si="74"/>
        <v>0</v>
      </c>
      <c r="AK122" s="371">
        <f t="shared" si="74"/>
        <v>0</v>
      </c>
      <c r="AL122" s="371">
        <f t="shared" ref="AL122" si="75">IF($D122="",0,ROUND(O122*$Z122,6))</f>
        <v>0</v>
      </c>
      <c r="AM122" s="371">
        <f t="shared" ref="AM122" si="76">IF($D122="",0,ROUND(P122*$Z122,6))</f>
        <v>0</v>
      </c>
      <c r="AN122" s="371">
        <f t="shared" ref="AN122" si="77">IF($D122="",0,ROUND(Q122*$Z122,6))</f>
        <v>0</v>
      </c>
      <c r="AO122" s="371">
        <f t="shared" ref="AO122" si="78">IF($D122="",0,ROUND(R122*$Z122,6))</f>
        <v>0</v>
      </c>
      <c r="AP122" s="371">
        <f t="shared" ref="AP122" si="79">IF($D122="",0,ROUND(S122*$Z122,6))</f>
        <v>0</v>
      </c>
      <c r="AQ122" s="371">
        <f t="shared" ref="AQ122:AU122" si="80">IF($D122="",0,ROUND(T122*$Z122,6))</f>
        <v>0</v>
      </c>
      <c r="AR122" s="371">
        <f t="shared" si="80"/>
        <v>0</v>
      </c>
      <c r="AS122" s="371">
        <f t="shared" si="80"/>
        <v>0</v>
      </c>
      <c r="AT122" s="371">
        <f t="shared" si="80"/>
        <v>0</v>
      </c>
      <c r="AU122" s="371">
        <f t="shared" si="80"/>
        <v>0</v>
      </c>
      <c r="AV122" s="523">
        <f>IF(AA122="",0,AA122-SUM(AB122:AU122))</f>
        <v>0</v>
      </c>
      <c r="AX122" s="3" t="s">
        <v>265</v>
      </c>
    </row>
    <row r="123" spans="3:50" ht="18" customHeight="1" x14ac:dyDescent="0.15">
      <c r="C123" s="55" t="str">
        <f>IF(表6!$C123="","",表6!$C123)</f>
        <v/>
      </c>
      <c r="D123" s="56" t="str">
        <f>IF(表6!$C123="","",表6!$D123)</f>
        <v/>
      </c>
      <c r="E123" s="95"/>
      <c r="F123" s="95"/>
      <c r="G123" s="95"/>
      <c r="H123" s="95"/>
      <c r="I123" s="95"/>
      <c r="J123" s="95"/>
      <c r="K123" s="95"/>
      <c r="L123" s="95"/>
      <c r="M123" s="95"/>
      <c r="N123" s="95"/>
      <c r="O123" s="95"/>
      <c r="P123" s="95"/>
      <c r="Q123" s="95"/>
      <c r="R123" s="95"/>
      <c r="S123" s="95"/>
      <c r="T123" s="95"/>
      <c r="U123" s="95"/>
      <c r="V123" s="95"/>
      <c r="W123" s="95"/>
      <c r="X123" s="95"/>
      <c r="Y123" s="57" t="str">
        <f t="shared" ref="Y123:Y141" si="81">IF(D123="","",D123-SUM(E123:X123))</f>
        <v/>
      </c>
      <c r="Z123" s="37" t="str">
        <f>IF(表6!$F123="","",表6!$F123)</f>
        <v/>
      </c>
      <c r="AA123" s="511" t="str">
        <f>IF(Z123="","",表6!G123)</f>
        <v/>
      </c>
      <c r="AB123" s="372">
        <f t="shared" ref="AB123:AB141" si="82">IF($D123="",0,ROUND(E123*$Z123,6))</f>
        <v>0</v>
      </c>
      <c r="AC123" s="372">
        <f t="shared" ref="AC123:AC141" si="83">IF($D123="",0,ROUND(F123*$Z123,6))</f>
        <v>0</v>
      </c>
      <c r="AD123" s="372">
        <f t="shared" ref="AD123:AD141" si="84">IF($D123="",0,ROUND(G123*$Z123,6))</f>
        <v>0</v>
      </c>
      <c r="AE123" s="372">
        <f t="shared" ref="AE123:AE141" si="85">IF($D123="",0,ROUND(H123*$Z123,6))</f>
        <v>0</v>
      </c>
      <c r="AF123" s="372">
        <f t="shared" ref="AF123:AF141" si="86">IF($D123="",0,ROUND(I123*$Z123,6))</f>
        <v>0</v>
      </c>
      <c r="AG123" s="372">
        <f t="shared" ref="AG123:AG141" si="87">IF($D123="",0,ROUND(J123*$Z123,6))</f>
        <v>0</v>
      </c>
      <c r="AH123" s="372">
        <f t="shared" ref="AH123:AH141" si="88">IF($D123="",0,ROUND(K123*$Z123,6))</f>
        <v>0</v>
      </c>
      <c r="AI123" s="372">
        <f t="shared" ref="AI123:AI141" si="89">IF($D123="",0,ROUND(L123*$Z123,6))</f>
        <v>0</v>
      </c>
      <c r="AJ123" s="372">
        <f t="shared" ref="AJ123:AJ141" si="90">IF($D123="",0,ROUND(M123*$Z123,6))</f>
        <v>0</v>
      </c>
      <c r="AK123" s="372">
        <f t="shared" ref="AK123:AK141" si="91">IF($D123="",0,ROUND(N123*$Z123,6))</f>
        <v>0</v>
      </c>
      <c r="AL123" s="372">
        <f t="shared" ref="AL123:AL141" si="92">IF($D123="",0,ROUND(O123*$Z123,6))</f>
        <v>0</v>
      </c>
      <c r="AM123" s="372">
        <f t="shared" ref="AM123:AM141" si="93">IF($D123="",0,ROUND(P123*$Z123,6))</f>
        <v>0</v>
      </c>
      <c r="AN123" s="372">
        <f t="shared" ref="AN123:AN141" si="94">IF($D123="",0,ROUND(Q123*$Z123,6))</f>
        <v>0</v>
      </c>
      <c r="AO123" s="372">
        <f t="shared" ref="AO123:AO141" si="95">IF($D123="",0,ROUND(R123*$Z123,6))</f>
        <v>0</v>
      </c>
      <c r="AP123" s="372">
        <f t="shared" ref="AP123:AP141" si="96">IF($D123="",0,ROUND(S123*$Z123,6))</f>
        <v>0</v>
      </c>
      <c r="AQ123" s="372">
        <f t="shared" ref="AQ123:AQ141" si="97">IF($D123="",0,ROUND(T123*$Z123,6))</f>
        <v>0</v>
      </c>
      <c r="AR123" s="372">
        <f t="shared" ref="AR123:AR141" si="98">IF($D123="",0,ROUND(U123*$Z123,6))</f>
        <v>0</v>
      </c>
      <c r="AS123" s="372">
        <f t="shared" ref="AS123:AS141" si="99">IF($D123="",0,ROUND(V123*$Z123,6))</f>
        <v>0</v>
      </c>
      <c r="AT123" s="372">
        <f t="shared" ref="AT123:AT141" si="100">IF($D123="",0,ROUND(W123*$Z123,6))</f>
        <v>0</v>
      </c>
      <c r="AU123" s="372">
        <f t="shared" ref="AU123:AU141" si="101">IF($D123="",0,ROUND(X123*$Z123,6))</f>
        <v>0</v>
      </c>
      <c r="AV123" s="524">
        <f t="shared" ref="AV123:AV141" si="102">IF(AA123="",0,AA123-SUM(AB123:AU123))</f>
        <v>0</v>
      </c>
      <c r="AX123" s="3" t="s">
        <v>266</v>
      </c>
    </row>
    <row r="124" spans="3:50" ht="18" customHeight="1" x14ac:dyDescent="0.15">
      <c r="C124" s="55" t="str">
        <f>IF(表6!$C124="","",表6!$C124)</f>
        <v/>
      </c>
      <c r="D124" s="56" t="str">
        <f>IF(表6!$C124="","",表6!$D124)</f>
        <v/>
      </c>
      <c r="E124" s="95"/>
      <c r="F124" s="95"/>
      <c r="G124" s="95"/>
      <c r="H124" s="95"/>
      <c r="I124" s="95"/>
      <c r="J124" s="95"/>
      <c r="K124" s="95"/>
      <c r="L124" s="95"/>
      <c r="M124" s="95"/>
      <c r="N124" s="95"/>
      <c r="O124" s="95"/>
      <c r="P124" s="95"/>
      <c r="Q124" s="95"/>
      <c r="R124" s="95"/>
      <c r="S124" s="95"/>
      <c r="T124" s="95"/>
      <c r="U124" s="95"/>
      <c r="V124" s="95"/>
      <c r="W124" s="95"/>
      <c r="X124" s="95"/>
      <c r="Y124" s="57" t="str">
        <f t="shared" si="81"/>
        <v/>
      </c>
      <c r="Z124" s="37" t="str">
        <f>IF(表6!$F124="","",表6!$F124)</f>
        <v/>
      </c>
      <c r="AA124" s="511" t="str">
        <f>IF(Z124="","",表6!G124)</f>
        <v/>
      </c>
      <c r="AB124" s="372">
        <f t="shared" si="82"/>
        <v>0</v>
      </c>
      <c r="AC124" s="372">
        <f t="shared" si="83"/>
        <v>0</v>
      </c>
      <c r="AD124" s="372">
        <f t="shared" si="84"/>
        <v>0</v>
      </c>
      <c r="AE124" s="372">
        <f t="shared" si="85"/>
        <v>0</v>
      </c>
      <c r="AF124" s="372">
        <f t="shared" si="86"/>
        <v>0</v>
      </c>
      <c r="AG124" s="372">
        <f t="shared" si="87"/>
        <v>0</v>
      </c>
      <c r="AH124" s="372">
        <f t="shared" si="88"/>
        <v>0</v>
      </c>
      <c r="AI124" s="372">
        <f t="shared" si="89"/>
        <v>0</v>
      </c>
      <c r="AJ124" s="372">
        <f t="shared" si="90"/>
        <v>0</v>
      </c>
      <c r="AK124" s="372">
        <f t="shared" si="91"/>
        <v>0</v>
      </c>
      <c r="AL124" s="372">
        <f t="shared" si="92"/>
        <v>0</v>
      </c>
      <c r="AM124" s="372">
        <f t="shared" si="93"/>
        <v>0</v>
      </c>
      <c r="AN124" s="372">
        <f t="shared" si="94"/>
        <v>0</v>
      </c>
      <c r="AO124" s="372">
        <f t="shared" si="95"/>
        <v>0</v>
      </c>
      <c r="AP124" s="372">
        <f t="shared" si="96"/>
        <v>0</v>
      </c>
      <c r="AQ124" s="372">
        <f t="shared" si="97"/>
        <v>0</v>
      </c>
      <c r="AR124" s="372">
        <f t="shared" si="98"/>
        <v>0</v>
      </c>
      <c r="AS124" s="372">
        <f t="shared" si="99"/>
        <v>0</v>
      </c>
      <c r="AT124" s="372">
        <f t="shared" si="100"/>
        <v>0</v>
      </c>
      <c r="AU124" s="372">
        <f t="shared" si="101"/>
        <v>0</v>
      </c>
      <c r="AV124" s="524">
        <f t="shared" si="102"/>
        <v>0</v>
      </c>
      <c r="AX124" s="3" t="s">
        <v>267</v>
      </c>
    </row>
    <row r="125" spans="3:50" ht="18" customHeight="1" x14ac:dyDescent="0.15">
      <c r="C125" s="55" t="str">
        <f>IF(表6!$C125="","",表6!$C125)</f>
        <v/>
      </c>
      <c r="D125" s="56" t="str">
        <f>IF(表6!$C125="","",表6!$D125)</f>
        <v/>
      </c>
      <c r="E125" s="95"/>
      <c r="F125" s="95"/>
      <c r="G125" s="95"/>
      <c r="H125" s="95"/>
      <c r="I125" s="95"/>
      <c r="J125" s="95"/>
      <c r="K125" s="95"/>
      <c r="L125" s="95"/>
      <c r="M125" s="95"/>
      <c r="N125" s="95"/>
      <c r="O125" s="95"/>
      <c r="P125" s="95"/>
      <c r="Q125" s="95"/>
      <c r="R125" s="95"/>
      <c r="S125" s="95"/>
      <c r="T125" s="95"/>
      <c r="U125" s="95"/>
      <c r="V125" s="95"/>
      <c r="W125" s="95"/>
      <c r="X125" s="95"/>
      <c r="Y125" s="57" t="str">
        <f t="shared" si="81"/>
        <v/>
      </c>
      <c r="Z125" s="37" t="str">
        <f>IF(表6!$F125="","",表6!$F125)</f>
        <v/>
      </c>
      <c r="AA125" s="511" t="str">
        <f>IF(Z125="","",表6!G125)</f>
        <v/>
      </c>
      <c r="AB125" s="372">
        <f t="shared" si="82"/>
        <v>0</v>
      </c>
      <c r="AC125" s="372">
        <f t="shared" si="83"/>
        <v>0</v>
      </c>
      <c r="AD125" s="372">
        <f t="shared" si="84"/>
        <v>0</v>
      </c>
      <c r="AE125" s="372">
        <f t="shared" si="85"/>
        <v>0</v>
      </c>
      <c r="AF125" s="372">
        <f t="shared" si="86"/>
        <v>0</v>
      </c>
      <c r="AG125" s="372">
        <f t="shared" si="87"/>
        <v>0</v>
      </c>
      <c r="AH125" s="372">
        <f t="shared" si="88"/>
        <v>0</v>
      </c>
      <c r="AI125" s="372">
        <f t="shared" si="89"/>
        <v>0</v>
      </c>
      <c r="AJ125" s="372">
        <f t="shared" si="90"/>
        <v>0</v>
      </c>
      <c r="AK125" s="372">
        <f t="shared" si="91"/>
        <v>0</v>
      </c>
      <c r="AL125" s="372">
        <f t="shared" si="92"/>
        <v>0</v>
      </c>
      <c r="AM125" s="372">
        <f t="shared" si="93"/>
        <v>0</v>
      </c>
      <c r="AN125" s="372">
        <f t="shared" si="94"/>
        <v>0</v>
      </c>
      <c r="AO125" s="372">
        <f t="shared" si="95"/>
        <v>0</v>
      </c>
      <c r="AP125" s="372">
        <f t="shared" si="96"/>
        <v>0</v>
      </c>
      <c r="AQ125" s="372">
        <f t="shared" si="97"/>
        <v>0</v>
      </c>
      <c r="AR125" s="372">
        <f t="shared" si="98"/>
        <v>0</v>
      </c>
      <c r="AS125" s="372">
        <f t="shared" si="99"/>
        <v>0</v>
      </c>
      <c r="AT125" s="372">
        <f t="shared" si="100"/>
        <v>0</v>
      </c>
      <c r="AU125" s="372">
        <f t="shared" si="101"/>
        <v>0</v>
      </c>
      <c r="AV125" s="524">
        <f t="shared" si="102"/>
        <v>0</v>
      </c>
      <c r="AX125" s="3" t="s">
        <v>268</v>
      </c>
    </row>
    <row r="126" spans="3:50" ht="18" customHeight="1" x14ac:dyDescent="0.15">
      <c r="C126" s="55" t="str">
        <f>IF(表6!$C126="","",表6!$C126)</f>
        <v/>
      </c>
      <c r="D126" s="56" t="str">
        <f>IF(表6!$C126="","",表6!$D126)</f>
        <v/>
      </c>
      <c r="E126" s="95"/>
      <c r="F126" s="95"/>
      <c r="G126" s="95"/>
      <c r="H126" s="95"/>
      <c r="I126" s="95"/>
      <c r="J126" s="95"/>
      <c r="K126" s="95"/>
      <c r="L126" s="95"/>
      <c r="M126" s="95"/>
      <c r="N126" s="95"/>
      <c r="O126" s="95"/>
      <c r="P126" s="95"/>
      <c r="Q126" s="95"/>
      <c r="R126" s="95"/>
      <c r="S126" s="95"/>
      <c r="T126" s="95"/>
      <c r="U126" s="95"/>
      <c r="V126" s="95"/>
      <c r="W126" s="95"/>
      <c r="X126" s="95"/>
      <c r="Y126" s="57" t="str">
        <f t="shared" si="81"/>
        <v/>
      </c>
      <c r="Z126" s="37" t="str">
        <f>IF(表6!$F126="","",表6!$F126)</f>
        <v/>
      </c>
      <c r="AA126" s="511" t="str">
        <f>IF(Z126="","",表6!G126)</f>
        <v/>
      </c>
      <c r="AB126" s="372">
        <f t="shared" si="82"/>
        <v>0</v>
      </c>
      <c r="AC126" s="372">
        <f t="shared" si="83"/>
        <v>0</v>
      </c>
      <c r="AD126" s="372">
        <f t="shared" si="84"/>
        <v>0</v>
      </c>
      <c r="AE126" s="372">
        <f t="shared" si="85"/>
        <v>0</v>
      </c>
      <c r="AF126" s="372">
        <f t="shared" si="86"/>
        <v>0</v>
      </c>
      <c r="AG126" s="372">
        <f t="shared" si="87"/>
        <v>0</v>
      </c>
      <c r="AH126" s="372">
        <f t="shared" si="88"/>
        <v>0</v>
      </c>
      <c r="AI126" s="372">
        <f t="shared" si="89"/>
        <v>0</v>
      </c>
      <c r="AJ126" s="372">
        <f t="shared" si="90"/>
        <v>0</v>
      </c>
      <c r="AK126" s="372">
        <f t="shared" si="91"/>
        <v>0</v>
      </c>
      <c r="AL126" s="372">
        <f t="shared" si="92"/>
        <v>0</v>
      </c>
      <c r="AM126" s="372">
        <f t="shared" si="93"/>
        <v>0</v>
      </c>
      <c r="AN126" s="372">
        <f t="shared" si="94"/>
        <v>0</v>
      </c>
      <c r="AO126" s="372">
        <f t="shared" si="95"/>
        <v>0</v>
      </c>
      <c r="AP126" s="372">
        <f t="shared" si="96"/>
        <v>0</v>
      </c>
      <c r="AQ126" s="372">
        <f t="shared" si="97"/>
        <v>0</v>
      </c>
      <c r="AR126" s="372">
        <f t="shared" si="98"/>
        <v>0</v>
      </c>
      <c r="AS126" s="372">
        <f t="shared" si="99"/>
        <v>0</v>
      </c>
      <c r="AT126" s="372">
        <f t="shared" si="100"/>
        <v>0</v>
      </c>
      <c r="AU126" s="372">
        <f t="shared" si="101"/>
        <v>0</v>
      </c>
      <c r="AV126" s="524">
        <f t="shared" si="102"/>
        <v>0</v>
      </c>
      <c r="AX126" s="3" t="s">
        <v>269</v>
      </c>
    </row>
    <row r="127" spans="3:50" ht="18" customHeight="1" outlineLevel="1" x14ac:dyDescent="0.15">
      <c r="C127" s="55" t="str">
        <f>IF(表6!$C127="","",表6!$C127)</f>
        <v/>
      </c>
      <c r="D127" s="56" t="str">
        <f>IF(表6!$C127="","",表6!$D127)</f>
        <v/>
      </c>
      <c r="E127" s="95"/>
      <c r="F127" s="95"/>
      <c r="G127" s="95"/>
      <c r="H127" s="95"/>
      <c r="I127" s="95"/>
      <c r="J127" s="95"/>
      <c r="K127" s="95"/>
      <c r="L127" s="95"/>
      <c r="M127" s="95"/>
      <c r="N127" s="95"/>
      <c r="O127" s="95"/>
      <c r="P127" s="95"/>
      <c r="Q127" s="95"/>
      <c r="R127" s="95"/>
      <c r="S127" s="95"/>
      <c r="T127" s="95"/>
      <c r="U127" s="95"/>
      <c r="V127" s="95"/>
      <c r="W127" s="95"/>
      <c r="X127" s="95"/>
      <c r="Y127" s="57" t="str">
        <f t="shared" si="81"/>
        <v/>
      </c>
      <c r="Z127" s="37" t="str">
        <f>IF(表6!$F127="","",表6!$F127)</f>
        <v/>
      </c>
      <c r="AA127" s="511" t="str">
        <f>IF(Z127="","",表6!G127)</f>
        <v/>
      </c>
      <c r="AB127" s="372">
        <f t="shared" si="82"/>
        <v>0</v>
      </c>
      <c r="AC127" s="372">
        <f t="shared" si="83"/>
        <v>0</v>
      </c>
      <c r="AD127" s="372">
        <f t="shared" si="84"/>
        <v>0</v>
      </c>
      <c r="AE127" s="372">
        <f t="shared" si="85"/>
        <v>0</v>
      </c>
      <c r="AF127" s="372">
        <f t="shared" si="86"/>
        <v>0</v>
      </c>
      <c r="AG127" s="372">
        <f t="shared" si="87"/>
        <v>0</v>
      </c>
      <c r="AH127" s="372">
        <f t="shared" si="88"/>
        <v>0</v>
      </c>
      <c r="AI127" s="372">
        <f t="shared" si="89"/>
        <v>0</v>
      </c>
      <c r="AJ127" s="372">
        <f t="shared" si="90"/>
        <v>0</v>
      </c>
      <c r="AK127" s="372">
        <f t="shared" si="91"/>
        <v>0</v>
      </c>
      <c r="AL127" s="372">
        <f t="shared" si="92"/>
        <v>0</v>
      </c>
      <c r="AM127" s="372">
        <f t="shared" si="93"/>
        <v>0</v>
      </c>
      <c r="AN127" s="372">
        <f t="shared" si="94"/>
        <v>0</v>
      </c>
      <c r="AO127" s="372">
        <f t="shared" si="95"/>
        <v>0</v>
      </c>
      <c r="AP127" s="372">
        <f t="shared" si="96"/>
        <v>0</v>
      </c>
      <c r="AQ127" s="372">
        <f t="shared" si="97"/>
        <v>0</v>
      </c>
      <c r="AR127" s="372">
        <f t="shared" si="98"/>
        <v>0</v>
      </c>
      <c r="AS127" s="372">
        <f t="shared" si="99"/>
        <v>0</v>
      </c>
      <c r="AT127" s="372">
        <f t="shared" si="100"/>
        <v>0</v>
      </c>
      <c r="AU127" s="372">
        <f t="shared" si="101"/>
        <v>0</v>
      </c>
      <c r="AV127" s="524">
        <f t="shared" si="102"/>
        <v>0</v>
      </c>
      <c r="AX127" s="3" t="s">
        <v>270</v>
      </c>
    </row>
    <row r="128" spans="3:50" ht="18" customHeight="1" outlineLevel="1" x14ac:dyDescent="0.15">
      <c r="C128" s="55" t="str">
        <f>IF(表6!$C128="","",表6!$C128)</f>
        <v/>
      </c>
      <c r="D128" s="56" t="str">
        <f>IF(表6!$C128="","",表6!$D128)</f>
        <v/>
      </c>
      <c r="E128" s="95"/>
      <c r="F128" s="95"/>
      <c r="G128" s="95"/>
      <c r="H128" s="95"/>
      <c r="I128" s="95"/>
      <c r="J128" s="95"/>
      <c r="K128" s="95"/>
      <c r="L128" s="95"/>
      <c r="M128" s="95"/>
      <c r="N128" s="95"/>
      <c r="O128" s="95"/>
      <c r="P128" s="95"/>
      <c r="Q128" s="95"/>
      <c r="R128" s="95"/>
      <c r="S128" s="95"/>
      <c r="T128" s="95"/>
      <c r="U128" s="95"/>
      <c r="V128" s="95"/>
      <c r="W128" s="95"/>
      <c r="X128" s="95"/>
      <c r="Y128" s="57" t="str">
        <f t="shared" si="81"/>
        <v/>
      </c>
      <c r="Z128" s="37" t="str">
        <f>IF(表6!$F128="","",表6!$F128)</f>
        <v/>
      </c>
      <c r="AA128" s="511" t="str">
        <f>IF(Z128="","",表6!G128)</f>
        <v/>
      </c>
      <c r="AB128" s="372">
        <f t="shared" si="82"/>
        <v>0</v>
      </c>
      <c r="AC128" s="372">
        <f t="shared" si="83"/>
        <v>0</v>
      </c>
      <c r="AD128" s="372">
        <f t="shared" si="84"/>
        <v>0</v>
      </c>
      <c r="AE128" s="372">
        <f t="shared" si="85"/>
        <v>0</v>
      </c>
      <c r="AF128" s="372">
        <f t="shared" si="86"/>
        <v>0</v>
      </c>
      <c r="AG128" s="372">
        <f t="shared" si="87"/>
        <v>0</v>
      </c>
      <c r="AH128" s="372">
        <f t="shared" si="88"/>
        <v>0</v>
      </c>
      <c r="AI128" s="372">
        <f t="shared" si="89"/>
        <v>0</v>
      </c>
      <c r="AJ128" s="372">
        <f t="shared" si="90"/>
        <v>0</v>
      </c>
      <c r="AK128" s="372">
        <f t="shared" si="91"/>
        <v>0</v>
      </c>
      <c r="AL128" s="372">
        <f t="shared" si="92"/>
        <v>0</v>
      </c>
      <c r="AM128" s="372">
        <f t="shared" si="93"/>
        <v>0</v>
      </c>
      <c r="AN128" s="372">
        <f t="shared" si="94"/>
        <v>0</v>
      </c>
      <c r="AO128" s="372">
        <f t="shared" si="95"/>
        <v>0</v>
      </c>
      <c r="AP128" s="372">
        <f t="shared" si="96"/>
        <v>0</v>
      </c>
      <c r="AQ128" s="372">
        <f t="shared" si="97"/>
        <v>0</v>
      </c>
      <c r="AR128" s="372">
        <f t="shared" si="98"/>
        <v>0</v>
      </c>
      <c r="AS128" s="372">
        <f t="shared" si="99"/>
        <v>0</v>
      </c>
      <c r="AT128" s="372">
        <f t="shared" si="100"/>
        <v>0</v>
      </c>
      <c r="AU128" s="372">
        <f t="shared" si="101"/>
        <v>0</v>
      </c>
      <c r="AV128" s="524">
        <f t="shared" si="102"/>
        <v>0</v>
      </c>
      <c r="AX128" s="3" t="s">
        <v>271</v>
      </c>
    </row>
    <row r="129" spans="3:50" ht="18" customHeight="1" outlineLevel="1" x14ac:dyDescent="0.15">
      <c r="C129" s="55" t="str">
        <f>IF(表6!$C129="","",表6!$C129)</f>
        <v/>
      </c>
      <c r="D129" s="56" t="str">
        <f>IF(表6!$C129="","",表6!$D129)</f>
        <v/>
      </c>
      <c r="E129" s="95"/>
      <c r="F129" s="95"/>
      <c r="G129" s="95"/>
      <c r="H129" s="95"/>
      <c r="I129" s="95"/>
      <c r="J129" s="95"/>
      <c r="K129" s="95"/>
      <c r="L129" s="95"/>
      <c r="M129" s="95"/>
      <c r="N129" s="95"/>
      <c r="O129" s="95"/>
      <c r="P129" s="95"/>
      <c r="Q129" s="95"/>
      <c r="R129" s="95"/>
      <c r="S129" s="95"/>
      <c r="T129" s="95"/>
      <c r="U129" s="95"/>
      <c r="V129" s="95"/>
      <c r="W129" s="95"/>
      <c r="X129" s="95"/>
      <c r="Y129" s="57" t="str">
        <f t="shared" si="81"/>
        <v/>
      </c>
      <c r="Z129" s="37" t="str">
        <f>IF(表6!$F129="","",表6!$F129)</f>
        <v/>
      </c>
      <c r="AA129" s="511" t="str">
        <f>IF(Z129="","",表6!G129)</f>
        <v/>
      </c>
      <c r="AB129" s="372">
        <f t="shared" si="82"/>
        <v>0</v>
      </c>
      <c r="AC129" s="372">
        <f t="shared" si="83"/>
        <v>0</v>
      </c>
      <c r="AD129" s="372">
        <f t="shared" si="84"/>
        <v>0</v>
      </c>
      <c r="AE129" s="372">
        <f t="shared" si="85"/>
        <v>0</v>
      </c>
      <c r="AF129" s="372">
        <f t="shared" si="86"/>
        <v>0</v>
      </c>
      <c r="AG129" s="372">
        <f t="shared" si="87"/>
        <v>0</v>
      </c>
      <c r="AH129" s="372">
        <f t="shared" si="88"/>
        <v>0</v>
      </c>
      <c r="AI129" s="372">
        <f t="shared" si="89"/>
        <v>0</v>
      </c>
      <c r="AJ129" s="372">
        <f t="shared" si="90"/>
        <v>0</v>
      </c>
      <c r="AK129" s="372">
        <f t="shared" si="91"/>
        <v>0</v>
      </c>
      <c r="AL129" s="372">
        <f t="shared" si="92"/>
        <v>0</v>
      </c>
      <c r="AM129" s="372">
        <f t="shared" si="93"/>
        <v>0</v>
      </c>
      <c r="AN129" s="372">
        <f t="shared" si="94"/>
        <v>0</v>
      </c>
      <c r="AO129" s="372">
        <f t="shared" si="95"/>
        <v>0</v>
      </c>
      <c r="AP129" s="372">
        <f t="shared" si="96"/>
        <v>0</v>
      </c>
      <c r="AQ129" s="372">
        <f t="shared" si="97"/>
        <v>0</v>
      </c>
      <c r="AR129" s="372">
        <f t="shared" si="98"/>
        <v>0</v>
      </c>
      <c r="AS129" s="372">
        <f t="shared" si="99"/>
        <v>0</v>
      </c>
      <c r="AT129" s="372">
        <f t="shared" si="100"/>
        <v>0</v>
      </c>
      <c r="AU129" s="372">
        <f t="shared" si="101"/>
        <v>0</v>
      </c>
      <c r="AV129" s="524">
        <f t="shared" si="102"/>
        <v>0</v>
      </c>
      <c r="AX129" s="3" t="s">
        <v>272</v>
      </c>
    </row>
    <row r="130" spans="3:50" ht="18" customHeight="1" outlineLevel="1" x14ac:dyDescent="0.15">
      <c r="C130" s="55" t="str">
        <f>IF(表6!$C130="","",表6!$C130)</f>
        <v/>
      </c>
      <c r="D130" s="56" t="str">
        <f>IF(表6!$C130="","",表6!$D130)</f>
        <v/>
      </c>
      <c r="E130" s="95"/>
      <c r="F130" s="95"/>
      <c r="G130" s="95"/>
      <c r="H130" s="95"/>
      <c r="I130" s="95"/>
      <c r="J130" s="95"/>
      <c r="K130" s="95"/>
      <c r="L130" s="95"/>
      <c r="M130" s="95"/>
      <c r="N130" s="95"/>
      <c r="O130" s="95"/>
      <c r="P130" s="95"/>
      <c r="Q130" s="95"/>
      <c r="R130" s="95"/>
      <c r="S130" s="95"/>
      <c r="T130" s="95"/>
      <c r="U130" s="95"/>
      <c r="V130" s="95"/>
      <c r="W130" s="95"/>
      <c r="X130" s="95"/>
      <c r="Y130" s="57" t="str">
        <f t="shared" si="81"/>
        <v/>
      </c>
      <c r="Z130" s="37" t="str">
        <f>IF(表6!$F130="","",表6!$F130)</f>
        <v/>
      </c>
      <c r="AA130" s="511" t="str">
        <f>IF(Z130="","",表6!G130)</f>
        <v/>
      </c>
      <c r="AB130" s="372">
        <f t="shared" si="82"/>
        <v>0</v>
      </c>
      <c r="AC130" s="372">
        <f t="shared" si="83"/>
        <v>0</v>
      </c>
      <c r="AD130" s="372">
        <f t="shared" si="84"/>
        <v>0</v>
      </c>
      <c r="AE130" s="372">
        <f t="shared" si="85"/>
        <v>0</v>
      </c>
      <c r="AF130" s="372">
        <f t="shared" si="86"/>
        <v>0</v>
      </c>
      <c r="AG130" s="372">
        <f t="shared" si="87"/>
        <v>0</v>
      </c>
      <c r="AH130" s="372">
        <f t="shared" si="88"/>
        <v>0</v>
      </c>
      <c r="AI130" s="372">
        <f t="shared" si="89"/>
        <v>0</v>
      </c>
      <c r="AJ130" s="372">
        <f t="shared" si="90"/>
        <v>0</v>
      </c>
      <c r="AK130" s="372">
        <f t="shared" si="91"/>
        <v>0</v>
      </c>
      <c r="AL130" s="372">
        <f t="shared" si="92"/>
        <v>0</v>
      </c>
      <c r="AM130" s="372">
        <f t="shared" si="93"/>
        <v>0</v>
      </c>
      <c r="AN130" s="372">
        <f t="shared" si="94"/>
        <v>0</v>
      </c>
      <c r="AO130" s="372">
        <f t="shared" si="95"/>
        <v>0</v>
      </c>
      <c r="AP130" s="372">
        <f t="shared" si="96"/>
        <v>0</v>
      </c>
      <c r="AQ130" s="372">
        <f t="shared" si="97"/>
        <v>0</v>
      </c>
      <c r="AR130" s="372">
        <f t="shared" si="98"/>
        <v>0</v>
      </c>
      <c r="AS130" s="372">
        <f t="shared" si="99"/>
        <v>0</v>
      </c>
      <c r="AT130" s="372">
        <f t="shared" si="100"/>
        <v>0</v>
      </c>
      <c r="AU130" s="372">
        <f t="shared" si="101"/>
        <v>0</v>
      </c>
      <c r="AV130" s="524">
        <f t="shared" si="102"/>
        <v>0</v>
      </c>
      <c r="AX130" s="3" t="s">
        <v>273</v>
      </c>
    </row>
    <row r="131" spans="3:50" ht="18" customHeight="1" outlineLevel="1" x14ac:dyDescent="0.15">
      <c r="C131" s="55" t="str">
        <f>IF(表6!$C131="","",表6!$C131)</f>
        <v/>
      </c>
      <c r="D131" s="56" t="str">
        <f>IF(表6!$C131="","",表6!$D131)</f>
        <v/>
      </c>
      <c r="E131" s="95"/>
      <c r="F131" s="95"/>
      <c r="G131" s="95"/>
      <c r="H131" s="95"/>
      <c r="I131" s="95"/>
      <c r="J131" s="95"/>
      <c r="K131" s="95"/>
      <c r="L131" s="95"/>
      <c r="M131" s="95"/>
      <c r="N131" s="95"/>
      <c r="O131" s="95"/>
      <c r="P131" s="95"/>
      <c r="Q131" s="95"/>
      <c r="R131" s="95"/>
      <c r="S131" s="95"/>
      <c r="T131" s="95"/>
      <c r="U131" s="95"/>
      <c r="V131" s="95"/>
      <c r="W131" s="95"/>
      <c r="X131" s="95"/>
      <c r="Y131" s="57" t="str">
        <f t="shared" si="81"/>
        <v/>
      </c>
      <c r="Z131" s="37" t="str">
        <f>IF(表6!$F131="","",表6!$F131)</f>
        <v/>
      </c>
      <c r="AA131" s="511" t="str">
        <f>IF(Z131="","",表6!G131)</f>
        <v/>
      </c>
      <c r="AB131" s="372">
        <f t="shared" si="82"/>
        <v>0</v>
      </c>
      <c r="AC131" s="372">
        <f t="shared" si="83"/>
        <v>0</v>
      </c>
      <c r="AD131" s="372">
        <f t="shared" si="84"/>
        <v>0</v>
      </c>
      <c r="AE131" s="372">
        <f t="shared" si="85"/>
        <v>0</v>
      </c>
      <c r="AF131" s="372">
        <f t="shared" si="86"/>
        <v>0</v>
      </c>
      <c r="AG131" s="372">
        <f t="shared" si="87"/>
        <v>0</v>
      </c>
      <c r="AH131" s="372">
        <f t="shared" si="88"/>
        <v>0</v>
      </c>
      <c r="AI131" s="372">
        <f t="shared" si="89"/>
        <v>0</v>
      </c>
      <c r="AJ131" s="372">
        <f t="shared" si="90"/>
        <v>0</v>
      </c>
      <c r="AK131" s="372">
        <f t="shared" si="91"/>
        <v>0</v>
      </c>
      <c r="AL131" s="372">
        <f t="shared" si="92"/>
        <v>0</v>
      </c>
      <c r="AM131" s="372">
        <f t="shared" si="93"/>
        <v>0</v>
      </c>
      <c r="AN131" s="372">
        <f t="shared" si="94"/>
        <v>0</v>
      </c>
      <c r="AO131" s="372">
        <f t="shared" si="95"/>
        <v>0</v>
      </c>
      <c r="AP131" s="372">
        <f t="shared" si="96"/>
        <v>0</v>
      </c>
      <c r="AQ131" s="372">
        <f t="shared" si="97"/>
        <v>0</v>
      </c>
      <c r="AR131" s="372">
        <f t="shared" si="98"/>
        <v>0</v>
      </c>
      <c r="AS131" s="372">
        <f t="shared" si="99"/>
        <v>0</v>
      </c>
      <c r="AT131" s="372">
        <f t="shared" si="100"/>
        <v>0</v>
      </c>
      <c r="AU131" s="372">
        <f t="shared" si="101"/>
        <v>0</v>
      </c>
      <c r="AV131" s="524">
        <f t="shared" si="102"/>
        <v>0</v>
      </c>
      <c r="AX131" s="3" t="s">
        <v>274</v>
      </c>
    </row>
    <row r="132" spans="3:50" ht="18" customHeight="1" outlineLevel="1" x14ac:dyDescent="0.15">
      <c r="C132" s="55" t="str">
        <f>IF(表6!$C132="","",表6!$C132)</f>
        <v/>
      </c>
      <c r="D132" s="56" t="str">
        <f>IF(表6!$C132="","",表6!$D132)</f>
        <v/>
      </c>
      <c r="E132" s="95"/>
      <c r="F132" s="95"/>
      <c r="G132" s="95"/>
      <c r="H132" s="95"/>
      <c r="I132" s="95"/>
      <c r="J132" s="95"/>
      <c r="K132" s="95"/>
      <c r="L132" s="95"/>
      <c r="M132" s="95"/>
      <c r="N132" s="95"/>
      <c r="O132" s="95"/>
      <c r="P132" s="95"/>
      <c r="Q132" s="95"/>
      <c r="R132" s="95"/>
      <c r="S132" s="95"/>
      <c r="T132" s="95"/>
      <c r="U132" s="95"/>
      <c r="V132" s="95"/>
      <c r="W132" s="95"/>
      <c r="X132" s="95"/>
      <c r="Y132" s="57" t="str">
        <f t="shared" si="81"/>
        <v/>
      </c>
      <c r="Z132" s="37" t="str">
        <f>IF(表6!$F132="","",表6!$F132)</f>
        <v/>
      </c>
      <c r="AA132" s="511" t="str">
        <f>IF(Z132="","",表6!G132)</f>
        <v/>
      </c>
      <c r="AB132" s="372">
        <f t="shared" si="82"/>
        <v>0</v>
      </c>
      <c r="AC132" s="372">
        <f t="shared" si="83"/>
        <v>0</v>
      </c>
      <c r="AD132" s="372">
        <f t="shared" si="84"/>
        <v>0</v>
      </c>
      <c r="AE132" s="372">
        <f t="shared" si="85"/>
        <v>0</v>
      </c>
      <c r="AF132" s="372">
        <f t="shared" si="86"/>
        <v>0</v>
      </c>
      <c r="AG132" s="372">
        <f t="shared" si="87"/>
        <v>0</v>
      </c>
      <c r="AH132" s="372">
        <f t="shared" si="88"/>
        <v>0</v>
      </c>
      <c r="AI132" s="372">
        <f t="shared" si="89"/>
        <v>0</v>
      </c>
      <c r="AJ132" s="372">
        <f t="shared" si="90"/>
        <v>0</v>
      </c>
      <c r="AK132" s="372">
        <f t="shared" si="91"/>
        <v>0</v>
      </c>
      <c r="AL132" s="372">
        <f t="shared" si="92"/>
        <v>0</v>
      </c>
      <c r="AM132" s="372">
        <f t="shared" si="93"/>
        <v>0</v>
      </c>
      <c r="AN132" s="372">
        <f t="shared" si="94"/>
        <v>0</v>
      </c>
      <c r="AO132" s="372">
        <f t="shared" si="95"/>
        <v>0</v>
      </c>
      <c r="AP132" s="372">
        <f t="shared" si="96"/>
        <v>0</v>
      </c>
      <c r="AQ132" s="372">
        <f t="shared" si="97"/>
        <v>0</v>
      </c>
      <c r="AR132" s="372">
        <f t="shared" si="98"/>
        <v>0</v>
      </c>
      <c r="AS132" s="372">
        <f t="shared" si="99"/>
        <v>0</v>
      </c>
      <c r="AT132" s="372">
        <f t="shared" si="100"/>
        <v>0</v>
      </c>
      <c r="AU132" s="372">
        <f t="shared" si="101"/>
        <v>0</v>
      </c>
      <c r="AV132" s="524">
        <f t="shared" si="102"/>
        <v>0</v>
      </c>
      <c r="AX132" s="3" t="s">
        <v>275</v>
      </c>
    </row>
    <row r="133" spans="3:50" ht="18" customHeight="1" outlineLevel="1" x14ac:dyDescent="0.15">
      <c r="C133" s="55" t="str">
        <f>IF(表6!$C133="","",表6!$C133)</f>
        <v/>
      </c>
      <c r="D133" s="56" t="str">
        <f>IF(表6!$C133="","",表6!$D133)</f>
        <v/>
      </c>
      <c r="E133" s="95"/>
      <c r="F133" s="95"/>
      <c r="G133" s="95"/>
      <c r="H133" s="95"/>
      <c r="I133" s="95"/>
      <c r="J133" s="95"/>
      <c r="K133" s="95"/>
      <c r="L133" s="95"/>
      <c r="M133" s="95"/>
      <c r="N133" s="95"/>
      <c r="O133" s="95"/>
      <c r="P133" s="95"/>
      <c r="Q133" s="95"/>
      <c r="R133" s="95"/>
      <c r="S133" s="95"/>
      <c r="T133" s="95"/>
      <c r="U133" s="95"/>
      <c r="V133" s="95"/>
      <c r="W133" s="95"/>
      <c r="X133" s="95"/>
      <c r="Y133" s="57" t="str">
        <f t="shared" si="81"/>
        <v/>
      </c>
      <c r="Z133" s="37" t="str">
        <f>IF(表6!$F133="","",表6!$F133)</f>
        <v/>
      </c>
      <c r="AA133" s="511" t="str">
        <f>IF(Z133="","",表6!G133)</f>
        <v/>
      </c>
      <c r="AB133" s="372">
        <f t="shared" si="82"/>
        <v>0</v>
      </c>
      <c r="AC133" s="372">
        <f t="shared" si="83"/>
        <v>0</v>
      </c>
      <c r="AD133" s="372">
        <f t="shared" si="84"/>
        <v>0</v>
      </c>
      <c r="AE133" s="372">
        <f t="shared" si="85"/>
        <v>0</v>
      </c>
      <c r="AF133" s="372">
        <f t="shared" si="86"/>
        <v>0</v>
      </c>
      <c r="AG133" s="372">
        <f t="shared" si="87"/>
        <v>0</v>
      </c>
      <c r="AH133" s="372">
        <f t="shared" si="88"/>
        <v>0</v>
      </c>
      <c r="AI133" s="372">
        <f t="shared" si="89"/>
        <v>0</v>
      </c>
      <c r="AJ133" s="372">
        <f t="shared" si="90"/>
        <v>0</v>
      </c>
      <c r="AK133" s="372">
        <f t="shared" si="91"/>
        <v>0</v>
      </c>
      <c r="AL133" s="372">
        <f t="shared" si="92"/>
        <v>0</v>
      </c>
      <c r="AM133" s="372">
        <f t="shared" si="93"/>
        <v>0</v>
      </c>
      <c r="AN133" s="372">
        <f t="shared" si="94"/>
        <v>0</v>
      </c>
      <c r="AO133" s="372">
        <f t="shared" si="95"/>
        <v>0</v>
      </c>
      <c r="AP133" s="372">
        <f t="shared" si="96"/>
        <v>0</v>
      </c>
      <c r="AQ133" s="372">
        <f t="shared" si="97"/>
        <v>0</v>
      </c>
      <c r="AR133" s="372">
        <f t="shared" si="98"/>
        <v>0</v>
      </c>
      <c r="AS133" s="372">
        <f t="shared" si="99"/>
        <v>0</v>
      </c>
      <c r="AT133" s="372">
        <f t="shared" si="100"/>
        <v>0</v>
      </c>
      <c r="AU133" s="372">
        <f t="shared" si="101"/>
        <v>0</v>
      </c>
      <c r="AV133" s="524">
        <f t="shared" si="102"/>
        <v>0</v>
      </c>
      <c r="AX133" s="3" t="s">
        <v>276</v>
      </c>
    </row>
    <row r="134" spans="3:50" ht="18" customHeight="1" outlineLevel="1" x14ac:dyDescent="0.15">
      <c r="C134" s="55" t="str">
        <f>IF(表6!$C134="","",表6!$C134)</f>
        <v/>
      </c>
      <c r="D134" s="56" t="str">
        <f>IF(表6!$C134="","",表6!$D134)</f>
        <v/>
      </c>
      <c r="E134" s="95"/>
      <c r="F134" s="95"/>
      <c r="G134" s="95"/>
      <c r="H134" s="95"/>
      <c r="I134" s="95"/>
      <c r="J134" s="95"/>
      <c r="K134" s="95"/>
      <c r="L134" s="95"/>
      <c r="M134" s="95"/>
      <c r="N134" s="95"/>
      <c r="O134" s="95"/>
      <c r="P134" s="95"/>
      <c r="Q134" s="95"/>
      <c r="R134" s="95"/>
      <c r="S134" s="95"/>
      <c r="T134" s="95"/>
      <c r="U134" s="95"/>
      <c r="V134" s="95"/>
      <c r="W134" s="95"/>
      <c r="X134" s="95"/>
      <c r="Y134" s="57" t="str">
        <f t="shared" si="81"/>
        <v/>
      </c>
      <c r="Z134" s="37" t="str">
        <f>IF(表6!$F134="","",表6!$F134)</f>
        <v/>
      </c>
      <c r="AA134" s="511" t="str">
        <f>IF(Z134="","",表6!G134)</f>
        <v/>
      </c>
      <c r="AB134" s="372">
        <f t="shared" si="82"/>
        <v>0</v>
      </c>
      <c r="AC134" s="372">
        <f t="shared" si="83"/>
        <v>0</v>
      </c>
      <c r="AD134" s="372">
        <f t="shared" si="84"/>
        <v>0</v>
      </c>
      <c r="AE134" s="372">
        <f t="shared" si="85"/>
        <v>0</v>
      </c>
      <c r="AF134" s="372">
        <f t="shared" si="86"/>
        <v>0</v>
      </c>
      <c r="AG134" s="372">
        <f t="shared" si="87"/>
        <v>0</v>
      </c>
      <c r="AH134" s="372">
        <f t="shared" si="88"/>
        <v>0</v>
      </c>
      <c r="AI134" s="372">
        <f t="shared" si="89"/>
        <v>0</v>
      </c>
      <c r="AJ134" s="372">
        <f t="shared" si="90"/>
        <v>0</v>
      </c>
      <c r="AK134" s="372">
        <f t="shared" si="91"/>
        <v>0</v>
      </c>
      <c r="AL134" s="372">
        <f t="shared" si="92"/>
        <v>0</v>
      </c>
      <c r="AM134" s="372">
        <f t="shared" si="93"/>
        <v>0</v>
      </c>
      <c r="AN134" s="372">
        <f t="shared" si="94"/>
        <v>0</v>
      </c>
      <c r="AO134" s="372">
        <f t="shared" si="95"/>
        <v>0</v>
      </c>
      <c r="AP134" s="372">
        <f t="shared" si="96"/>
        <v>0</v>
      </c>
      <c r="AQ134" s="372">
        <f t="shared" si="97"/>
        <v>0</v>
      </c>
      <c r="AR134" s="372">
        <f t="shared" si="98"/>
        <v>0</v>
      </c>
      <c r="AS134" s="372">
        <f t="shared" si="99"/>
        <v>0</v>
      </c>
      <c r="AT134" s="372">
        <f t="shared" si="100"/>
        <v>0</v>
      </c>
      <c r="AU134" s="372">
        <f t="shared" si="101"/>
        <v>0</v>
      </c>
      <c r="AV134" s="524">
        <f t="shared" si="102"/>
        <v>0</v>
      </c>
      <c r="AX134" s="3" t="s">
        <v>277</v>
      </c>
    </row>
    <row r="135" spans="3:50" ht="18" customHeight="1" outlineLevel="1" x14ac:dyDescent="0.15">
      <c r="C135" s="55" t="str">
        <f>IF(表6!$C135="","",表6!$C135)</f>
        <v/>
      </c>
      <c r="D135" s="56" t="str">
        <f>IF(表6!$C135="","",表6!$D135)</f>
        <v/>
      </c>
      <c r="E135" s="95"/>
      <c r="F135" s="95"/>
      <c r="G135" s="95"/>
      <c r="H135" s="95"/>
      <c r="I135" s="95"/>
      <c r="J135" s="95"/>
      <c r="K135" s="95"/>
      <c r="L135" s="95"/>
      <c r="M135" s="95"/>
      <c r="N135" s="95"/>
      <c r="O135" s="95"/>
      <c r="P135" s="95"/>
      <c r="Q135" s="95"/>
      <c r="R135" s="95"/>
      <c r="S135" s="95"/>
      <c r="T135" s="95"/>
      <c r="U135" s="95"/>
      <c r="V135" s="95"/>
      <c r="W135" s="95"/>
      <c r="X135" s="95"/>
      <c r="Y135" s="57" t="str">
        <f t="shared" si="81"/>
        <v/>
      </c>
      <c r="Z135" s="37" t="str">
        <f>IF(表6!$F135="","",表6!$F135)</f>
        <v/>
      </c>
      <c r="AA135" s="511" t="str">
        <f>IF(Z135="","",表6!G135)</f>
        <v/>
      </c>
      <c r="AB135" s="372">
        <f t="shared" si="82"/>
        <v>0</v>
      </c>
      <c r="AC135" s="372">
        <f t="shared" si="83"/>
        <v>0</v>
      </c>
      <c r="AD135" s="372">
        <f t="shared" si="84"/>
        <v>0</v>
      </c>
      <c r="AE135" s="372">
        <f t="shared" si="85"/>
        <v>0</v>
      </c>
      <c r="AF135" s="372">
        <f t="shared" si="86"/>
        <v>0</v>
      </c>
      <c r="AG135" s="372">
        <f t="shared" si="87"/>
        <v>0</v>
      </c>
      <c r="AH135" s="372">
        <f t="shared" si="88"/>
        <v>0</v>
      </c>
      <c r="AI135" s="372">
        <f t="shared" si="89"/>
        <v>0</v>
      </c>
      <c r="AJ135" s="372">
        <f t="shared" si="90"/>
        <v>0</v>
      </c>
      <c r="AK135" s="372">
        <f t="shared" si="91"/>
        <v>0</v>
      </c>
      <c r="AL135" s="372">
        <f t="shared" si="92"/>
        <v>0</v>
      </c>
      <c r="AM135" s="372">
        <f t="shared" si="93"/>
        <v>0</v>
      </c>
      <c r="AN135" s="372">
        <f t="shared" si="94"/>
        <v>0</v>
      </c>
      <c r="AO135" s="372">
        <f t="shared" si="95"/>
        <v>0</v>
      </c>
      <c r="AP135" s="372">
        <f t="shared" si="96"/>
        <v>0</v>
      </c>
      <c r="AQ135" s="372">
        <f t="shared" si="97"/>
        <v>0</v>
      </c>
      <c r="AR135" s="372">
        <f t="shared" si="98"/>
        <v>0</v>
      </c>
      <c r="AS135" s="372">
        <f t="shared" si="99"/>
        <v>0</v>
      </c>
      <c r="AT135" s="372">
        <f t="shared" si="100"/>
        <v>0</v>
      </c>
      <c r="AU135" s="372">
        <f t="shared" si="101"/>
        <v>0</v>
      </c>
      <c r="AV135" s="524">
        <f t="shared" si="102"/>
        <v>0</v>
      </c>
      <c r="AX135" s="3" t="s">
        <v>278</v>
      </c>
    </row>
    <row r="136" spans="3:50" ht="18" customHeight="1" outlineLevel="1" x14ac:dyDescent="0.15">
      <c r="C136" s="55" t="str">
        <f>IF(表6!$C136="","",表6!$C136)</f>
        <v/>
      </c>
      <c r="D136" s="56" t="str">
        <f>IF(表6!$C136="","",表6!$D136)</f>
        <v/>
      </c>
      <c r="E136" s="95"/>
      <c r="F136" s="95"/>
      <c r="G136" s="95"/>
      <c r="H136" s="95"/>
      <c r="I136" s="95"/>
      <c r="J136" s="95"/>
      <c r="K136" s="95"/>
      <c r="L136" s="95"/>
      <c r="M136" s="95"/>
      <c r="N136" s="95"/>
      <c r="O136" s="95"/>
      <c r="P136" s="95"/>
      <c r="Q136" s="95"/>
      <c r="R136" s="95"/>
      <c r="S136" s="95"/>
      <c r="T136" s="95"/>
      <c r="U136" s="95"/>
      <c r="V136" s="95"/>
      <c r="W136" s="95"/>
      <c r="X136" s="95"/>
      <c r="Y136" s="57" t="str">
        <f t="shared" si="81"/>
        <v/>
      </c>
      <c r="Z136" s="37" t="str">
        <f>IF(表6!$F136="","",表6!$F136)</f>
        <v/>
      </c>
      <c r="AA136" s="511" t="str">
        <f>IF(Z136="","",表6!G136)</f>
        <v/>
      </c>
      <c r="AB136" s="372">
        <f t="shared" si="82"/>
        <v>0</v>
      </c>
      <c r="AC136" s="372">
        <f t="shared" si="83"/>
        <v>0</v>
      </c>
      <c r="AD136" s="372">
        <f t="shared" si="84"/>
        <v>0</v>
      </c>
      <c r="AE136" s="372">
        <f t="shared" si="85"/>
        <v>0</v>
      </c>
      <c r="AF136" s="372">
        <f t="shared" si="86"/>
        <v>0</v>
      </c>
      <c r="AG136" s="372">
        <f t="shared" si="87"/>
        <v>0</v>
      </c>
      <c r="AH136" s="372">
        <f t="shared" si="88"/>
        <v>0</v>
      </c>
      <c r="AI136" s="372">
        <f t="shared" si="89"/>
        <v>0</v>
      </c>
      <c r="AJ136" s="372">
        <f t="shared" si="90"/>
        <v>0</v>
      </c>
      <c r="AK136" s="372">
        <f t="shared" si="91"/>
        <v>0</v>
      </c>
      <c r="AL136" s="372">
        <f t="shared" si="92"/>
        <v>0</v>
      </c>
      <c r="AM136" s="372">
        <f t="shared" si="93"/>
        <v>0</v>
      </c>
      <c r="AN136" s="372">
        <f t="shared" si="94"/>
        <v>0</v>
      </c>
      <c r="AO136" s="372">
        <f t="shared" si="95"/>
        <v>0</v>
      </c>
      <c r="AP136" s="372">
        <f t="shared" si="96"/>
        <v>0</v>
      </c>
      <c r="AQ136" s="372">
        <f t="shared" si="97"/>
        <v>0</v>
      </c>
      <c r="AR136" s="372">
        <f t="shared" si="98"/>
        <v>0</v>
      </c>
      <c r="AS136" s="372">
        <f t="shared" si="99"/>
        <v>0</v>
      </c>
      <c r="AT136" s="372">
        <f t="shared" si="100"/>
        <v>0</v>
      </c>
      <c r="AU136" s="372">
        <f t="shared" si="101"/>
        <v>0</v>
      </c>
      <c r="AV136" s="524">
        <f t="shared" si="102"/>
        <v>0</v>
      </c>
      <c r="AX136" s="3" t="s">
        <v>279</v>
      </c>
    </row>
    <row r="137" spans="3:50" ht="18" customHeight="1" outlineLevel="1" x14ac:dyDescent="0.15">
      <c r="C137" s="55" t="str">
        <f>IF(表6!$C137="","",表6!$C137)</f>
        <v/>
      </c>
      <c r="D137" s="56" t="str">
        <f>IF(表6!$C137="","",表6!$D137)</f>
        <v/>
      </c>
      <c r="E137" s="95"/>
      <c r="F137" s="95"/>
      <c r="G137" s="95"/>
      <c r="H137" s="95"/>
      <c r="I137" s="95"/>
      <c r="J137" s="95"/>
      <c r="K137" s="95"/>
      <c r="L137" s="95"/>
      <c r="M137" s="95"/>
      <c r="N137" s="95"/>
      <c r="O137" s="95"/>
      <c r="P137" s="95"/>
      <c r="Q137" s="95"/>
      <c r="R137" s="95"/>
      <c r="S137" s="95"/>
      <c r="T137" s="95"/>
      <c r="U137" s="95"/>
      <c r="V137" s="95"/>
      <c r="W137" s="95"/>
      <c r="X137" s="95"/>
      <c r="Y137" s="57" t="str">
        <f t="shared" si="81"/>
        <v/>
      </c>
      <c r="Z137" s="37" t="str">
        <f>IF(表6!$F137="","",表6!$F137)</f>
        <v/>
      </c>
      <c r="AA137" s="511" t="str">
        <f>IF(Z137="","",表6!G137)</f>
        <v/>
      </c>
      <c r="AB137" s="372">
        <f t="shared" si="82"/>
        <v>0</v>
      </c>
      <c r="AC137" s="372">
        <f t="shared" si="83"/>
        <v>0</v>
      </c>
      <c r="AD137" s="372">
        <f t="shared" si="84"/>
        <v>0</v>
      </c>
      <c r="AE137" s="372">
        <f t="shared" si="85"/>
        <v>0</v>
      </c>
      <c r="AF137" s="372">
        <f t="shared" si="86"/>
        <v>0</v>
      </c>
      <c r="AG137" s="372">
        <f t="shared" si="87"/>
        <v>0</v>
      </c>
      <c r="AH137" s="372">
        <f t="shared" si="88"/>
        <v>0</v>
      </c>
      <c r="AI137" s="372">
        <f t="shared" si="89"/>
        <v>0</v>
      </c>
      <c r="AJ137" s="372">
        <f t="shared" si="90"/>
        <v>0</v>
      </c>
      <c r="AK137" s="372">
        <f t="shared" si="91"/>
        <v>0</v>
      </c>
      <c r="AL137" s="372">
        <f t="shared" si="92"/>
        <v>0</v>
      </c>
      <c r="AM137" s="372">
        <f t="shared" si="93"/>
        <v>0</v>
      </c>
      <c r="AN137" s="372">
        <f t="shared" si="94"/>
        <v>0</v>
      </c>
      <c r="AO137" s="372">
        <f t="shared" si="95"/>
        <v>0</v>
      </c>
      <c r="AP137" s="372">
        <f t="shared" si="96"/>
        <v>0</v>
      </c>
      <c r="AQ137" s="372">
        <f t="shared" si="97"/>
        <v>0</v>
      </c>
      <c r="AR137" s="372">
        <f t="shared" si="98"/>
        <v>0</v>
      </c>
      <c r="AS137" s="372">
        <f t="shared" si="99"/>
        <v>0</v>
      </c>
      <c r="AT137" s="372">
        <f t="shared" si="100"/>
        <v>0</v>
      </c>
      <c r="AU137" s="372">
        <f t="shared" si="101"/>
        <v>0</v>
      </c>
      <c r="AV137" s="524">
        <f t="shared" si="102"/>
        <v>0</v>
      </c>
      <c r="AX137" s="3" t="s">
        <v>280</v>
      </c>
    </row>
    <row r="138" spans="3:50" ht="18" customHeight="1" outlineLevel="1" x14ac:dyDescent="0.15">
      <c r="C138" s="55" t="str">
        <f>IF(表6!$C138="","",表6!$C138)</f>
        <v/>
      </c>
      <c r="D138" s="56" t="str">
        <f>IF(表6!$C138="","",表6!$D138)</f>
        <v/>
      </c>
      <c r="E138" s="95"/>
      <c r="F138" s="95"/>
      <c r="G138" s="95"/>
      <c r="H138" s="95"/>
      <c r="I138" s="95"/>
      <c r="J138" s="95"/>
      <c r="K138" s="95"/>
      <c r="L138" s="95"/>
      <c r="M138" s="95"/>
      <c r="N138" s="95"/>
      <c r="O138" s="95"/>
      <c r="P138" s="95"/>
      <c r="Q138" s="95"/>
      <c r="R138" s="95"/>
      <c r="S138" s="95"/>
      <c r="T138" s="95"/>
      <c r="U138" s="95"/>
      <c r="V138" s="95"/>
      <c r="W138" s="95"/>
      <c r="X138" s="95"/>
      <c r="Y138" s="57" t="str">
        <f t="shared" si="81"/>
        <v/>
      </c>
      <c r="Z138" s="37" t="str">
        <f>IF(表6!$F138="","",表6!$F138)</f>
        <v/>
      </c>
      <c r="AA138" s="511" t="str">
        <f>IF(Z138="","",表6!G138)</f>
        <v/>
      </c>
      <c r="AB138" s="372">
        <f t="shared" si="82"/>
        <v>0</v>
      </c>
      <c r="AC138" s="372">
        <f t="shared" si="83"/>
        <v>0</v>
      </c>
      <c r="AD138" s="372">
        <f t="shared" si="84"/>
        <v>0</v>
      </c>
      <c r="AE138" s="372">
        <f t="shared" si="85"/>
        <v>0</v>
      </c>
      <c r="AF138" s="372">
        <f t="shared" si="86"/>
        <v>0</v>
      </c>
      <c r="AG138" s="372">
        <f t="shared" si="87"/>
        <v>0</v>
      </c>
      <c r="AH138" s="372">
        <f t="shared" si="88"/>
        <v>0</v>
      </c>
      <c r="AI138" s="372">
        <f t="shared" si="89"/>
        <v>0</v>
      </c>
      <c r="AJ138" s="372">
        <f t="shared" si="90"/>
        <v>0</v>
      </c>
      <c r="AK138" s="372">
        <f t="shared" si="91"/>
        <v>0</v>
      </c>
      <c r="AL138" s="372">
        <f t="shared" si="92"/>
        <v>0</v>
      </c>
      <c r="AM138" s="372">
        <f t="shared" si="93"/>
        <v>0</v>
      </c>
      <c r="AN138" s="372">
        <f t="shared" si="94"/>
        <v>0</v>
      </c>
      <c r="AO138" s="372">
        <f t="shared" si="95"/>
        <v>0</v>
      </c>
      <c r="AP138" s="372">
        <f t="shared" si="96"/>
        <v>0</v>
      </c>
      <c r="AQ138" s="372">
        <f t="shared" si="97"/>
        <v>0</v>
      </c>
      <c r="AR138" s="372">
        <f t="shared" si="98"/>
        <v>0</v>
      </c>
      <c r="AS138" s="372">
        <f t="shared" si="99"/>
        <v>0</v>
      </c>
      <c r="AT138" s="372">
        <f t="shared" si="100"/>
        <v>0</v>
      </c>
      <c r="AU138" s="372">
        <f t="shared" si="101"/>
        <v>0</v>
      </c>
      <c r="AV138" s="524">
        <f t="shared" si="102"/>
        <v>0</v>
      </c>
      <c r="AX138" s="3" t="s">
        <v>281</v>
      </c>
    </row>
    <row r="139" spans="3:50" ht="18" customHeight="1" outlineLevel="1" x14ac:dyDescent="0.15">
      <c r="C139" s="55" t="str">
        <f>IF(表6!$C139="","",表6!$C139)</f>
        <v/>
      </c>
      <c r="D139" s="56" t="str">
        <f>IF(表6!$C139="","",表6!$D139)</f>
        <v/>
      </c>
      <c r="E139" s="95"/>
      <c r="F139" s="95"/>
      <c r="G139" s="95"/>
      <c r="H139" s="95"/>
      <c r="I139" s="95"/>
      <c r="J139" s="95"/>
      <c r="K139" s="95"/>
      <c r="L139" s="95"/>
      <c r="M139" s="95"/>
      <c r="N139" s="95"/>
      <c r="O139" s="95"/>
      <c r="P139" s="95"/>
      <c r="Q139" s="95"/>
      <c r="R139" s="95"/>
      <c r="S139" s="95"/>
      <c r="T139" s="95"/>
      <c r="U139" s="95"/>
      <c r="V139" s="95"/>
      <c r="W139" s="95"/>
      <c r="X139" s="95"/>
      <c r="Y139" s="57" t="str">
        <f t="shared" si="81"/>
        <v/>
      </c>
      <c r="Z139" s="37" t="str">
        <f>IF(表6!$F139="","",表6!$F139)</f>
        <v/>
      </c>
      <c r="AA139" s="511" t="str">
        <f>IF(Z139="","",表6!G139)</f>
        <v/>
      </c>
      <c r="AB139" s="372">
        <f t="shared" si="82"/>
        <v>0</v>
      </c>
      <c r="AC139" s="372">
        <f t="shared" si="83"/>
        <v>0</v>
      </c>
      <c r="AD139" s="372">
        <f t="shared" si="84"/>
        <v>0</v>
      </c>
      <c r="AE139" s="372">
        <f t="shared" si="85"/>
        <v>0</v>
      </c>
      <c r="AF139" s="372">
        <f t="shared" si="86"/>
        <v>0</v>
      </c>
      <c r="AG139" s="372">
        <f t="shared" si="87"/>
        <v>0</v>
      </c>
      <c r="AH139" s="372">
        <f t="shared" si="88"/>
        <v>0</v>
      </c>
      <c r="AI139" s="372">
        <f t="shared" si="89"/>
        <v>0</v>
      </c>
      <c r="AJ139" s="372">
        <f t="shared" si="90"/>
        <v>0</v>
      </c>
      <c r="AK139" s="372">
        <f t="shared" si="91"/>
        <v>0</v>
      </c>
      <c r="AL139" s="372">
        <f t="shared" si="92"/>
        <v>0</v>
      </c>
      <c r="AM139" s="372">
        <f t="shared" si="93"/>
        <v>0</v>
      </c>
      <c r="AN139" s="372">
        <f t="shared" si="94"/>
        <v>0</v>
      </c>
      <c r="AO139" s="372">
        <f t="shared" si="95"/>
        <v>0</v>
      </c>
      <c r="AP139" s="372">
        <f t="shared" si="96"/>
        <v>0</v>
      </c>
      <c r="AQ139" s="372">
        <f t="shared" si="97"/>
        <v>0</v>
      </c>
      <c r="AR139" s="372">
        <f t="shared" si="98"/>
        <v>0</v>
      </c>
      <c r="AS139" s="372">
        <f t="shared" si="99"/>
        <v>0</v>
      </c>
      <c r="AT139" s="372">
        <f t="shared" si="100"/>
        <v>0</v>
      </c>
      <c r="AU139" s="372">
        <f t="shared" si="101"/>
        <v>0</v>
      </c>
      <c r="AV139" s="524">
        <f t="shared" si="102"/>
        <v>0</v>
      </c>
      <c r="AX139" s="3" t="s">
        <v>282</v>
      </c>
    </row>
    <row r="140" spans="3:50" ht="18" customHeight="1" outlineLevel="1" x14ac:dyDescent="0.15">
      <c r="C140" s="55" t="str">
        <f>IF(表6!$C140="","",表6!$C140)</f>
        <v/>
      </c>
      <c r="D140" s="56" t="str">
        <f>IF(表6!$C140="","",表6!$D140)</f>
        <v/>
      </c>
      <c r="E140" s="95"/>
      <c r="F140" s="95"/>
      <c r="G140" s="95"/>
      <c r="H140" s="95"/>
      <c r="I140" s="95"/>
      <c r="J140" s="95"/>
      <c r="K140" s="95"/>
      <c r="L140" s="95"/>
      <c r="M140" s="95"/>
      <c r="N140" s="95"/>
      <c r="O140" s="95"/>
      <c r="P140" s="95"/>
      <c r="Q140" s="95"/>
      <c r="R140" s="95"/>
      <c r="S140" s="95"/>
      <c r="T140" s="95"/>
      <c r="U140" s="95"/>
      <c r="V140" s="95"/>
      <c r="W140" s="95"/>
      <c r="X140" s="95"/>
      <c r="Y140" s="57" t="str">
        <f t="shared" si="81"/>
        <v/>
      </c>
      <c r="Z140" s="37" t="str">
        <f>IF(表6!$F140="","",表6!$F140)</f>
        <v/>
      </c>
      <c r="AA140" s="511" t="str">
        <f>IF(Z140="","",表6!G140)</f>
        <v/>
      </c>
      <c r="AB140" s="372">
        <f t="shared" si="82"/>
        <v>0</v>
      </c>
      <c r="AC140" s="372">
        <f t="shared" si="83"/>
        <v>0</v>
      </c>
      <c r="AD140" s="372">
        <f t="shared" si="84"/>
        <v>0</v>
      </c>
      <c r="AE140" s="372">
        <f t="shared" si="85"/>
        <v>0</v>
      </c>
      <c r="AF140" s="372">
        <f t="shared" si="86"/>
        <v>0</v>
      </c>
      <c r="AG140" s="372">
        <f t="shared" si="87"/>
        <v>0</v>
      </c>
      <c r="AH140" s="372">
        <f t="shared" si="88"/>
        <v>0</v>
      </c>
      <c r="AI140" s="372">
        <f t="shared" si="89"/>
        <v>0</v>
      </c>
      <c r="AJ140" s="372">
        <f t="shared" si="90"/>
        <v>0</v>
      </c>
      <c r="AK140" s="372">
        <f t="shared" si="91"/>
        <v>0</v>
      </c>
      <c r="AL140" s="372">
        <f t="shared" si="92"/>
        <v>0</v>
      </c>
      <c r="AM140" s="372">
        <f t="shared" si="93"/>
        <v>0</v>
      </c>
      <c r="AN140" s="372">
        <f t="shared" si="94"/>
        <v>0</v>
      </c>
      <c r="AO140" s="372">
        <f t="shared" si="95"/>
        <v>0</v>
      </c>
      <c r="AP140" s="372">
        <f t="shared" si="96"/>
        <v>0</v>
      </c>
      <c r="AQ140" s="372">
        <f t="shared" si="97"/>
        <v>0</v>
      </c>
      <c r="AR140" s="372">
        <f t="shared" si="98"/>
        <v>0</v>
      </c>
      <c r="AS140" s="372">
        <f t="shared" si="99"/>
        <v>0</v>
      </c>
      <c r="AT140" s="372">
        <f t="shared" si="100"/>
        <v>0</v>
      </c>
      <c r="AU140" s="372">
        <f t="shared" si="101"/>
        <v>0</v>
      </c>
      <c r="AV140" s="524">
        <f t="shared" si="102"/>
        <v>0</v>
      </c>
      <c r="AX140" s="3" t="s">
        <v>283</v>
      </c>
    </row>
    <row r="141" spans="3:50" ht="18" customHeight="1" thickBot="1" x14ac:dyDescent="0.2">
      <c r="C141" s="58" t="str">
        <f>IF(表6!$C141="","",表6!$C141)</f>
        <v/>
      </c>
      <c r="D141" s="56" t="str">
        <f>IF(表6!$C141="","",表6!$D141)</f>
        <v/>
      </c>
      <c r="E141" s="92"/>
      <c r="F141" s="92"/>
      <c r="G141" s="92"/>
      <c r="H141" s="92"/>
      <c r="I141" s="92"/>
      <c r="J141" s="92"/>
      <c r="K141" s="92"/>
      <c r="L141" s="92"/>
      <c r="M141" s="92"/>
      <c r="N141" s="92"/>
      <c r="O141" s="92"/>
      <c r="P141" s="92"/>
      <c r="Q141" s="92"/>
      <c r="R141" s="92"/>
      <c r="S141" s="92"/>
      <c r="T141" s="92"/>
      <c r="U141" s="92"/>
      <c r="V141" s="92"/>
      <c r="W141" s="92"/>
      <c r="X141" s="92"/>
      <c r="Y141" s="59" t="str">
        <f t="shared" si="81"/>
        <v/>
      </c>
      <c r="Z141" s="37" t="str">
        <f>IF(表6!$F141="","",表6!$F141)</f>
        <v/>
      </c>
      <c r="AA141" s="512" t="str">
        <f>IF(Z141="","",表6!G141)</f>
        <v/>
      </c>
      <c r="AB141" s="372">
        <f t="shared" si="82"/>
        <v>0</v>
      </c>
      <c r="AC141" s="372">
        <f t="shared" si="83"/>
        <v>0</v>
      </c>
      <c r="AD141" s="372">
        <f t="shared" si="84"/>
        <v>0</v>
      </c>
      <c r="AE141" s="372">
        <f t="shared" si="85"/>
        <v>0</v>
      </c>
      <c r="AF141" s="372">
        <f t="shared" si="86"/>
        <v>0</v>
      </c>
      <c r="AG141" s="372">
        <f t="shared" si="87"/>
        <v>0</v>
      </c>
      <c r="AH141" s="372">
        <f t="shared" si="88"/>
        <v>0</v>
      </c>
      <c r="AI141" s="372">
        <f t="shared" si="89"/>
        <v>0</v>
      </c>
      <c r="AJ141" s="372">
        <f t="shared" si="90"/>
        <v>0</v>
      </c>
      <c r="AK141" s="372">
        <f t="shared" si="91"/>
        <v>0</v>
      </c>
      <c r="AL141" s="372">
        <f t="shared" si="92"/>
        <v>0</v>
      </c>
      <c r="AM141" s="372">
        <f t="shared" si="93"/>
        <v>0</v>
      </c>
      <c r="AN141" s="372">
        <f t="shared" si="94"/>
        <v>0</v>
      </c>
      <c r="AO141" s="372">
        <f t="shared" si="95"/>
        <v>0</v>
      </c>
      <c r="AP141" s="372">
        <f t="shared" si="96"/>
        <v>0</v>
      </c>
      <c r="AQ141" s="372">
        <f t="shared" si="97"/>
        <v>0</v>
      </c>
      <c r="AR141" s="372">
        <f t="shared" si="98"/>
        <v>0</v>
      </c>
      <c r="AS141" s="372">
        <f t="shared" si="99"/>
        <v>0</v>
      </c>
      <c r="AT141" s="372">
        <f t="shared" si="100"/>
        <v>0</v>
      </c>
      <c r="AU141" s="372">
        <f t="shared" si="101"/>
        <v>0</v>
      </c>
      <c r="AV141" s="524">
        <f t="shared" si="102"/>
        <v>0</v>
      </c>
      <c r="AX141" s="3" t="s">
        <v>284</v>
      </c>
    </row>
    <row r="142" spans="3:50" ht="18" customHeight="1" thickTop="1" thickBot="1" x14ac:dyDescent="0.2">
      <c r="C142" s="24" t="s">
        <v>231</v>
      </c>
      <c r="D142" s="94">
        <f t="shared" ref="D142:Y142" si="103">SUM(D122:D141)</f>
        <v>0</v>
      </c>
      <c r="E142" s="94">
        <f t="shared" si="103"/>
        <v>0</v>
      </c>
      <c r="F142" s="94">
        <f t="shared" si="103"/>
        <v>0</v>
      </c>
      <c r="G142" s="94">
        <f t="shared" si="103"/>
        <v>0</v>
      </c>
      <c r="H142" s="94">
        <f t="shared" si="103"/>
        <v>0</v>
      </c>
      <c r="I142" s="94">
        <f t="shared" si="103"/>
        <v>0</v>
      </c>
      <c r="J142" s="94">
        <f t="shared" si="103"/>
        <v>0</v>
      </c>
      <c r="K142" s="94">
        <f t="shared" si="103"/>
        <v>0</v>
      </c>
      <c r="L142" s="94">
        <f t="shared" si="103"/>
        <v>0</v>
      </c>
      <c r="M142" s="94">
        <f t="shared" si="103"/>
        <v>0</v>
      </c>
      <c r="N142" s="94">
        <f t="shared" si="103"/>
        <v>0</v>
      </c>
      <c r="O142" s="94">
        <f t="shared" si="103"/>
        <v>0</v>
      </c>
      <c r="P142" s="94">
        <f t="shared" si="103"/>
        <v>0</v>
      </c>
      <c r="Q142" s="94">
        <f t="shared" si="103"/>
        <v>0</v>
      </c>
      <c r="R142" s="94">
        <f t="shared" si="103"/>
        <v>0</v>
      </c>
      <c r="S142" s="94">
        <f t="shared" si="103"/>
        <v>0</v>
      </c>
      <c r="T142" s="94">
        <f t="shared" si="103"/>
        <v>0</v>
      </c>
      <c r="U142" s="94">
        <f t="shared" si="103"/>
        <v>0</v>
      </c>
      <c r="V142" s="94">
        <f t="shared" si="103"/>
        <v>0</v>
      </c>
      <c r="W142" s="94">
        <f t="shared" si="103"/>
        <v>0</v>
      </c>
      <c r="X142" s="94">
        <f t="shared" si="103"/>
        <v>0</v>
      </c>
      <c r="Y142" s="94">
        <f t="shared" si="103"/>
        <v>0</v>
      </c>
      <c r="Z142" s="25" t="s">
        <v>211</v>
      </c>
      <c r="AA142" s="513">
        <f t="shared" ref="AA142:AU142" si="104">SUM(AA122:AA141)</f>
        <v>0</v>
      </c>
      <c r="AB142" s="400">
        <f t="shared" si="104"/>
        <v>0</v>
      </c>
      <c r="AC142" s="400">
        <f t="shared" si="104"/>
        <v>0</v>
      </c>
      <c r="AD142" s="400">
        <f t="shared" si="104"/>
        <v>0</v>
      </c>
      <c r="AE142" s="400">
        <f t="shared" si="104"/>
        <v>0</v>
      </c>
      <c r="AF142" s="400">
        <f t="shared" si="104"/>
        <v>0</v>
      </c>
      <c r="AG142" s="400">
        <f t="shared" si="104"/>
        <v>0</v>
      </c>
      <c r="AH142" s="400">
        <f t="shared" si="104"/>
        <v>0</v>
      </c>
      <c r="AI142" s="400">
        <f t="shared" si="104"/>
        <v>0</v>
      </c>
      <c r="AJ142" s="400">
        <f t="shared" si="104"/>
        <v>0</v>
      </c>
      <c r="AK142" s="400">
        <f t="shared" si="104"/>
        <v>0</v>
      </c>
      <c r="AL142" s="400">
        <f t="shared" ref="AL142:AP142" si="105">SUM(AL122:AL141)</f>
        <v>0</v>
      </c>
      <c r="AM142" s="400">
        <f t="shared" si="105"/>
        <v>0</v>
      </c>
      <c r="AN142" s="400">
        <f t="shared" si="105"/>
        <v>0</v>
      </c>
      <c r="AO142" s="400">
        <f t="shared" si="105"/>
        <v>0</v>
      </c>
      <c r="AP142" s="400">
        <f t="shared" si="105"/>
        <v>0</v>
      </c>
      <c r="AQ142" s="400">
        <f t="shared" si="104"/>
        <v>0</v>
      </c>
      <c r="AR142" s="400">
        <f t="shared" si="104"/>
        <v>0</v>
      </c>
      <c r="AS142" s="400">
        <f t="shared" si="104"/>
        <v>0</v>
      </c>
      <c r="AT142" s="400">
        <f t="shared" si="104"/>
        <v>0</v>
      </c>
      <c r="AU142" s="400">
        <f t="shared" si="104"/>
        <v>0</v>
      </c>
      <c r="AV142" s="525">
        <f>SUM(AV122:AV141)</f>
        <v>0</v>
      </c>
    </row>
    <row r="143" spans="3:50" customFormat="1" x14ac:dyDescent="0.15">
      <c r="AA143" s="509"/>
      <c r="AV143" s="509"/>
    </row>
    <row r="144" spans="3:50" ht="18" customHeight="1" x14ac:dyDescent="0.15">
      <c r="C144" s="21" t="s">
        <v>517</v>
      </c>
      <c r="D144" s="26"/>
      <c r="E144" s="8"/>
      <c r="F144" s="8"/>
      <c r="G144" s="8"/>
      <c r="H144" s="8"/>
      <c r="I144" s="8"/>
      <c r="J144" s="8"/>
      <c r="K144" s="8"/>
      <c r="L144" s="8"/>
      <c r="M144" s="8"/>
      <c r="N144" s="8"/>
      <c r="O144" s="8"/>
      <c r="P144" s="8"/>
      <c r="Q144" s="8"/>
      <c r="R144" s="8"/>
      <c r="S144" s="8"/>
      <c r="T144" s="8"/>
      <c r="U144" s="8"/>
      <c r="V144" s="8"/>
      <c r="W144" s="8"/>
      <c r="X144" s="8"/>
      <c r="Y144" s="8"/>
      <c r="Z144" s="8"/>
      <c r="AA144" s="508"/>
      <c r="AB144" s="5"/>
      <c r="AC144" s="5"/>
      <c r="AD144" s="5"/>
      <c r="AE144" s="5"/>
      <c r="AF144" s="5"/>
      <c r="AG144" s="5"/>
      <c r="AH144" s="5"/>
      <c r="AI144" s="5"/>
      <c r="AJ144" s="5"/>
      <c r="AK144" s="5"/>
      <c r="AL144" s="5"/>
      <c r="AM144" s="5"/>
      <c r="AN144" s="5"/>
      <c r="AO144" s="5"/>
      <c r="AP144" s="5"/>
      <c r="AQ144" s="5"/>
      <c r="AR144" s="5"/>
      <c r="AS144" s="5"/>
      <c r="AT144" s="5"/>
      <c r="AU144" s="5"/>
    </row>
  </sheetData>
  <sheetProtection algorithmName="SHA-512" hashValue="2f9+v7D1cGsbdU5GrghYn7Tj4hbnd9oWv1xQkxd1/VjmyIB/HIaBDf7A9hNb9mL6CE5KrAGODMyz9B6SwDESJg==" saltValue="Z9mJ6MosaUVztMy5iVV2jg==" spinCount="100000" sheet="1" objects="1" scenarios="1"/>
  <protectedRanges>
    <protectedRange sqref="E13:X112 E122:X141" name="範囲1"/>
  </protectedRanges>
  <mergeCells count="13">
    <mergeCell ref="C118:AV118"/>
    <mergeCell ref="C119:D119"/>
    <mergeCell ref="D120:Y120"/>
    <mergeCell ref="AA120:AV120"/>
    <mergeCell ref="C120:C121"/>
    <mergeCell ref="Z120:Z121"/>
    <mergeCell ref="A3:AW4"/>
    <mergeCell ref="C9:AV9"/>
    <mergeCell ref="C10:AV10"/>
    <mergeCell ref="C11:C12"/>
    <mergeCell ref="Z11:Z12"/>
    <mergeCell ref="AA11:AV11"/>
    <mergeCell ref="D11:Y11"/>
  </mergeCells>
  <phoneticPr fontId="1"/>
  <pageMargins left="0.78740157480314965" right="0.78740157480314965" top="0.39370078740157483" bottom="0.39370078740157483" header="0.51181102362204722" footer="0.51181102362204722"/>
  <pageSetup paperSize="9" scale="13" fitToHeight="0" orientation="portrait" cellComments="asDisplayed"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pageSetUpPr fitToPage="1"/>
  </sheetPr>
  <dimension ref="A1:BP29"/>
  <sheetViews>
    <sheetView showWhiteSpace="0" view="pageBreakPreview" topLeftCell="AH1" zoomScale="85" zoomScaleNormal="100" zoomScaleSheetLayoutView="85" workbookViewId="0">
      <selection activeCell="D25" sqref="D25:E25"/>
    </sheetView>
  </sheetViews>
  <sheetFormatPr defaultColWidth="9" defaultRowHeight="13.5" outlineLevelCol="1" x14ac:dyDescent="0.15"/>
  <cols>
    <col min="1" max="1" width="7.125" style="3" customWidth="1"/>
    <col min="2" max="2" width="19.875" style="3" customWidth="1"/>
    <col min="3" max="6" width="13.875" style="3" customWidth="1"/>
    <col min="7" max="23" width="13.875" style="3" customWidth="1" outlineLevel="1"/>
    <col min="24" max="28" width="13.875" style="3" customWidth="1"/>
    <col min="29" max="45" width="13.875" style="3" customWidth="1" outlineLevel="1"/>
    <col min="46" max="46" width="13.875" style="3" customWidth="1"/>
    <col min="47" max="47" width="12.125" style="3" customWidth="1"/>
    <col min="48" max="48" width="10" style="3" customWidth="1"/>
    <col min="49" max="50" width="9" style="3"/>
    <col min="51" max="66" width="9" style="3" outlineLevel="1"/>
    <col min="67" max="67" width="9" style="3" customWidth="1" outlineLevel="1"/>
    <col min="68" max="68" width="9" style="3" customWidth="1"/>
    <col min="69" max="16384" width="9" style="3"/>
  </cols>
  <sheetData>
    <row r="1" spans="2:68" ht="26.25" customHeight="1" x14ac:dyDescent="0.15">
      <c r="AT1" s="11" t="s">
        <v>522</v>
      </c>
    </row>
    <row r="2" spans="2:68" ht="18.75" customHeight="1" x14ac:dyDescent="0.15"/>
    <row r="3" spans="2:68" ht="21" customHeight="1" x14ac:dyDescent="0.15">
      <c r="B3" s="727" t="s">
        <v>500</v>
      </c>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c r="AK3" s="728"/>
      <c r="AL3" s="728"/>
      <c r="AM3" s="728"/>
      <c r="AN3" s="728"/>
      <c r="AO3" s="728"/>
      <c r="AP3" s="728"/>
      <c r="AQ3" s="728"/>
      <c r="AR3" s="728"/>
      <c r="AS3" s="728"/>
      <c r="AT3" s="728"/>
    </row>
    <row r="4" spans="2:68" ht="21" customHeight="1" x14ac:dyDescent="0.15">
      <c r="B4" s="728"/>
      <c r="C4" s="728"/>
      <c r="D4" s="728"/>
      <c r="E4" s="728"/>
      <c r="F4" s="728"/>
      <c r="G4" s="728"/>
      <c r="H4" s="728"/>
      <c r="I4" s="728"/>
      <c r="J4" s="728"/>
      <c r="K4" s="728"/>
      <c r="L4" s="728"/>
      <c r="M4" s="728"/>
      <c r="N4" s="728"/>
      <c r="O4" s="728"/>
      <c r="P4" s="728"/>
      <c r="Q4" s="728"/>
      <c r="R4" s="728"/>
      <c r="S4" s="728"/>
      <c r="T4" s="728"/>
      <c r="U4" s="728"/>
      <c r="V4" s="728"/>
      <c r="W4" s="728"/>
      <c r="X4" s="728"/>
      <c r="Y4" s="728"/>
      <c r="Z4" s="728"/>
      <c r="AA4" s="728"/>
      <c r="AB4" s="728"/>
      <c r="AC4" s="728"/>
      <c r="AD4" s="728"/>
      <c r="AE4" s="728"/>
      <c r="AF4" s="728"/>
      <c r="AG4" s="728"/>
      <c r="AH4" s="728"/>
      <c r="AI4" s="728"/>
      <c r="AJ4" s="728"/>
      <c r="AK4" s="728"/>
      <c r="AL4" s="728"/>
      <c r="AM4" s="728"/>
      <c r="AN4" s="728"/>
      <c r="AO4" s="728"/>
      <c r="AP4" s="728"/>
      <c r="AQ4" s="728"/>
      <c r="AR4" s="728"/>
      <c r="AS4" s="728"/>
      <c r="AT4" s="728"/>
    </row>
    <row r="5" spans="2:68" ht="21" customHeight="1" x14ac:dyDescent="0.15">
      <c r="B5" s="12"/>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60" t="str">
        <f>IF(表紙!$G$8="","会社名",表紙!$G$8)</f>
        <v>会社名</v>
      </c>
    </row>
    <row r="6" spans="2:68" ht="21" customHeight="1" x14ac:dyDescent="0.15">
      <c r="B6" s="12"/>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U6" s="14"/>
    </row>
    <row r="7" spans="2:68" ht="18" customHeight="1" thickBot="1" x14ac:dyDescent="0.2">
      <c r="B7" s="12" t="s">
        <v>523</v>
      </c>
    </row>
    <row r="8" spans="2:68" ht="45" customHeight="1" x14ac:dyDescent="0.15">
      <c r="B8" s="974"/>
      <c r="C8" s="969" t="s">
        <v>524</v>
      </c>
      <c r="D8" s="969"/>
      <c r="E8" s="969"/>
      <c r="F8" s="969"/>
      <c r="G8" s="969"/>
      <c r="H8" s="969"/>
      <c r="I8" s="969"/>
      <c r="J8" s="969"/>
      <c r="K8" s="969"/>
      <c r="L8" s="969"/>
      <c r="M8" s="969"/>
      <c r="N8" s="969"/>
      <c r="O8" s="969"/>
      <c r="P8" s="969"/>
      <c r="Q8" s="969"/>
      <c r="R8" s="969"/>
      <c r="S8" s="969"/>
      <c r="T8" s="969"/>
      <c r="U8" s="969"/>
      <c r="V8" s="969"/>
      <c r="W8" s="969"/>
      <c r="X8" s="969"/>
      <c r="Y8" s="963" t="s">
        <v>525</v>
      </c>
      <c r="Z8" s="964"/>
      <c r="AA8" s="964"/>
      <c r="AB8" s="964"/>
      <c r="AC8" s="964"/>
      <c r="AD8" s="964"/>
      <c r="AE8" s="964"/>
      <c r="AF8" s="964"/>
      <c r="AG8" s="964"/>
      <c r="AH8" s="964"/>
      <c r="AI8" s="964"/>
      <c r="AJ8" s="964"/>
      <c r="AK8" s="964"/>
      <c r="AL8" s="964"/>
      <c r="AM8" s="964"/>
      <c r="AN8" s="964"/>
      <c r="AO8" s="964"/>
      <c r="AP8" s="964"/>
      <c r="AQ8" s="964"/>
      <c r="AR8" s="964"/>
      <c r="AS8" s="964"/>
      <c r="AT8" s="965"/>
      <c r="AU8" s="964" t="s">
        <v>526</v>
      </c>
      <c r="AV8" s="964"/>
      <c r="AW8" s="964"/>
      <c r="AX8" s="964"/>
      <c r="AY8" s="964"/>
      <c r="AZ8" s="964"/>
      <c r="BA8" s="964"/>
      <c r="BB8" s="964"/>
      <c r="BC8" s="964"/>
      <c r="BD8" s="964"/>
      <c r="BE8" s="964"/>
      <c r="BF8" s="964"/>
      <c r="BG8" s="964"/>
      <c r="BH8" s="964"/>
      <c r="BI8" s="964"/>
      <c r="BJ8" s="964"/>
      <c r="BK8" s="964"/>
      <c r="BL8" s="964"/>
      <c r="BM8" s="964"/>
      <c r="BN8" s="964"/>
      <c r="BO8" s="964"/>
      <c r="BP8" s="965"/>
    </row>
    <row r="9" spans="2:68" ht="18" customHeight="1" thickBot="1" x14ac:dyDescent="0.2">
      <c r="B9" s="975"/>
      <c r="C9" s="10"/>
      <c r="D9" s="40" t="s">
        <v>459</v>
      </c>
      <c r="E9" s="40" t="s">
        <v>460</v>
      </c>
      <c r="F9" s="40" t="s">
        <v>461</v>
      </c>
      <c r="G9" s="40" t="s">
        <v>462</v>
      </c>
      <c r="H9" s="40" t="s">
        <v>463</v>
      </c>
      <c r="I9" s="40" t="s">
        <v>464</v>
      </c>
      <c r="J9" s="40" t="s">
        <v>465</v>
      </c>
      <c r="K9" s="40" t="s">
        <v>466</v>
      </c>
      <c r="L9" s="40" t="s">
        <v>467</v>
      </c>
      <c r="M9" s="40" t="s">
        <v>468</v>
      </c>
      <c r="N9" s="40" t="s">
        <v>469</v>
      </c>
      <c r="O9" s="40" t="s">
        <v>470</v>
      </c>
      <c r="P9" s="40" t="s">
        <v>471</v>
      </c>
      <c r="Q9" s="40" t="s">
        <v>472</v>
      </c>
      <c r="R9" s="40" t="s">
        <v>480</v>
      </c>
      <c r="S9" s="40" t="s">
        <v>481</v>
      </c>
      <c r="T9" s="40" t="s">
        <v>482</v>
      </c>
      <c r="U9" s="40" t="s">
        <v>483</v>
      </c>
      <c r="V9" s="40" t="s">
        <v>484</v>
      </c>
      <c r="W9" s="40" t="s">
        <v>485</v>
      </c>
      <c r="X9" s="40" t="s">
        <v>486</v>
      </c>
      <c r="Y9" s="10"/>
      <c r="Z9" s="40" t="s">
        <v>459</v>
      </c>
      <c r="AA9" s="40" t="s">
        <v>460</v>
      </c>
      <c r="AB9" s="40" t="s">
        <v>461</v>
      </c>
      <c r="AC9" s="40" t="s">
        <v>462</v>
      </c>
      <c r="AD9" s="40" t="s">
        <v>463</v>
      </c>
      <c r="AE9" s="40" t="s">
        <v>464</v>
      </c>
      <c r="AF9" s="40" t="s">
        <v>465</v>
      </c>
      <c r="AG9" s="40" t="s">
        <v>466</v>
      </c>
      <c r="AH9" s="40" t="s">
        <v>467</v>
      </c>
      <c r="AI9" s="40" t="s">
        <v>468</v>
      </c>
      <c r="AJ9" s="40" t="s">
        <v>469</v>
      </c>
      <c r="AK9" s="40" t="s">
        <v>470</v>
      </c>
      <c r="AL9" s="40" t="s">
        <v>471</v>
      </c>
      <c r="AM9" s="40" t="s">
        <v>472</v>
      </c>
      <c r="AN9" s="40" t="s">
        <v>480</v>
      </c>
      <c r="AO9" s="40" t="s">
        <v>481</v>
      </c>
      <c r="AP9" s="40" t="s">
        <v>482</v>
      </c>
      <c r="AQ9" s="40" t="s">
        <v>483</v>
      </c>
      <c r="AR9" s="40" t="s">
        <v>484</v>
      </c>
      <c r="AS9" s="40" t="s">
        <v>485</v>
      </c>
      <c r="AT9" s="41" t="s">
        <v>486</v>
      </c>
      <c r="AU9" s="415"/>
      <c r="AV9" s="40" t="s">
        <v>459</v>
      </c>
      <c r="AW9" s="40" t="s">
        <v>460</v>
      </c>
      <c r="AX9" s="40" t="s">
        <v>461</v>
      </c>
      <c r="AY9" s="40" t="s">
        <v>462</v>
      </c>
      <c r="AZ9" s="40" t="s">
        <v>463</v>
      </c>
      <c r="BA9" s="40" t="s">
        <v>464</v>
      </c>
      <c r="BB9" s="40" t="s">
        <v>465</v>
      </c>
      <c r="BC9" s="40" t="s">
        <v>466</v>
      </c>
      <c r="BD9" s="40" t="s">
        <v>467</v>
      </c>
      <c r="BE9" s="40" t="s">
        <v>468</v>
      </c>
      <c r="BF9" s="40" t="s">
        <v>469</v>
      </c>
      <c r="BG9" s="40" t="s">
        <v>470</v>
      </c>
      <c r="BH9" s="40" t="s">
        <v>471</v>
      </c>
      <c r="BI9" s="40" t="s">
        <v>472</v>
      </c>
      <c r="BJ9" s="40" t="s">
        <v>480</v>
      </c>
      <c r="BK9" s="40" t="s">
        <v>481</v>
      </c>
      <c r="BL9" s="40" t="s">
        <v>482</v>
      </c>
      <c r="BM9" s="40" t="s">
        <v>483</v>
      </c>
      <c r="BN9" s="40" t="s">
        <v>484</v>
      </c>
      <c r="BO9" s="40" t="s">
        <v>485</v>
      </c>
      <c r="BP9" s="41" t="s">
        <v>486</v>
      </c>
    </row>
    <row r="10" spans="2:68" ht="18" customHeight="1" thickTop="1" thickBot="1" x14ac:dyDescent="0.2">
      <c r="B10" s="67" t="s">
        <v>8</v>
      </c>
      <c r="C10" s="510">
        <f>'表1（メニュー別）'!$C$72</f>
        <v>0</v>
      </c>
      <c r="D10" s="510">
        <f>'表1（メニュー別）'!D72</f>
        <v>0</v>
      </c>
      <c r="E10" s="510">
        <f>'表1（メニュー別）'!E72</f>
        <v>0</v>
      </c>
      <c r="F10" s="510">
        <f>'表1（メニュー別）'!F72</f>
        <v>0</v>
      </c>
      <c r="G10" s="510">
        <f>'表1（メニュー別）'!G72</f>
        <v>0</v>
      </c>
      <c r="H10" s="510">
        <f>'表1（メニュー別）'!H72</f>
        <v>0</v>
      </c>
      <c r="I10" s="510">
        <f>'表1（メニュー別）'!I72</f>
        <v>0</v>
      </c>
      <c r="J10" s="510">
        <f>'表1（メニュー別）'!J72</f>
        <v>0</v>
      </c>
      <c r="K10" s="510">
        <f>'表1（メニュー別）'!K72</f>
        <v>0</v>
      </c>
      <c r="L10" s="510">
        <f>'表1（メニュー別）'!L72</f>
        <v>0</v>
      </c>
      <c r="M10" s="510">
        <f>'表1（メニュー別）'!M72</f>
        <v>0</v>
      </c>
      <c r="N10" s="510">
        <f>'表1（メニュー別）'!N72</f>
        <v>0</v>
      </c>
      <c r="O10" s="510">
        <f>'表1（メニュー別）'!O72</f>
        <v>0</v>
      </c>
      <c r="P10" s="510">
        <f>'表1（メニュー別）'!P72</f>
        <v>0</v>
      </c>
      <c r="Q10" s="510">
        <f>'表1（メニュー別）'!Q72</f>
        <v>0</v>
      </c>
      <c r="R10" s="510">
        <f>'表1（メニュー別）'!R72</f>
        <v>0</v>
      </c>
      <c r="S10" s="510">
        <f>'表1（メニュー別）'!N72</f>
        <v>0</v>
      </c>
      <c r="T10" s="510">
        <f>'表1（メニュー別）'!O72</f>
        <v>0</v>
      </c>
      <c r="U10" s="510">
        <f>'表1（メニュー別）'!P72</f>
        <v>0</v>
      </c>
      <c r="V10" s="510">
        <f>'表1（メニュー別）'!Q72</f>
        <v>0</v>
      </c>
      <c r="W10" s="510">
        <f>'表1（メニュー別）'!R72</f>
        <v>0</v>
      </c>
      <c r="X10" s="510" t="str">
        <f>'表1（メニュー別）'!$X$72</f>
        <v/>
      </c>
      <c r="Y10" s="527">
        <f>'表1（メニュー別）'!$Y$53+'表1（メニュー別）'!C68</f>
        <v>0</v>
      </c>
      <c r="Z10" s="510">
        <f>'表1（メニュー別）'!Z53+'表1（メニュー別）'!D68</f>
        <v>0</v>
      </c>
      <c r="AA10" s="510">
        <f>'表1（メニュー別）'!AA53+'表1（メニュー別）'!E68</f>
        <v>0</v>
      </c>
      <c r="AB10" s="510">
        <f>'表1（メニュー別）'!AB53+'表1（メニュー別）'!F68</f>
        <v>0</v>
      </c>
      <c r="AC10" s="510">
        <f>'表1（メニュー別）'!AC53+'表1（メニュー別）'!G68</f>
        <v>0</v>
      </c>
      <c r="AD10" s="510">
        <f>'表1（メニュー別）'!AD53+'表1（メニュー別）'!H68</f>
        <v>0</v>
      </c>
      <c r="AE10" s="510">
        <f>'表1（メニュー別）'!AE53+'表1（メニュー別）'!I68</f>
        <v>0</v>
      </c>
      <c r="AF10" s="510">
        <f>'表1（メニュー別）'!AF53+'表1（メニュー別）'!J68</f>
        <v>0</v>
      </c>
      <c r="AG10" s="510">
        <f>'表1（メニュー別）'!AG53+'表1（メニュー別）'!K68</f>
        <v>0</v>
      </c>
      <c r="AH10" s="510">
        <f>'表1（メニュー別）'!AH53+'表1（メニュー別）'!L68</f>
        <v>0</v>
      </c>
      <c r="AI10" s="510">
        <f>'表1（メニュー別）'!AI53+'表1（メニュー別）'!M68</f>
        <v>0</v>
      </c>
      <c r="AJ10" s="510">
        <f>'表1（メニュー別）'!AJ53+'表1（メニュー別）'!N68</f>
        <v>0</v>
      </c>
      <c r="AK10" s="510">
        <f>'表1（メニュー別）'!AK53+'表1（メニュー別）'!O68</f>
        <v>0</v>
      </c>
      <c r="AL10" s="510">
        <f>'表1（メニュー別）'!AL53+'表1（メニュー別）'!P68</f>
        <v>0</v>
      </c>
      <c r="AM10" s="510">
        <f>'表1（メニュー別）'!AM53+'表1（メニュー別）'!Q68</f>
        <v>0</v>
      </c>
      <c r="AN10" s="510">
        <f>'表1（メニュー別）'!AN53+'表1（メニュー別）'!R68</f>
        <v>0</v>
      </c>
      <c r="AO10" s="510">
        <f>'表1（メニュー別）'!AJ53+'表1（メニュー別）'!N68</f>
        <v>0</v>
      </c>
      <c r="AP10" s="510">
        <f>'表1（メニュー別）'!AK53+'表1（メニュー別）'!O68</f>
        <v>0</v>
      </c>
      <c r="AQ10" s="510">
        <f>'表1（メニュー別）'!AL53+'表1（メニュー別）'!P68</f>
        <v>0</v>
      </c>
      <c r="AR10" s="510">
        <f>'表1（メニュー別）'!AM53+'表1（メニュー別）'!Q68</f>
        <v>0</v>
      </c>
      <c r="AS10" s="510">
        <f>'表1（メニュー別）'!AN53+'表1（メニュー別）'!R68</f>
        <v>0</v>
      </c>
      <c r="AT10" s="510">
        <f>'表1（メニュー別）'!AB53+'表1（メニュー別）'!F68</f>
        <v>0</v>
      </c>
      <c r="AU10" s="528">
        <f>'表1（メニュー別）'!Y53+'表1（メニュー別）'!Y68</f>
        <v>0</v>
      </c>
      <c r="AV10" s="513">
        <f>'表1（メニュー別）'!Z53+'表1（メニュー別）'!Z68</f>
        <v>0</v>
      </c>
      <c r="AW10" s="513">
        <f>'表1（メニュー別）'!AA53+'表1（メニュー別）'!AA68</f>
        <v>0</v>
      </c>
      <c r="AX10" s="513">
        <f>'表1（メニュー別）'!AB53+'表1（メニュー別）'!AB68</f>
        <v>0</v>
      </c>
      <c r="AY10" s="513">
        <f>'表1（メニュー別）'!AC53+'表1（メニュー別）'!AC68</f>
        <v>0</v>
      </c>
      <c r="AZ10" s="513">
        <f>'表1（メニュー別）'!AD53+'表1（メニュー別）'!AD68</f>
        <v>0</v>
      </c>
      <c r="BA10" s="513">
        <f>'表1（メニュー別）'!AE53+'表1（メニュー別）'!AE68</f>
        <v>0</v>
      </c>
      <c r="BB10" s="513">
        <f>'表1（メニュー別）'!AF53+'表1（メニュー別）'!AF68</f>
        <v>0</v>
      </c>
      <c r="BC10" s="513">
        <f>'表1（メニュー別）'!AG53+'表1（メニュー別）'!AG68</f>
        <v>0</v>
      </c>
      <c r="BD10" s="513">
        <f>'表1（メニュー別）'!AH53+'表1（メニュー別）'!AH68</f>
        <v>0</v>
      </c>
      <c r="BE10" s="513">
        <f>'表1（メニュー別）'!AI53+'表1（メニュー別）'!AI68</f>
        <v>0</v>
      </c>
      <c r="BF10" s="513">
        <f>'表1（メニュー別）'!AJ53+'表1（メニュー別）'!AJ68</f>
        <v>0</v>
      </c>
      <c r="BG10" s="513">
        <f>'表1（メニュー別）'!AK53+'表1（メニュー別）'!AK68</f>
        <v>0</v>
      </c>
      <c r="BH10" s="513">
        <f>'表1（メニュー別）'!AL53+'表1（メニュー別）'!AL68</f>
        <v>0</v>
      </c>
      <c r="BI10" s="513">
        <f>'表1（メニュー別）'!AM53+'表1（メニュー別）'!AM68</f>
        <v>0</v>
      </c>
      <c r="BJ10" s="513">
        <f>'表1（メニュー別）'!AN53+'表1（メニュー別）'!AN68</f>
        <v>0</v>
      </c>
      <c r="BK10" s="513">
        <f>'表1（メニュー別）'!AJ53+'表1（メニュー別）'!AJ68</f>
        <v>0</v>
      </c>
      <c r="BL10" s="513">
        <f>'表1（メニュー別）'!AK53+'表1（メニュー別）'!AK68</f>
        <v>0</v>
      </c>
      <c r="BM10" s="513">
        <f>'表1（メニュー別）'!AL53+'表1（メニュー別）'!AL68</f>
        <v>0</v>
      </c>
      <c r="BN10" s="513">
        <f>'表1（メニュー別）'!AM53+'表1（メニュー別）'!AM68</f>
        <v>0</v>
      </c>
      <c r="BO10" s="513">
        <f>'表1（メニュー別）'!AN53+'表1（メニュー別）'!AN68</f>
        <v>0</v>
      </c>
      <c r="BP10" s="525">
        <f>'表1（メニュー別）'!AT53+'表1（メニュー別）'!AT68</f>
        <v>0</v>
      </c>
    </row>
    <row r="11" spans="2:68" ht="18" customHeight="1" x14ac:dyDescent="0.15">
      <c r="B11" s="68" t="s">
        <v>12</v>
      </c>
      <c r="C11" s="511">
        <f>'表2（メニュー別）'!$C$48</f>
        <v>0</v>
      </c>
      <c r="D11" s="511">
        <f>'表2（メニュー別）'!D48</f>
        <v>0</v>
      </c>
      <c r="E11" s="511">
        <f>'表2（メニュー別）'!E48</f>
        <v>0</v>
      </c>
      <c r="F11" s="511">
        <f>'表2（メニュー別）'!F48</f>
        <v>0</v>
      </c>
      <c r="G11" s="511">
        <f>'表2（メニュー別）'!G48</f>
        <v>0</v>
      </c>
      <c r="H11" s="511">
        <f>'表2（メニュー別）'!H48</f>
        <v>0</v>
      </c>
      <c r="I11" s="511">
        <f>'表2（メニュー別）'!I48</f>
        <v>0</v>
      </c>
      <c r="J11" s="511">
        <f>'表2（メニュー別）'!J48</f>
        <v>0</v>
      </c>
      <c r="K11" s="511">
        <f>'表2（メニュー別）'!K48</f>
        <v>0</v>
      </c>
      <c r="L11" s="511">
        <f>'表2（メニュー別）'!L48</f>
        <v>0</v>
      </c>
      <c r="M11" s="511">
        <f>'表2（メニュー別）'!M48</f>
        <v>0</v>
      </c>
      <c r="N11" s="511">
        <f>'表2（メニュー別）'!N48</f>
        <v>0</v>
      </c>
      <c r="O11" s="511">
        <f>'表2（メニュー別）'!O48</f>
        <v>0</v>
      </c>
      <c r="P11" s="511">
        <f>'表2（メニュー別）'!P48</f>
        <v>0</v>
      </c>
      <c r="Q11" s="511">
        <f>'表2（メニュー別）'!Q48</f>
        <v>0</v>
      </c>
      <c r="R11" s="511">
        <f>'表2（メニュー別）'!R48</f>
        <v>0</v>
      </c>
      <c r="S11" s="511">
        <f>'表2（メニュー別）'!N48</f>
        <v>0</v>
      </c>
      <c r="T11" s="511">
        <f>'表2（メニュー別）'!O48</f>
        <v>0</v>
      </c>
      <c r="U11" s="511">
        <f>'表2（メニュー別）'!P48</f>
        <v>0</v>
      </c>
      <c r="V11" s="511">
        <f>'表2（メニュー別）'!Q48</f>
        <v>0</v>
      </c>
      <c r="W11" s="511">
        <f>'表2（メニュー別）'!R48</f>
        <v>0</v>
      </c>
      <c r="X11" s="511">
        <f>'表2（メニュー別）'!X48</f>
        <v>0</v>
      </c>
      <c r="Y11" s="529">
        <f>'表2（メニュー別）'!Y43</f>
        <v>0</v>
      </c>
      <c r="Z11" s="529">
        <f>'表2（メニュー別）'!Z43</f>
        <v>0</v>
      </c>
      <c r="AA11" s="529">
        <f>'表2（メニュー別）'!AA43</f>
        <v>0</v>
      </c>
      <c r="AB11" s="529">
        <f>'表2（メニュー別）'!AB43</f>
        <v>0</v>
      </c>
      <c r="AC11" s="529">
        <f>'表2（メニュー別）'!AC43</f>
        <v>0</v>
      </c>
      <c r="AD11" s="529">
        <f>'表2（メニュー別）'!AD43</f>
        <v>0</v>
      </c>
      <c r="AE11" s="529">
        <f>'表2（メニュー別）'!AE43</f>
        <v>0</v>
      </c>
      <c r="AF11" s="529">
        <f>'表2（メニュー別）'!AF43</f>
        <v>0</v>
      </c>
      <c r="AG11" s="529">
        <f>'表2（メニュー別）'!AG43</f>
        <v>0</v>
      </c>
      <c r="AH11" s="529">
        <f>'表2（メニュー別）'!AH43</f>
        <v>0</v>
      </c>
      <c r="AI11" s="529">
        <f>'表2（メニュー別）'!AI43</f>
        <v>0</v>
      </c>
      <c r="AJ11" s="529">
        <f>'表2（メニュー別）'!AJ43</f>
        <v>0</v>
      </c>
      <c r="AK11" s="529">
        <f>'表2（メニュー別）'!AK43</f>
        <v>0</v>
      </c>
      <c r="AL11" s="529">
        <f>'表2（メニュー別）'!AL43</f>
        <v>0</v>
      </c>
      <c r="AM11" s="529">
        <f>'表2（メニュー別）'!AM43</f>
        <v>0</v>
      </c>
      <c r="AN11" s="529">
        <f>'表2（メニュー別）'!AN43</f>
        <v>0</v>
      </c>
      <c r="AO11" s="529">
        <f>'表2（メニュー別）'!AJ43</f>
        <v>0</v>
      </c>
      <c r="AP11" s="529">
        <f>'表2（メニュー別）'!AK43</f>
        <v>0</v>
      </c>
      <c r="AQ11" s="529">
        <f>'表2（メニュー別）'!AL43</f>
        <v>0</v>
      </c>
      <c r="AR11" s="529">
        <f>'表2（メニュー別）'!AM43</f>
        <v>0</v>
      </c>
      <c r="AS11" s="529">
        <f>'表2（メニュー別）'!AN43</f>
        <v>0</v>
      </c>
      <c r="AT11" s="529">
        <f>'表2（メニュー別）'!AT43</f>
        <v>0</v>
      </c>
      <c r="AU11" s="502"/>
      <c r="AV11" s="502"/>
      <c r="AW11" s="502"/>
      <c r="AX11" s="502"/>
      <c r="AY11" s="502"/>
      <c r="AZ11" s="502"/>
      <c r="BA11" s="502"/>
      <c r="BB11" s="502"/>
      <c r="BC11" s="502"/>
      <c r="BD11" s="502"/>
      <c r="BE11" s="502"/>
      <c r="BF11" s="502"/>
      <c r="BG11" s="502"/>
      <c r="BH11" s="502"/>
      <c r="BI11" s="502"/>
      <c r="BJ11" s="502"/>
      <c r="BK11" s="502"/>
      <c r="BL11" s="502"/>
      <c r="BM11" s="502"/>
      <c r="BN11" s="502"/>
      <c r="BO11" s="502"/>
      <c r="BP11" s="502"/>
    </row>
    <row r="12" spans="2:68" ht="18" customHeight="1" x14ac:dyDescent="0.15">
      <c r="B12" s="68" t="s">
        <v>14</v>
      </c>
      <c r="C12" s="511">
        <f>'表3（メニュー別）'!C48</f>
        <v>0</v>
      </c>
      <c r="D12" s="511">
        <f>'表3（メニュー別）'!D48</f>
        <v>0</v>
      </c>
      <c r="E12" s="511">
        <f>'表3（メニュー別）'!E48</f>
        <v>0</v>
      </c>
      <c r="F12" s="511">
        <f>'表3（メニュー別）'!F48</f>
        <v>0</v>
      </c>
      <c r="G12" s="511">
        <f>'表3（メニュー別）'!G48</f>
        <v>0</v>
      </c>
      <c r="H12" s="511">
        <f>'表3（メニュー別）'!H48</f>
        <v>0</v>
      </c>
      <c r="I12" s="511">
        <f>'表3（メニュー別）'!I48</f>
        <v>0</v>
      </c>
      <c r="J12" s="511">
        <f>'表3（メニュー別）'!J48</f>
        <v>0</v>
      </c>
      <c r="K12" s="511">
        <f>'表3（メニュー別）'!K48</f>
        <v>0</v>
      </c>
      <c r="L12" s="511">
        <f>'表3（メニュー別）'!L48</f>
        <v>0</v>
      </c>
      <c r="M12" s="511">
        <f>'表3（メニュー別）'!M48</f>
        <v>0</v>
      </c>
      <c r="N12" s="511">
        <f>'表3（メニュー別）'!N48</f>
        <v>0</v>
      </c>
      <c r="O12" s="511">
        <f>'表3（メニュー別）'!O48</f>
        <v>0</v>
      </c>
      <c r="P12" s="511">
        <f>'表3（メニュー別）'!P48</f>
        <v>0</v>
      </c>
      <c r="Q12" s="511">
        <f>'表3（メニュー別）'!Q48</f>
        <v>0</v>
      </c>
      <c r="R12" s="511">
        <f>'表3（メニュー別）'!R48</f>
        <v>0</v>
      </c>
      <c r="S12" s="511">
        <f>'表3（メニュー別）'!N48</f>
        <v>0</v>
      </c>
      <c r="T12" s="511">
        <f>'表3（メニュー別）'!O48</f>
        <v>0</v>
      </c>
      <c r="U12" s="511">
        <f>'表3（メニュー別）'!P48</f>
        <v>0</v>
      </c>
      <c r="V12" s="511">
        <f>'表3（メニュー別）'!Q48</f>
        <v>0</v>
      </c>
      <c r="W12" s="511">
        <f>'表3（メニュー別）'!R48</f>
        <v>0</v>
      </c>
      <c r="X12" s="511">
        <f>'表3（メニュー別）'!X48</f>
        <v>0</v>
      </c>
      <c r="Y12" s="529">
        <f>'表3（メニュー別）'!Y43</f>
        <v>0</v>
      </c>
      <c r="Z12" s="529">
        <f>'表3（メニュー別）'!Z43</f>
        <v>0</v>
      </c>
      <c r="AA12" s="529">
        <f>'表3（メニュー別）'!AA43</f>
        <v>0</v>
      </c>
      <c r="AB12" s="529">
        <f>'表3（メニュー別）'!AB43</f>
        <v>0</v>
      </c>
      <c r="AC12" s="529">
        <f>'表3（メニュー別）'!AC43</f>
        <v>0</v>
      </c>
      <c r="AD12" s="529">
        <f>'表3（メニュー別）'!AD43</f>
        <v>0</v>
      </c>
      <c r="AE12" s="529">
        <f>'表3（メニュー別）'!AE43</f>
        <v>0</v>
      </c>
      <c r="AF12" s="529">
        <f>'表3（メニュー別）'!AF43</f>
        <v>0</v>
      </c>
      <c r="AG12" s="529">
        <f>'表3（メニュー別）'!AG43</f>
        <v>0</v>
      </c>
      <c r="AH12" s="529">
        <f>'表3（メニュー別）'!AH43</f>
        <v>0</v>
      </c>
      <c r="AI12" s="529">
        <f>'表3（メニュー別）'!AI43</f>
        <v>0</v>
      </c>
      <c r="AJ12" s="529">
        <f>'表3（メニュー別）'!AJ43</f>
        <v>0</v>
      </c>
      <c r="AK12" s="529">
        <f>'表3（メニュー別）'!AK43</f>
        <v>0</v>
      </c>
      <c r="AL12" s="529">
        <f>'表3（メニュー別）'!AL43</f>
        <v>0</v>
      </c>
      <c r="AM12" s="529">
        <f>'表3（メニュー別）'!AM43</f>
        <v>0</v>
      </c>
      <c r="AN12" s="529">
        <f>'表3（メニュー別）'!AN43</f>
        <v>0</v>
      </c>
      <c r="AO12" s="529">
        <f>'表3（メニュー別）'!AJ43</f>
        <v>0</v>
      </c>
      <c r="AP12" s="529">
        <f>'表3（メニュー別）'!AK43</f>
        <v>0</v>
      </c>
      <c r="AQ12" s="529">
        <f>'表3（メニュー別）'!AL43</f>
        <v>0</v>
      </c>
      <c r="AR12" s="529">
        <f>'表3（メニュー別）'!AM43</f>
        <v>0</v>
      </c>
      <c r="AS12" s="529">
        <f>'表3（メニュー別）'!AN43</f>
        <v>0</v>
      </c>
      <c r="AT12" s="529">
        <f>'表3（メニュー別）'!AT43</f>
        <v>0</v>
      </c>
      <c r="AU12" s="502"/>
      <c r="AV12" s="502"/>
      <c r="AW12" s="502"/>
      <c r="AX12" s="502"/>
      <c r="AY12" s="502"/>
      <c r="AZ12" s="502"/>
      <c r="BA12" s="502"/>
      <c r="BB12" s="502"/>
      <c r="BC12" s="502"/>
      <c r="BD12" s="502"/>
      <c r="BE12" s="502"/>
      <c r="BF12" s="502"/>
      <c r="BG12" s="502"/>
      <c r="BH12" s="502"/>
      <c r="BI12" s="502"/>
      <c r="BJ12" s="502"/>
      <c r="BK12" s="502"/>
      <c r="BL12" s="502"/>
      <c r="BM12" s="502"/>
      <c r="BN12" s="502"/>
      <c r="BO12" s="502"/>
      <c r="BP12" s="502"/>
    </row>
    <row r="13" spans="2:68" ht="18" customHeight="1" x14ac:dyDescent="0.15">
      <c r="B13" s="68" t="s">
        <v>16</v>
      </c>
      <c r="C13" s="511">
        <f>'表4（メニュー別）'!$C$23</f>
        <v>0</v>
      </c>
      <c r="D13" s="511">
        <f>'表4（メニュー別）'!D23</f>
        <v>0</v>
      </c>
      <c r="E13" s="511">
        <f>'表4（メニュー別）'!E23</f>
        <v>0</v>
      </c>
      <c r="F13" s="511">
        <f>'表4（メニュー別）'!F23</f>
        <v>0</v>
      </c>
      <c r="G13" s="511">
        <f>'表4（メニュー別）'!G23</f>
        <v>0</v>
      </c>
      <c r="H13" s="511">
        <f>'表4（メニュー別）'!H23</f>
        <v>0</v>
      </c>
      <c r="I13" s="511">
        <f>'表4（メニュー別）'!I23</f>
        <v>0</v>
      </c>
      <c r="J13" s="511">
        <f>'表4（メニュー別）'!J23</f>
        <v>0</v>
      </c>
      <c r="K13" s="511">
        <f>'表4（メニュー別）'!K23</f>
        <v>0</v>
      </c>
      <c r="L13" s="511">
        <f>'表4（メニュー別）'!L23</f>
        <v>0</v>
      </c>
      <c r="M13" s="511">
        <f>'表4（メニュー別）'!M23</f>
        <v>0</v>
      </c>
      <c r="N13" s="511">
        <f>'表4（メニュー別）'!N23</f>
        <v>0</v>
      </c>
      <c r="O13" s="511">
        <f>'表4（メニュー別）'!O23</f>
        <v>0</v>
      </c>
      <c r="P13" s="511">
        <f>'表4（メニュー別）'!P23</f>
        <v>0</v>
      </c>
      <c r="Q13" s="511">
        <f>'表4（メニュー別）'!Q23</f>
        <v>0</v>
      </c>
      <c r="R13" s="511">
        <f>'表4（メニュー別）'!R23</f>
        <v>0</v>
      </c>
      <c r="S13" s="511">
        <f>'表4（メニュー別）'!S23</f>
        <v>0</v>
      </c>
      <c r="T13" s="511">
        <f>'表4（メニュー別）'!T23</f>
        <v>0</v>
      </c>
      <c r="U13" s="511">
        <f>'表4（メニュー別）'!U23</f>
        <v>0</v>
      </c>
      <c r="V13" s="511">
        <f>'表4（メニュー別）'!V23</f>
        <v>0</v>
      </c>
      <c r="W13" s="511">
        <f>'表4（メニュー別）'!W23</f>
        <v>0</v>
      </c>
      <c r="X13" s="511">
        <f>'表4（メニュー別）'!X23</f>
        <v>0</v>
      </c>
      <c r="Y13" s="529">
        <f>'表4（メニュー別）'!Y18</f>
        <v>0</v>
      </c>
      <c r="Z13" s="529">
        <f>'表4（メニュー別）'!Z18</f>
        <v>0</v>
      </c>
      <c r="AA13" s="529">
        <f>'表4（メニュー別）'!AA18</f>
        <v>0</v>
      </c>
      <c r="AB13" s="529">
        <f>'表4（メニュー別）'!AB18</f>
        <v>0</v>
      </c>
      <c r="AC13" s="529">
        <f>'表4（メニュー別）'!AC18</f>
        <v>0</v>
      </c>
      <c r="AD13" s="529">
        <f>'表4（メニュー別）'!AD18</f>
        <v>0</v>
      </c>
      <c r="AE13" s="529">
        <f>'表4（メニュー別）'!AE18</f>
        <v>0</v>
      </c>
      <c r="AF13" s="529">
        <f>'表4（メニュー別）'!AF18</f>
        <v>0</v>
      </c>
      <c r="AG13" s="529">
        <f>'表4（メニュー別）'!AG18</f>
        <v>0</v>
      </c>
      <c r="AH13" s="529">
        <f>'表4（メニュー別）'!AH18</f>
        <v>0</v>
      </c>
      <c r="AI13" s="529">
        <f>'表4（メニュー別）'!AI18</f>
        <v>0</v>
      </c>
      <c r="AJ13" s="529">
        <f>'表4（メニュー別）'!AJ18</f>
        <v>0</v>
      </c>
      <c r="AK13" s="529">
        <f>'表4（メニュー別）'!AK18</f>
        <v>0</v>
      </c>
      <c r="AL13" s="529">
        <f>'表4（メニュー別）'!AL18</f>
        <v>0</v>
      </c>
      <c r="AM13" s="529">
        <f>'表4（メニュー別）'!AM18</f>
        <v>0</v>
      </c>
      <c r="AN13" s="529">
        <f>'表4（メニュー別）'!AN18</f>
        <v>0</v>
      </c>
      <c r="AO13" s="529">
        <f>'表4（メニュー別）'!AO18</f>
        <v>0</v>
      </c>
      <c r="AP13" s="529">
        <f>'表4（メニュー別）'!AP18</f>
        <v>0</v>
      </c>
      <c r="AQ13" s="529">
        <f>'表4（メニュー別）'!AQ18</f>
        <v>0</v>
      </c>
      <c r="AR13" s="529">
        <f>'表4（メニュー別）'!AR18</f>
        <v>0</v>
      </c>
      <c r="AS13" s="529">
        <f>'表4（メニュー別）'!AS18</f>
        <v>0</v>
      </c>
      <c r="AT13" s="529">
        <f>'表4（メニュー別）'!AT18</f>
        <v>0</v>
      </c>
      <c r="AU13" s="502"/>
      <c r="AV13" s="502"/>
      <c r="AW13" s="502"/>
      <c r="AX13" s="502"/>
      <c r="AY13" s="502"/>
      <c r="AZ13" s="502"/>
      <c r="BA13" s="502"/>
      <c r="BB13" s="502"/>
      <c r="BC13" s="502"/>
      <c r="BD13" s="502"/>
      <c r="BE13" s="502"/>
      <c r="BF13" s="502"/>
      <c r="BG13" s="502"/>
      <c r="BH13" s="502"/>
      <c r="BI13" s="502"/>
      <c r="BJ13" s="502"/>
      <c r="BK13" s="502"/>
      <c r="BL13" s="502"/>
      <c r="BM13" s="502"/>
      <c r="BN13" s="502"/>
      <c r="BO13" s="502"/>
      <c r="BP13" s="502"/>
    </row>
    <row r="14" spans="2:68" ht="18" customHeight="1" x14ac:dyDescent="0.15">
      <c r="B14" s="68" t="s">
        <v>18</v>
      </c>
      <c r="C14" s="511">
        <f>'表5（メニュー別）'!$C$17</f>
        <v>0</v>
      </c>
      <c r="D14" s="511">
        <f>'表5（メニュー別）'!D17</f>
        <v>0</v>
      </c>
      <c r="E14" s="511">
        <f>'表5（メニュー別）'!E17</f>
        <v>0</v>
      </c>
      <c r="F14" s="511">
        <f>'表5（メニュー別）'!F17</f>
        <v>0</v>
      </c>
      <c r="G14" s="511">
        <f>'表5（メニュー別）'!G17</f>
        <v>0</v>
      </c>
      <c r="H14" s="511">
        <f>'表5（メニュー別）'!H17</f>
        <v>0</v>
      </c>
      <c r="I14" s="511">
        <f>'表5（メニュー別）'!I17</f>
        <v>0</v>
      </c>
      <c r="J14" s="511">
        <f>'表5（メニュー別）'!J17</f>
        <v>0</v>
      </c>
      <c r="K14" s="511">
        <f>'表5（メニュー別）'!K17</f>
        <v>0</v>
      </c>
      <c r="L14" s="511">
        <f>'表5（メニュー別）'!L17</f>
        <v>0</v>
      </c>
      <c r="M14" s="511">
        <f>'表5（メニュー別）'!M17</f>
        <v>0</v>
      </c>
      <c r="N14" s="511">
        <f>'表5（メニュー別）'!N17</f>
        <v>0</v>
      </c>
      <c r="O14" s="511">
        <f>'表5（メニュー別）'!O17</f>
        <v>0</v>
      </c>
      <c r="P14" s="511">
        <f>'表5（メニュー別）'!P17</f>
        <v>0</v>
      </c>
      <c r="Q14" s="511">
        <f>'表5（メニュー別）'!Q17</f>
        <v>0</v>
      </c>
      <c r="R14" s="511">
        <f>'表5（メニュー別）'!R17</f>
        <v>0</v>
      </c>
      <c r="S14" s="511">
        <f>'表5（メニュー別）'!S17</f>
        <v>0</v>
      </c>
      <c r="T14" s="511">
        <f>'表5（メニュー別）'!T17</f>
        <v>0</v>
      </c>
      <c r="U14" s="511">
        <f>'表5（メニュー別）'!U17</f>
        <v>0</v>
      </c>
      <c r="V14" s="511">
        <f>'表5（メニュー別）'!V17</f>
        <v>0</v>
      </c>
      <c r="W14" s="511">
        <f>'表5（メニュー別）'!W17</f>
        <v>0</v>
      </c>
      <c r="X14" s="511">
        <f>'表5（メニュー別）'!X17</f>
        <v>0</v>
      </c>
      <c r="Y14" s="529">
        <f>'表5（メニュー別）'!Y17</f>
        <v>0</v>
      </c>
      <c r="Z14" s="529">
        <f>'表5（メニュー別）'!Z17</f>
        <v>0</v>
      </c>
      <c r="AA14" s="529">
        <f>'表5（メニュー別）'!AA17</f>
        <v>0</v>
      </c>
      <c r="AB14" s="529">
        <f>'表5（メニュー別）'!AB17</f>
        <v>0</v>
      </c>
      <c r="AC14" s="529">
        <f>'表5（メニュー別）'!AC17</f>
        <v>0</v>
      </c>
      <c r="AD14" s="529">
        <f>'表5（メニュー別）'!AD17</f>
        <v>0</v>
      </c>
      <c r="AE14" s="529">
        <f>'表5（メニュー別）'!AE17</f>
        <v>0</v>
      </c>
      <c r="AF14" s="529">
        <f>'表5（メニュー別）'!AF17</f>
        <v>0</v>
      </c>
      <c r="AG14" s="529">
        <f>'表5（メニュー別）'!AG17</f>
        <v>0</v>
      </c>
      <c r="AH14" s="529">
        <f>'表5（メニュー別）'!AH17</f>
        <v>0</v>
      </c>
      <c r="AI14" s="529">
        <f>'表5（メニュー別）'!AI17</f>
        <v>0</v>
      </c>
      <c r="AJ14" s="529">
        <f>'表5（メニュー別）'!AJ17</f>
        <v>0</v>
      </c>
      <c r="AK14" s="529">
        <f>'表5（メニュー別）'!AK17</f>
        <v>0</v>
      </c>
      <c r="AL14" s="529">
        <f>'表5（メニュー別）'!AL17</f>
        <v>0</v>
      </c>
      <c r="AM14" s="529">
        <f>'表5（メニュー別）'!AM17</f>
        <v>0</v>
      </c>
      <c r="AN14" s="529">
        <f>'表5（メニュー別）'!AN17</f>
        <v>0</v>
      </c>
      <c r="AO14" s="529">
        <f>'表5（メニュー別）'!AO17</f>
        <v>0</v>
      </c>
      <c r="AP14" s="529">
        <f>'表5（メニュー別）'!AP17</f>
        <v>0</v>
      </c>
      <c r="AQ14" s="529">
        <f>'表5（メニュー別）'!AQ17</f>
        <v>0</v>
      </c>
      <c r="AR14" s="529">
        <f>'表5（メニュー別）'!AR17</f>
        <v>0</v>
      </c>
      <c r="AS14" s="529">
        <f>'表5（メニュー別）'!AS17</f>
        <v>0</v>
      </c>
      <c r="AT14" s="529">
        <f>'表5（メニュー別）'!AT17</f>
        <v>0</v>
      </c>
      <c r="AU14" s="502"/>
      <c r="AV14" s="502"/>
      <c r="AW14" s="502"/>
      <c r="AX14" s="502"/>
      <c r="AY14" s="502"/>
      <c r="AZ14" s="502"/>
      <c r="BA14" s="502"/>
      <c r="BB14" s="502"/>
      <c r="BC14" s="502"/>
      <c r="BD14" s="502"/>
      <c r="BE14" s="502"/>
      <c r="BF14" s="502"/>
      <c r="BG14" s="502"/>
      <c r="BH14" s="502"/>
      <c r="BI14" s="502"/>
      <c r="BJ14" s="502"/>
      <c r="BK14" s="502"/>
      <c r="BL14" s="502"/>
      <c r="BM14" s="502"/>
      <c r="BN14" s="502"/>
      <c r="BO14" s="502"/>
      <c r="BP14" s="502"/>
    </row>
    <row r="15" spans="2:68" ht="18" customHeight="1" x14ac:dyDescent="0.15">
      <c r="B15" s="68" t="s">
        <v>527</v>
      </c>
      <c r="C15" s="511">
        <f>'表6（メニュー別）（参考値）'!$D$113</f>
        <v>0</v>
      </c>
      <c r="D15" s="511">
        <f>'表6（メニュー別）（参考値）'!E113</f>
        <v>0</v>
      </c>
      <c r="E15" s="511">
        <f>'表6（メニュー別）（参考値）'!F113</f>
        <v>0</v>
      </c>
      <c r="F15" s="511">
        <f>'表6（メニュー別）（参考値）'!G113</f>
        <v>0</v>
      </c>
      <c r="G15" s="511">
        <f>'表6（メニュー別）（参考値）'!H113</f>
        <v>0</v>
      </c>
      <c r="H15" s="511">
        <f>'表6（メニュー別）（参考値）'!I113</f>
        <v>0</v>
      </c>
      <c r="I15" s="511">
        <f>'表6（メニュー別）（参考値）'!J113</f>
        <v>0</v>
      </c>
      <c r="J15" s="511">
        <f>'表6（メニュー別）（参考値）'!K113</f>
        <v>0</v>
      </c>
      <c r="K15" s="511">
        <f>'表6（メニュー別）（参考値）'!L113</f>
        <v>0</v>
      </c>
      <c r="L15" s="511">
        <f>'表6（メニュー別）（参考値）'!M113</f>
        <v>0</v>
      </c>
      <c r="M15" s="511">
        <f>'表6（メニュー別）（参考値）'!N113</f>
        <v>0</v>
      </c>
      <c r="N15" s="511">
        <f>'表6（メニュー別）（参考値）'!O113</f>
        <v>0</v>
      </c>
      <c r="O15" s="511">
        <f>'表6（メニュー別）（参考値）'!P113</f>
        <v>0</v>
      </c>
      <c r="P15" s="511">
        <f>'表6（メニュー別）（参考値）'!Q113</f>
        <v>0</v>
      </c>
      <c r="Q15" s="511">
        <f>'表6（メニュー別）（参考値）'!R113</f>
        <v>0</v>
      </c>
      <c r="R15" s="511">
        <f>'表6（メニュー別）（参考値）'!S113</f>
        <v>0</v>
      </c>
      <c r="S15" s="511">
        <f>'表6（メニュー別）（参考値）'!T113</f>
        <v>0</v>
      </c>
      <c r="T15" s="511">
        <f>'表6（メニュー別）（参考値）'!U113</f>
        <v>0</v>
      </c>
      <c r="U15" s="511">
        <f>'表6（メニュー別）（参考値）'!V113</f>
        <v>0</v>
      </c>
      <c r="V15" s="511">
        <f>'表6（メニュー別）（参考値）'!W113</f>
        <v>0</v>
      </c>
      <c r="W15" s="511">
        <f>'表6（メニュー別）（参考値）'!X113</f>
        <v>0</v>
      </c>
      <c r="X15" s="511">
        <f>'表6（メニュー別）（参考値）'!Y113</f>
        <v>0</v>
      </c>
      <c r="Y15" s="529">
        <f>'表6（メニュー別）（参考値）'!AA113</f>
        <v>0</v>
      </c>
      <c r="Z15" s="529">
        <f>'表6（メニュー別）（参考値）'!AB113</f>
        <v>0</v>
      </c>
      <c r="AA15" s="529">
        <f>'表6（メニュー別）（参考値）'!AC113</f>
        <v>0</v>
      </c>
      <c r="AB15" s="529">
        <f>'表6（メニュー別）（参考値）'!AD113</f>
        <v>0</v>
      </c>
      <c r="AC15" s="529">
        <f>'表6（メニュー別）（参考値）'!AE113</f>
        <v>0</v>
      </c>
      <c r="AD15" s="529">
        <f>'表6（メニュー別）（参考値）'!AF113</f>
        <v>0</v>
      </c>
      <c r="AE15" s="529">
        <f>'表6（メニュー別）（参考値）'!AG113</f>
        <v>0</v>
      </c>
      <c r="AF15" s="529">
        <f>'表6（メニュー別）（参考値）'!AH113</f>
        <v>0</v>
      </c>
      <c r="AG15" s="529">
        <f>'表6（メニュー別）（参考値）'!AI113</f>
        <v>0</v>
      </c>
      <c r="AH15" s="529">
        <f>'表6（メニュー別）（参考値）'!AJ113</f>
        <v>0</v>
      </c>
      <c r="AI15" s="529">
        <f>'表6（メニュー別）（参考値）'!AK113</f>
        <v>0</v>
      </c>
      <c r="AJ15" s="529">
        <f>'表6（メニュー別）（参考値）'!AL113</f>
        <v>0</v>
      </c>
      <c r="AK15" s="529">
        <f>'表6（メニュー別）（参考値）'!AM113</f>
        <v>0</v>
      </c>
      <c r="AL15" s="529">
        <f>'表6（メニュー別）（参考値）'!AN113</f>
        <v>0</v>
      </c>
      <c r="AM15" s="529">
        <f>'表6（メニュー別）（参考値）'!AO113</f>
        <v>0</v>
      </c>
      <c r="AN15" s="529">
        <f>'表6（メニュー別）（参考値）'!AP113</f>
        <v>0</v>
      </c>
      <c r="AO15" s="529">
        <f>'表6（メニュー別）（参考値）'!AQ113</f>
        <v>0</v>
      </c>
      <c r="AP15" s="529">
        <f>'表6（メニュー別）（参考値）'!AR113</f>
        <v>0</v>
      </c>
      <c r="AQ15" s="529">
        <f>'表6（メニュー別）（参考値）'!AS113</f>
        <v>0</v>
      </c>
      <c r="AR15" s="529">
        <f>'表6（メニュー別）（参考値）'!AT113</f>
        <v>0</v>
      </c>
      <c r="AS15" s="529">
        <f>'表6（メニュー別）（参考値）'!AU113</f>
        <v>0</v>
      </c>
      <c r="AT15" s="529">
        <f>'表6（メニュー別）（参考値）'!AV113</f>
        <v>0</v>
      </c>
      <c r="AU15" s="502"/>
      <c r="AV15" s="502"/>
      <c r="AW15" s="502"/>
      <c r="AX15" s="502"/>
      <c r="AY15" s="502"/>
      <c r="AZ15" s="502"/>
      <c r="BA15" s="502"/>
      <c r="BB15" s="502"/>
      <c r="BC15" s="502"/>
      <c r="BD15" s="502"/>
      <c r="BE15" s="502"/>
      <c r="BF15" s="502"/>
      <c r="BG15" s="502"/>
      <c r="BH15" s="502"/>
      <c r="BI15" s="502"/>
      <c r="BJ15" s="502"/>
      <c r="BK15" s="502"/>
      <c r="BL15" s="502"/>
      <c r="BM15" s="502"/>
      <c r="BN15" s="502"/>
      <c r="BO15" s="502"/>
      <c r="BP15" s="502"/>
    </row>
    <row r="16" spans="2:68" ht="18" customHeight="1" thickBot="1" x14ac:dyDescent="0.2">
      <c r="B16" s="69" t="s">
        <v>528</v>
      </c>
      <c r="C16" s="512">
        <f>'表6（メニュー別）（参考値）'!$D$142</f>
        <v>0</v>
      </c>
      <c r="D16" s="512">
        <f>'表6（メニュー別）（参考値）'!E142</f>
        <v>0</v>
      </c>
      <c r="E16" s="512">
        <f>'表6（メニュー別）（参考値）'!F142</f>
        <v>0</v>
      </c>
      <c r="F16" s="512">
        <f>'表6（メニュー別）（参考値）'!G142</f>
        <v>0</v>
      </c>
      <c r="G16" s="512">
        <f>'表6（メニュー別）（参考値）'!H142</f>
        <v>0</v>
      </c>
      <c r="H16" s="512">
        <f>'表6（メニュー別）（参考値）'!I142</f>
        <v>0</v>
      </c>
      <c r="I16" s="512">
        <f>'表6（メニュー別）（参考値）'!J142</f>
        <v>0</v>
      </c>
      <c r="J16" s="512">
        <f>'表6（メニュー別）（参考値）'!K142</f>
        <v>0</v>
      </c>
      <c r="K16" s="512">
        <f>'表6（メニュー別）（参考値）'!L142</f>
        <v>0</v>
      </c>
      <c r="L16" s="512">
        <f>'表6（メニュー別）（参考値）'!M142</f>
        <v>0</v>
      </c>
      <c r="M16" s="512">
        <f>'表6（メニュー別）（参考値）'!N142</f>
        <v>0</v>
      </c>
      <c r="N16" s="512">
        <f>'表6（メニュー別）（参考値）'!O142</f>
        <v>0</v>
      </c>
      <c r="O16" s="512">
        <f>'表6（メニュー別）（参考値）'!P142</f>
        <v>0</v>
      </c>
      <c r="P16" s="512">
        <f>'表6（メニュー別）（参考値）'!Q142</f>
        <v>0</v>
      </c>
      <c r="Q16" s="512">
        <f>'表6（メニュー別）（参考値）'!R142</f>
        <v>0</v>
      </c>
      <c r="R16" s="512">
        <f>'表6（メニュー別）（参考値）'!S142</f>
        <v>0</v>
      </c>
      <c r="S16" s="512">
        <f>'表6（メニュー別）（参考値）'!T142</f>
        <v>0</v>
      </c>
      <c r="T16" s="512">
        <f>'表6（メニュー別）（参考値）'!U142</f>
        <v>0</v>
      </c>
      <c r="U16" s="512">
        <f>'表6（メニュー別）（参考値）'!V142</f>
        <v>0</v>
      </c>
      <c r="V16" s="512">
        <f>'表6（メニュー別）（参考値）'!W142</f>
        <v>0</v>
      </c>
      <c r="W16" s="512">
        <f>'表6（メニュー別）（参考値）'!X142</f>
        <v>0</v>
      </c>
      <c r="X16" s="512">
        <f>'表6（メニュー別）（参考値）'!Y142</f>
        <v>0</v>
      </c>
      <c r="Y16" s="530">
        <f>'表6（メニュー別）（参考値）'!AA142</f>
        <v>0</v>
      </c>
      <c r="Z16" s="530">
        <f>'表6（メニュー別）（参考値）'!AB142</f>
        <v>0</v>
      </c>
      <c r="AA16" s="530">
        <f>'表6（メニュー別）（参考値）'!AC142</f>
        <v>0</v>
      </c>
      <c r="AB16" s="530">
        <f>'表6（メニュー別）（参考値）'!AD142</f>
        <v>0</v>
      </c>
      <c r="AC16" s="530">
        <f>'表6（メニュー別）（参考値）'!AE142</f>
        <v>0</v>
      </c>
      <c r="AD16" s="530">
        <f>'表6（メニュー別）（参考値）'!AF142</f>
        <v>0</v>
      </c>
      <c r="AE16" s="530">
        <f>'表6（メニュー別）（参考値）'!AG142</f>
        <v>0</v>
      </c>
      <c r="AF16" s="530">
        <f>'表6（メニュー別）（参考値）'!AH142</f>
        <v>0</v>
      </c>
      <c r="AG16" s="530">
        <f>'表6（メニュー別）（参考値）'!AI142</f>
        <v>0</v>
      </c>
      <c r="AH16" s="530">
        <f>'表6（メニュー別）（参考値）'!AJ142</f>
        <v>0</v>
      </c>
      <c r="AI16" s="530">
        <f>'表6（メニュー別）（参考値）'!AK142</f>
        <v>0</v>
      </c>
      <c r="AJ16" s="530">
        <f>'表6（メニュー別）（参考値）'!AL142</f>
        <v>0</v>
      </c>
      <c r="AK16" s="530">
        <f>'表6（メニュー別）（参考値）'!AM142</f>
        <v>0</v>
      </c>
      <c r="AL16" s="530">
        <f>'表6（メニュー別）（参考値）'!AN142</f>
        <v>0</v>
      </c>
      <c r="AM16" s="530">
        <f>'表6（メニュー別）（参考値）'!AO142</f>
        <v>0</v>
      </c>
      <c r="AN16" s="530">
        <f>'表6（メニュー別）（参考値）'!AP142</f>
        <v>0</v>
      </c>
      <c r="AO16" s="530">
        <f>'表6（メニュー別）（参考値）'!AQ142</f>
        <v>0</v>
      </c>
      <c r="AP16" s="530">
        <f>'表6（メニュー別）（参考値）'!AR142</f>
        <v>0</v>
      </c>
      <c r="AQ16" s="530">
        <f>'表6（メニュー別）（参考値）'!AS142</f>
        <v>0</v>
      </c>
      <c r="AR16" s="530">
        <f>'表6（メニュー別）（参考値）'!AT142</f>
        <v>0</v>
      </c>
      <c r="AS16" s="530">
        <f>'表6（メニュー別）（参考値）'!AU142</f>
        <v>0</v>
      </c>
      <c r="AT16" s="530">
        <f>'表6（メニュー別）（参考値）'!AV142</f>
        <v>0</v>
      </c>
      <c r="AU16" s="502"/>
      <c r="AV16" s="502"/>
      <c r="AW16" s="502"/>
      <c r="AX16" s="502"/>
      <c r="AY16" s="502"/>
      <c r="AZ16" s="502"/>
      <c r="BA16" s="502"/>
      <c r="BB16" s="502"/>
      <c r="BC16" s="502"/>
      <c r="BD16" s="502"/>
      <c r="BE16" s="502"/>
      <c r="BF16" s="502"/>
      <c r="BG16" s="502"/>
      <c r="BH16" s="502"/>
      <c r="BI16" s="502"/>
      <c r="BJ16" s="502"/>
      <c r="BK16" s="502"/>
      <c r="BL16" s="502"/>
      <c r="BM16" s="502"/>
      <c r="BN16" s="502"/>
      <c r="BO16" s="502"/>
      <c r="BP16" s="502"/>
    </row>
    <row r="17" spans="1:68" ht="18" customHeight="1" thickTop="1" thickBot="1" x14ac:dyDescent="0.2">
      <c r="B17" s="64" t="s">
        <v>529</v>
      </c>
      <c r="C17" s="531">
        <f>SUM(C10:C16)</f>
        <v>0</v>
      </c>
      <c r="D17" s="531">
        <f t="shared" ref="D17:AA17" si="0">SUM(D10:D16)</f>
        <v>0</v>
      </c>
      <c r="E17" s="531">
        <f t="shared" si="0"/>
        <v>0</v>
      </c>
      <c r="F17" s="531">
        <f t="shared" ref="F17:G17" si="1">SUM(F10:F16)</f>
        <v>0</v>
      </c>
      <c r="G17" s="531">
        <f t="shared" si="1"/>
        <v>0</v>
      </c>
      <c r="H17" s="531">
        <f t="shared" ref="H17:K17" si="2">SUM(H10:H16)</f>
        <v>0</v>
      </c>
      <c r="I17" s="531">
        <f t="shared" si="2"/>
        <v>0</v>
      </c>
      <c r="J17" s="531">
        <f t="shared" si="2"/>
        <v>0</v>
      </c>
      <c r="K17" s="531">
        <f t="shared" si="2"/>
        <v>0</v>
      </c>
      <c r="L17" s="531">
        <f t="shared" ref="L17:V17" si="3">SUM(L10:L16)</f>
        <v>0</v>
      </c>
      <c r="M17" s="531">
        <f t="shared" si="3"/>
        <v>0</v>
      </c>
      <c r="N17" s="531">
        <f t="shared" ref="N17:R17" si="4">SUM(N10:N16)</f>
        <v>0</v>
      </c>
      <c r="O17" s="531">
        <f t="shared" si="4"/>
        <v>0</v>
      </c>
      <c r="P17" s="531">
        <f t="shared" si="4"/>
        <v>0</v>
      </c>
      <c r="Q17" s="531">
        <f t="shared" si="4"/>
        <v>0</v>
      </c>
      <c r="R17" s="531">
        <f t="shared" si="4"/>
        <v>0</v>
      </c>
      <c r="S17" s="531">
        <f t="shared" si="3"/>
        <v>0</v>
      </c>
      <c r="T17" s="531">
        <f t="shared" si="3"/>
        <v>0</v>
      </c>
      <c r="U17" s="531">
        <f t="shared" si="3"/>
        <v>0</v>
      </c>
      <c r="V17" s="531">
        <f t="shared" si="3"/>
        <v>0</v>
      </c>
      <c r="W17" s="531">
        <f t="shared" ref="W17" si="5">SUM(W10:W16)</f>
        <v>0</v>
      </c>
      <c r="X17" s="531">
        <f>SUM(X10:X16)</f>
        <v>0</v>
      </c>
      <c r="Y17" s="531">
        <f t="shared" si="0"/>
        <v>0</v>
      </c>
      <c r="Z17" s="531">
        <f t="shared" si="0"/>
        <v>0</v>
      </c>
      <c r="AA17" s="531">
        <f t="shared" si="0"/>
        <v>0</v>
      </c>
      <c r="AB17" s="531">
        <f t="shared" ref="AB17:AE17" si="6">SUM(AB10:AB16)</f>
        <v>0</v>
      </c>
      <c r="AC17" s="531">
        <f t="shared" si="6"/>
        <v>0</v>
      </c>
      <c r="AD17" s="531">
        <f t="shared" si="6"/>
        <v>0</v>
      </c>
      <c r="AE17" s="531">
        <f t="shared" si="6"/>
        <v>0</v>
      </c>
      <c r="AF17" s="531">
        <f t="shared" ref="AF17:AQ17" si="7">SUM(AF10:AF16)</f>
        <v>0</v>
      </c>
      <c r="AG17" s="531">
        <f t="shared" si="7"/>
        <v>0</v>
      </c>
      <c r="AH17" s="531">
        <f t="shared" si="7"/>
        <v>0</v>
      </c>
      <c r="AI17" s="531">
        <f t="shared" si="7"/>
        <v>0</v>
      </c>
      <c r="AJ17" s="531">
        <f t="shared" ref="AJ17:AN17" si="8">SUM(AJ10:AJ16)</f>
        <v>0</v>
      </c>
      <c r="AK17" s="531">
        <f t="shared" si="8"/>
        <v>0</v>
      </c>
      <c r="AL17" s="531">
        <f t="shared" si="8"/>
        <v>0</v>
      </c>
      <c r="AM17" s="531">
        <f t="shared" si="8"/>
        <v>0</v>
      </c>
      <c r="AN17" s="531">
        <f t="shared" si="8"/>
        <v>0</v>
      </c>
      <c r="AO17" s="531">
        <f t="shared" si="7"/>
        <v>0</v>
      </c>
      <c r="AP17" s="531">
        <f t="shared" si="7"/>
        <v>0</v>
      </c>
      <c r="AQ17" s="531">
        <f t="shared" si="7"/>
        <v>0</v>
      </c>
      <c r="AR17" s="531">
        <f t="shared" ref="AR17:AS17" si="9">SUM(AR10:AR16)</f>
        <v>0</v>
      </c>
      <c r="AS17" s="531">
        <f t="shared" si="9"/>
        <v>0</v>
      </c>
      <c r="AT17" s="532">
        <f>SUM(AT10:AT16)</f>
        <v>0</v>
      </c>
      <c r="AU17" s="502"/>
      <c r="AV17" s="502"/>
      <c r="AW17" s="502"/>
      <c r="AX17" s="502"/>
      <c r="AY17" s="502"/>
      <c r="AZ17" s="502"/>
      <c r="BA17" s="502"/>
      <c r="BB17" s="502"/>
      <c r="BC17" s="502"/>
      <c r="BD17" s="502"/>
      <c r="BE17" s="502"/>
      <c r="BF17" s="502"/>
      <c r="BG17" s="502"/>
      <c r="BH17" s="502"/>
      <c r="BI17" s="502"/>
      <c r="BJ17" s="502"/>
      <c r="BK17" s="502"/>
      <c r="BL17" s="502"/>
      <c r="BM17" s="502"/>
      <c r="BN17" s="502"/>
      <c r="BO17" s="502"/>
      <c r="BP17" s="502"/>
    </row>
    <row r="18" spans="1:68" ht="18" customHeight="1" x14ac:dyDescent="0.15">
      <c r="B18" s="71" t="s">
        <v>530</v>
      </c>
      <c r="C18" s="72" t="str">
        <f>'表紙（メニュー別）'!$A$18</f>
        <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row>
    <row r="19" spans="1:68" ht="28.5" customHeight="1" x14ac:dyDescent="0.15">
      <c r="A19" s="976" t="s">
        <v>531</v>
      </c>
      <c r="B19" s="977"/>
      <c r="C19" s="73" t="str">
        <f>IF(C18="","",表12!$A$15+表12!$T$15)</f>
        <v/>
      </c>
      <c r="D19" s="70"/>
      <c r="E19" s="70"/>
      <c r="F19" s="70"/>
      <c r="G19" s="70"/>
      <c r="H19" s="70"/>
      <c r="I19" s="70"/>
      <c r="J19" s="70"/>
      <c r="K19" s="70"/>
      <c r="L19" s="70"/>
      <c r="M19" s="70"/>
      <c r="N19" s="70"/>
      <c r="O19" s="70"/>
      <c r="P19" s="70"/>
      <c r="Q19" s="70"/>
      <c r="R19" s="70"/>
      <c r="S19" s="70"/>
      <c r="T19" s="70"/>
      <c r="U19" s="70"/>
      <c r="V19" s="70"/>
      <c r="W19" s="70"/>
      <c r="X19" s="70"/>
      <c r="Y19" s="5"/>
      <c r="Z19" s="5"/>
      <c r="AA19" s="5"/>
      <c r="AB19" s="5"/>
      <c r="AC19" s="5"/>
      <c r="AD19" s="5"/>
      <c r="AE19" s="5"/>
      <c r="AF19" s="5"/>
      <c r="AG19" s="5"/>
      <c r="AH19" s="5"/>
      <c r="AI19" s="5"/>
      <c r="AJ19" s="5"/>
      <c r="AK19" s="5"/>
      <c r="AL19" s="5"/>
      <c r="AM19" s="5"/>
      <c r="AN19" s="5"/>
      <c r="AO19" s="5"/>
      <c r="AP19" s="5"/>
      <c r="AQ19" s="5"/>
      <c r="AR19" s="5"/>
      <c r="AS19" s="5"/>
      <c r="AT19" s="5"/>
    </row>
    <row r="20" spans="1:68" ht="18" customHeight="1" x14ac:dyDescent="0.15">
      <c r="B20" s="71"/>
      <c r="C20" s="75"/>
      <c r="D20" s="70"/>
      <c r="E20" s="70"/>
      <c r="F20" s="70"/>
      <c r="G20" s="70"/>
      <c r="H20" s="70"/>
      <c r="I20" s="70"/>
      <c r="J20" s="70"/>
      <c r="K20" s="70"/>
      <c r="L20" s="70"/>
      <c r="M20" s="70"/>
      <c r="N20" s="70"/>
      <c r="O20" s="70"/>
      <c r="P20" s="70"/>
      <c r="Q20" s="70"/>
      <c r="R20" s="70"/>
      <c r="S20" s="70"/>
      <c r="T20" s="70"/>
      <c r="U20" s="70"/>
      <c r="V20" s="70"/>
      <c r="W20" s="70"/>
      <c r="X20" s="70"/>
      <c r="Y20" s="5"/>
      <c r="Z20" s="5"/>
      <c r="AA20" s="5"/>
      <c r="AB20" s="5"/>
      <c r="AC20" s="5"/>
      <c r="AD20" s="5"/>
      <c r="AE20" s="5"/>
      <c r="AF20" s="5"/>
      <c r="AG20" s="5"/>
      <c r="AH20" s="5"/>
      <c r="AI20" s="5"/>
      <c r="AJ20" s="5"/>
      <c r="AK20" s="5"/>
      <c r="AL20" s="5"/>
      <c r="AM20" s="5"/>
      <c r="AN20" s="5"/>
      <c r="AO20" s="5"/>
      <c r="AP20" s="5"/>
      <c r="AQ20" s="5"/>
      <c r="AR20" s="5"/>
      <c r="AS20" s="5"/>
      <c r="AT20" s="5"/>
    </row>
    <row r="21" spans="1:68" customFormat="1" x14ac:dyDescent="0.15"/>
    <row r="22" spans="1:68" customFormat="1" ht="18" thickBot="1" x14ac:dyDescent="0.2">
      <c r="B22" s="12" t="s">
        <v>532</v>
      </c>
    </row>
    <row r="23" spans="1:68" ht="45" customHeight="1" x14ac:dyDescent="0.15">
      <c r="B23" s="974"/>
      <c r="C23" s="969" t="s">
        <v>533</v>
      </c>
      <c r="D23" s="969"/>
      <c r="E23" s="969"/>
      <c r="F23" s="969"/>
      <c r="G23" s="969"/>
      <c r="H23" s="969"/>
      <c r="I23" s="969"/>
      <c r="J23" s="969"/>
      <c r="K23" s="969"/>
      <c r="L23" s="969"/>
      <c r="M23" s="969"/>
      <c r="N23" s="969"/>
      <c r="O23" s="969"/>
      <c r="P23" s="969"/>
      <c r="Q23" s="969"/>
      <c r="R23" s="969"/>
      <c r="S23" s="969"/>
      <c r="T23" s="969"/>
      <c r="U23" s="969"/>
      <c r="V23" s="969"/>
      <c r="W23" s="969"/>
      <c r="X23" s="969"/>
      <c r="Y23" s="963" t="s">
        <v>534</v>
      </c>
      <c r="Z23" s="964"/>
      <c r="AA23" s="964"/>
      <c r="AB23" s="964"/>
      <c r="AC23" s="964"/>
      <c r="AD23" s="964"/>
      <c r="AE23" s="964"/>
      <c r="AF23" s="964"/>
      <c r="AG23" s="964"/>
      <c r="AH23" s="964"/>
      <c r="AI23" s="964"/>
      <c r="AJ23" s="964"/>
      <c r="AK23" s="964"/>
      <c r="AL23" s="964"/>
      <c r="AM23" s="964"/>
      <c r="AN23" s="964"/>
      <c r="AO23" s="964"/>
      <c r="AP23" s="964"/>
      <c r="AQ23" s="964"/>
      <c r="AR23" s="964"/>
      <c r="AS23" s="964"/>
      <c r="AT23" s="965"/>
      <c r="AU23" s="963" t="s">
        <v>535</v>
      </c>
      <c r="AV23" s="964"/>
      <c r="AW23" s="964"/>
      <c r="AX23" s="964"/>
      <c r="AY23" s="964"/>
      <c r="AZ23" s="964"/>
      <c r="BA23" s="964"/>
      <c r="BB23" s="964"/>
      <c r="BC23" s="964"/>
      <c r="BD23" s="964"/>
      <c r="BE23" s="964"/>
      <c r="BF23" s="964"/>
      <c r="BG23" s="964"/>
      <c r="BH23" s="964"/>
      <c r="BI23" s="964"/>
      <c r="BJ23" s="964"/>
      <c r="BK23" s="964"/>
      <c r="BL23" s="964"/>
      <c r="BM23" s="964"/>
      <c r="BN23" s="964"/>
      <c r="BO23" s="964"/>
      <c r="BP23" s="965"/>
    </row>
    <row r="24" spans="1:68" ht="18" customHeight="1" thickBot="1" x14ac:dyDescent="0.2">
      <c r="B24" s="975"/>
      <c r="C24" s="10"/>
      <c r="D24" s="40" t="s">
        <v>459</v>
      </c>
      <c r="E24" s="40" t="s">
        <v>460</v>
      </c>
      <c r="F24" s="40" t="s">
        <v>461</v>
      </c>
      <c r="G24" s="40" t="s">
        <v>462</v>
      </c>
      <c r="H24" s="40" t="s">
        <v>463</v>
      </c>
      <c r="I24" s="40" t="s">
        <v>464</v>
      </c>
      <c r="J24" s="40" t="s">
        <v>465</v>
      </c>
      <c r="K24" s="40" t="s">
        <v>466</v>
      </c>
      <c r="L24" s="40" t="s">
        <v>467</v>
      </c>
      <c r="M24" s="40" t="s">
        <v>468</v>
      </c>
      <c r="N24" s="40" t="s">
        <v>469</v>
      </c>
      <c r="O24" s="40" t="s">
        <v>470</v>
      </c>
      <c r="P24" s="40" t="s">
        <v>471</v>
      </c>
      <c r="Q24" s="40" t="s">
        <v>472</v>
      </c>
      <c r="R24" s="40" t="s">
        <v>480</v>
      </c>
      <c r="S24" s="40" t="s">
        <v>481</v>
      </c>
      <c r="T24" s="40" t="s">
        <v>482</v>
      </c>
      <c r="U24" s="40" t="s">
        <v>483</v>
      </c>
      <c r="V24" s="40" t="s">
        <v>484</v>
      </c>
      <c r="W24" s="40" t="s">
        <v>485</v>
      </c>
      <c r="X24" s="40" t="s">
        <v>486</v>
      </c>
      <c r="Y24" s="10"/>
      <c r="Z24" s="40" t="s">
        <v>459</v>
      </c>
      <c r="AA24" s="40" t="s">
        <v>460</v>
      </c>
      <c r="AB24" s="40" t="s">
        <v>461</v>
      </c>
      <c r="AC24" s="40" t="s">
        <v>462</v>
      </c>
      <c r="AD24" s="40" t="s">
        <v>463</v>
      </c>
      <c r="AE24" s="40" t="s">
        <v>464</v>
      </c>
      <c r="AF24" s="40" t="s">
        <v>465</v>
      </c>
      <c r="AG24" s="40" t="s">
        <v>466</v>
      </c>
      <c r="AH24" s="40" t="s">
        <v>467</v>
      </c>
      <c r="AI24" s="40" t="s">
        <v>468</v>
      </c>
      <c r="AJ24" s="40" t="s">
        <v>469</v>
      </c>
      <c r="AK24" s="40" t="s">
        <v>470</v>
      </c>
      <c r="AL24" s="40" t="s">
        <v>471</v>
      </c>
      <c r="AM24" s="40" t="s">
        <v>472</v>
      </c>
      <c r="AN24" s="40" t="s">
        <v>480</v>
      </c>
      <c r="AO24" s="40" t="s">
        <v>481</v>
      </c>
      <c r="AP24" s="40" t="s">
        <v>482</v>
      </c>
      <c r="AQ24" s="40" t="s">
        <v>483</v>
      </c>
      <c r="AR24" s="40" t="s">
        <v>484</v>
      </c>
      <c r="AS24" s="40" t="s">
        <v>485</v>
      </c>
      <c r="AT24" s="41" t="s">
        <v>486</v>
      </c>
      <c r="AU24" s="10"/>
      <c r="AV24" s="40" t="s">
        <v>459</v>
      </c>
      <c r="AW24" s="40" t="s">
        <v>460</v>
      </c>
      <c r="AX24" s="40" t="s">
        <v>461</v>
      </c>
      <c r="AY24" s="40" t="s">
        <v>462</v>
      </c>
      <c r="AZ24" s="40" t="s">
        <v>463</v>
      </c>
      <c r="BA24" s="40" t="s">
        <v>464</v>
      </c>
      <c r="BB24" s="40" t="s">
        <v>465</v>
      </c>
      <c r="BC24" s="40" t="s">
        <v>466</v>
      </c>
      <c r="BD24" s="40" t="s">
        <v>467</v>
      </c>
      <c r="BE24" s="40" t="s">
        <v>468</v>
      </c>
      <c r="BF24" s="40" t="s">
        <v>469</v>
      </c>
      <c r="BG24" s="40" t="s">
        <v>470</v>
      </c>
      <c r="BH24" s="40" t="s">
        <v>471</v>
      </c>
      <c r="BI24" s="40" t="s">
        <v>472</v>
      </c>
      <c r="BJ24" s="40" t="s">
        <v>480</v>
      </c>
      <c r="BK24" s="40" t="s">
        <v>481</v>
      </c>
      <c r="BL24" s="40" t="s">
        <v>482</v>
      </c>
      <c r="BM24" s="40" t="s">
        <v>483</v>
      </c>
      <c r="BN24" s="40" t="s">
        <v>484</v>
      </c>
      <c r="BO24" s="40" t="s">
        <v>485</v>
      </c>
      <c r="BP24" s="41" t="s">
        <v>486</v>
      </c>
    </row>
    <row r="25" spans="1:68" ht="18" customHeight="1" thickTop="1" thickBot="1" x14ac:dyDescent="0.2">
      <c r="B25" s="64" t="s">
        <v>231</v>
      </c>
      <c r="C25" s="65" t="str">
        <f>IF(C18="","",$C$18-$C$19)</f>
        <v/>
      </c>
      <c r="D25" s="526"/>
      <c r="E25" s="526"/>
      <c r="F25" s="90"/>
      <c r="G25" s="90"/>
      <c r="H25" s="90"/>
      <c r="I25" s="90"/>
      <c r="J25" s="90"/>
      <c r="K25" s="90"/>
      <c r="L25" s="90"/>
      <c r="M25" s="90"/>
      <c r="N25" s="90"/>
      <c r="O25" s="90"/>
      <c r="P25" s="90"/>
      <c r="Q25" s="90"/>
      <c r="R25" s="90"/>
      <c r="S25" s="90"/>
      <c r="T25" s="90"/>
      <c r="U25" s="90"/>
      <c r="V25" s="90"/>
      <c r="W25" s="90"/>
      <c r="X25" s="102">
        <f>IF(C25="",0,C25-SUM(D25:W25))</f>
        <v>0</v>
      </c>
      <c r="Y25" s="43">
        <f t="shared" ref="Y25:AT25" si="10">Y17</f>
        <v>0</v>
      </c>
      <c r="Z25" s="65">
        <f t="shared" si="10"/>
        <v>0</v>
      </c>
      <c r="AA25" s="65">
        <f t="shared" si="10"/>
        <v>0</v>
      </c>
      <c r="AB25" s="65">
        <f t="shared" si="10"/>
        <v>0</v>
      </c>
      <c r="AC25" s="65">
        <f t="shared" si="10"/>
        <v>0</v>
      </c>
      <c r="AD25" s="65">
        <f t="shared" si="10"/>
        <v>0</v>
      </c>
      <c r="AE25" s="65">
        <f t="shared" si="10"/>
        <v>0</v>
      </c>
      <c r="AF25" s="65">
        <f t="shared" si="10"/>
        <v>0</v>
      </c>
      <c r="AG25" s="65">
        <f t="shared" si="10"/>
        <v>0</v>
      </c>
      <c r="AH25" s="65">
        <f t="shared" si="10"/>
        <v>0</v>
      </c>
      <c r="AI25" s="65">
        <f t="shared" si="10"/>
        <v>0</v>
      </c>
      <c r="AJ25" s="65">
        <f t="shared" si="10"/>
        <v>0</v>
      </c>
      <c r="AK25" s="65">
        <f t="shared" si="10"/>
        <v>0</v>
      </c>
      <c r="AL25" s="65">
        <f t="shared" si="10"/>
        <v>0</v>
      </c>
      <c r="AM25" s="65">
        <f t="shared" si="10"/>
        <v>0</v>
      </c>
      <c r="AN25" s="65">
        <f t="shared" si="10"/>
        <v>0</v>
      </c>
      <c r="AO25" s="65">
        <f>AO17</f>
        <v>0</v>
      </c>
      <c r="AP25" s="65">
        <f t="shared" si="10"/>
        <v>0</v>
      </c>
      <c r="AQ25" s="65">
        <f t="shared" si="10"/>
        <v>0</v>
      </c>
      <c r="AR25" s="65">
        <f t="shared" si="10"/>
        <v>0</v>
      </c>
      <c r="AS25" s="65">
        <f t="shared" si="10"/>
        <v>0</v>
      </c>
      <c r="AT25" s="66">
        <f t="shared" si="10"/>
        <v>0</v>
      </c>
      <c r="AU25" s="43">
        <f>Y25+(AU10-Y10)</f>
        <v>0</v>
      </c>
      <c r="AV25" s="65">
        <f t="shared" ref="AV25:BE25" si="11">Z25+(AV10-Z10)</f>
        <v>0</v>
      </c>
      <c r="AW25" s="65">
        <f t="shared" si="11"/>
        <v>0</v>
      </c>
      <c r="AX25" s="65">
        <f t="shared" si="11"/>
        <v>0</v>
      </c>
      <c r="AY25" s="65">
        <f t="shared" si="11"/>
        <v>0</v>
      </c>
      <c r="AZ25" s="65">
        <f t="shared" si="11"/>
        <v>0</v>
      </c>
      <c r="BA25" s="65">
        <f t="shared" si="11"/>
        <v>0</v>
      </c>
      <c r="BB25" s="65">
        <f t="shared" si="11"/>
        <v>0</v>
      </c>
      <c r="BC25" s="65">
        <f t="shared" si="11"/>
        <v>0</v>
      </c>
      <c r="BD25" s="65">
        <f t="shared" si="11"/>
        <v>0</v>
      </c>
      <c r="BE25" s="65">
        <f t="shared" si="11"/>
        <v>0</v>
      </c>
      <c r="BF25" s="65">
        <f t="shared" ref="BF25:BJ25" si="12">AJ25+(BF10-AJ10)</f>
        <v>0</v>
      </c>
      <c r="BG25" s="65">
        <f t="shared" si="12"/>
        <v>0</v>
      </c>
      <c r="BH25" s="65">
        <f t="shared" si="12"/>
        <v>0</v>
      </c>
      <c r="BI25" s="65">
        <f t="shared" si="12"/>
        <v>0</v>
      </c>
      <c r="BJ25" s="65">
        <f t="shared" si="12"/>
        <v>0</v>
      </c>
      <c r="BK25" s="65">
        <f t="shared" ref="BK25:BP25" si="13">AO25+(BK10-AO10)</f>
        <v>0</v>
      </c>
      <c r="BL25" s="65">
        <f t="shared" si="13"/>
        <v>0</v>
      </c>
      <c r="BM25" s="65">
        <f t="shared" si="13"/>
        <v>0</v>
      </c>
      <c r="BN25" s="65">
        <f t="shared" si="13"/>
        <v>0</v>
      </c>
      <c r="BO25" s="65">
        <f t="shared" si="13"/>
        <v>0</v>
      </c>
      <c r="BP25" s="66">
        <f t="shared" si="13"/>
        <v>0</v>
      </c>
    </row>
    <row r="26" spans="1:68" customFormat="1" x14ac:dyDescent="0.15"/>
    <row r="27" spans="1:68" customFormat="1" x14ac:dyDescent="0.15"/>
    <row r="28" spans="1:68" customFormat="1" x14ac:dyDescent="0.15"/>
    <row r="29" spans="1:68" customFormat="1" x14ac:dyDescent="0.15"/>
  </sheetData>
  <sheetProtection algorithmName="SHA-512" hashValue="/VKn2FXomjfGPZgdO4zn4jKXMpDm/UYQmOYu1IM5JS5GY+ulO4DhrMDXHqBhCrvrLwGr3LtATtlXJzN7Se1rjg==" saltValue="1Kcsep+7K1K9bARUtVWoWw==" spinCount="100000" sheet="1" objects="1" scenarios="1"/>
  <protectedRanges>
    <protectedRange sqref="D25:W25" name="範囲1"/>
  </protectedRanges>
  <mergeCells count="10">
    <mergeCell ref="B3:AT4"/>
    <mergeCell ref="B8:B9"/>
    <mergeCell ref="C8:X8"/>
    <mergeCell ref="Y8:AT8"/>
    <mergeCell ref="A19:B19"/>
    <mergeCell ref="AU23:BP23"/>
    <mergeCell ref="AU8:BP8"/>
    <mergeCell ref="B23:B24"/>
    <mergeCell ref="C23:X23"/>
    <mergeCell ref="Y23:AT23"/>
  </mergeCells>
  <phoneticPr fontId="1"/>
  <pageMargins left="0.78740157480314965" right="0.78740157480314965" top="0.39370078740157483" bottom="0.39370078740157483" header="0.51181102362204722" footer="0.51181102362204722"/>
  <pageSetup paperSize="9" scale="10" fitToHeight="0" orientation="portrait" cellComments="asDisplayed"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9C7BF-62EF-425E-B9E7-3DAB700C67C1}">
  <sheetPr>
    <tabColor rgb="FFFF0000"/>
    <pageSetUpPr fitToPage="1"/>
  </sheetPr>
  <dimension ref="A1:Z50"/>
  <sheetViews>
    <sheetView showWhiteSpace="0" view="pageBreakPreview" topLeftCell="A29" zoomScale="77" zoomScaleNormal="100" zoomScaleSheetLayoutView="70" workbookViewId="0">
      <selection activeCell="D19" sqref="D19"/>
    </sheetView>
  </sheetViews>
  <sheetFormatPr defaultColWidth="9" defaultRowHeight="13.5" outlineLevelCol="1" x14ac:dyDescent="0.15"/>
  <cols>
    <col min="1" max="1" width="7.125" style="3" customWidth="1"/>
    <col min="2" max="2" width="19.875" style="3" customWidth="1"/>
    <col min="3" max="6" width="13.875" style="3" customWidth="1"/>
    <col min="7" max="23" width="13.875" style="3" customWidth="1" outlineLevel="1"/>
    <col min="24" max="25" width="13.875" style="3" customWidth="1"/>
    <col min="26" max="26" width="37.875" style="3" customWidth="1"/>
    <col min="27" max="27" width="9.25" style="3" bestFit="1" customWidth="1"/>
    <col min="28" max="16384" width="9" style="3"/>
  </cols>
  <sheetData>
    <row r="1" spans="1:26" ht="26.25" customHeight="1" x14ac:dyDescent="0.15">
      <c r="Z1" s="11" t="s">
        <v>536</v>
      </c>
    </row>
    <row r="2" spans="1:26" ht="18.75" customHeight="1" x14ac:dyDescent="0.15"/>
    <row r="3" spans="1:26" ht="21" customHeight="1" x14ac:dyDescent="0.15">
      <c r="A3" s="727" t="s">
        <v>537</v>
      </c>
      <c r="B3" s="727"/>
      <c r="C3" s="727"/>
      <c r="D3" s="727"/>
      <c r="E3" s="727"/>
      <c r="F3" s="727"/>
      <c r="G3" s="727"/>
      <c r="H3" s="727"/>
      <c r="I3" s="727"/>
      <c r="J3" s="727"/>
      <c r="K3" s="727"/>
      <c r="L3" s="727"/>
      <c r="M3" s="727"/>
      <c r="N3" s="727"/>
      <c r="O3" s="727"/>
      <c r="P3" s="727"/>
      <c r="Q3" s="727"/>
      <c r="R3" s="727"/>
      <c r="S3" s="727"/>
      <c r="T3" s="727"/>
      <c r="U3" s="727"/>
      <c r="V3" s="727"/>
      <c r="W3" s="727"/>
      <c r="X3" s="727"/>
      <c r="Y3" s="727"/>
      <c r="Z3" s="727"/>
    </row>
    <row r="4" spans="1:26" ht="21" customHeight="1" x14ac:dyDescent="0.15">
      <c r="A4" s="727"/>
      <c r="B4" s="727"/>
      <c r="C4" s="727"/>
      <c r="D4" s="727"/>
      <c r="E4" s="727"/>
      <c r="F4" s="727"/>
      <c r="G4" s="727"/>
      <c r="H4" s="727"/>
      <c r="I4" s="727"/>
      <c r="J4" s="727"/>
      <c r="K4" s="727"/>
      <c r="L4" s="727"/>
      <c r="M4" s="727"/>
      <c r="N4" s="727"/>
      <c r="O4" s="727"/>
      <c r="P4" s="727"/>
      <c r="Q4" s="727"/>
      <c r="R4" s="727"/>
      <c r="S4" s="727"/>
      <c r="T4" s="727"/>
      <c r="U4" s="727"/>
      <c r="V4" s="727"/>
      <c r="W4" s="727"/>
      <c r="X4" s="727"/>
      <c r="Y4" s="727"/>
      <c r="Z4" s="727"/>
    </row>
    <row r="5" spans="1:26" ht="21" customHeight="1" x14ac:dyDescent="0.15">
      <c r="B5" s="12"/>
      <c r="C5" s="7"/>
      <c r="D5" s="7"/>
      <c r="E5" s="7"/>
      <c r="F5" s="7"/>
      <c r="G5" s="7"/>
      <c r="H5" s="7"/>
      <c r="I5" s="7"/>
      <c r="J5" s="7"/>
      <c r="K5" s="7"/>
      <c r="L5" s="7"/>
      <c r="M5" s="7"/>
      <c r="N5" s="7"/>
      <c r="O5" s="7"/>
      <c r="P5" s="7"/>
      <c r="Q5" s="7"/>
      <c r="R5" s="7"/>
      <c r="S5" s="7"/>
      <c r="T5" s="7"/>
      <c r="U5" s="7"/>
      <c r="V5" s="7"/>
      <c r="W5" s="7"/>
      <c r="X5" s="7"/>
      <c r="Y5" s="7"/>
      <c r="Z5" s="60" t="str">
        <f>IF(表紙!$G$8="","会社名",表紙!$G$8)</f>
        <v>会社名</v>
      </c>
    </row>
    <row r="6" spans="1:26" ht="21" customHeight="1" thickBot="1" x14ac:dyDescent="0.2">
      <c r="B6" s="12" t="s">
        <v>538</v>
      </c>
      <c r="C6" s="7"/>
      <c r="D6" s="7"/>
      <c r="E6" s="7"/>
      <c r="F6" s="7"/>
      <c r="G6" s="7"/>
      <c r="H6" s="7"/>
      <c r="I6" s="7"/>
      <c r="J6" s="7"/>
      <c r="K6" s="7"/>
      <c r="L6" s="7"/>
      <c r="M6" s="7"/>
      <c r="N6" s="7"/>
      <c r="O6" s="7"/>
      <c r="P6" s="7"/>
      <c r="Q6" s="7"/>
      <c r="R6" s="7"/>
      <c r="S6" s="7"/>
      <c r="T6" s="7"/>
      <c r="U6" s="7"/>
      <c r="V6" s="7"/>
      <c r="W6" s="7"/>
      <c r="X6" s="7"/>
    </row>
    <row r="7" spans="1:26" ht="30" customHeight="1" x14ac:dyDescent="0.15">
      <c r="B7" s="974"/>
      <c r="C7" s="969" t="s">
        <v>539</v>
      </c>
      <c r="D7" s="969"/>
      <c r="E7" s="969"/>
      <c r="F7" s="969"/>
      <c r="G7" s="969"/>
      <c r="H7" s="969"/>
      <c r="I7" s="969"/>
      <c r="J7" s="969"/>
      <c r="K7" s="969"/>
      <c r="L7" s="969"/>
      <c r="M7" s="969"/>
      <c r="N7" s="969"/>
      <c r="O7" s="969"/>
      <c r="P7" s="969"/>
      <c r="Q7" s="969"/>
      <c r="R7" s="969"/>
      <c r="S7" s="969"/>
      <c r="T7" s="969"/>
      <c r="U7" s="969"/>
      <c r="V7" s="969"/>
      <c r="W7" s="969"/>
      <c r="X7" s="978"/>
    </row>
    <row r="8" spans="1:26" ht="18" customHeight="1" thickBot="1" x14ac:dyDescent="0.2">
      <c r="B8" s="975"/>
      <c r="C8" s="10"/>
      <c r="D8" s="40" t="s">
        <v>459</v>
      </c>
      <c r="E8" s="40" t="s">
        <v>460</v>
      </c>
      <c r="F8" s="40" t="s">
        <v>461</v>
      </c>
      <c r="G8" s="40" t="s">
        <v>462</v>
      </c>
      <c r="H8" s="40" t="s">
        <v>463</v>
      </c>
      <c r="I8" s="40" t="s">
        <v>464</v>
      </c>
      <c r="J8" s="40" t="s">
        <v>465</v>
      </c>
      <c r="K8" s="40" t="s">
        <v>466</v>
      </c>
      <c r="L8" s="40" t="s">
        <v>467</v>
      </c>
      <c r="M8" s="40" t="s">
        <v>468</v>
      </c>
      <c r="N8" s="40" t="s">
        <v>469</v>
      </c>
      <c r="O8" s="40" t="s">
        <v>470</v>
      </c>
      <c r="P8" s="40" t="s">
        <v>471</v>
      </c>
      <c r="Q8" s="40" t="s">
        <v>472</v>
      </c>
      <c r="R8" s="40" t="s">
        <v>480</v>
      </c>
      <c r="S8" s="40" t="s">
        <v>481</v>
      </c>
      <c r="T8" s="40" t="s">
        <v>482</v>
      </c>
      <c r="U8" s="40" t="s">
        <v>483</v>
      </c>
      <c r="V8" s="40" t="s">
        <v>484</v>
      </c>
      <c r="W8" s="40" t="s">
        <v>485</v>
      </c>
      <c r="X8" s="41" t="s">
        <v>486</v>
      </c>
    </row>
    <row r="9" spans="1:26" ht="19.5" customHeight="1" thickTop="1" x14ac:dyDescent="0.15">
      <c r="B9" s="421" t="s">
        <v>210</v>
      </c>
      <c r="C9" s="429">
        <f>表7!D17</f>
        <v>0</v>
      </c>
      <c r="D9" s="429">
        <f t="shared" ref="D9:W9" si="0">SUM(D10:D11)</f>
        <v>0</v>
      </c>
      <c r="E9" s="429">
        <f t="shared" si="0"/>
        <v>0</v>
      </c>
      <c r="F9" s="429">
        <f t="shared" si="0"/>
        <v>0</v>
      </c>
      <c r="G9" s="429">
        <f t="shared" si="0"/>
        <v>0</v>
      </c>
      <c r="H9" s="429">
        <f t="shared" si="0"/>
        <v>0</v>
      </c>
      <c r="I9" s="429">
        <f t="shared" si="0"/>
        <v>0</v>
      </c>
      <c r="J9" s="429">
        <f t="shared" si="0"/>
        <v>0</v>
      </c>
      <c r="K9" s="429">
        <f t="shared" si="0"/>
        <v>0</v>
      </c>
      <c r="L9" s="429">
        <f t="shared" si="0"/>
        <v>0</v>
      </c>
      <c r="M9" s="429">
        <f>SUM(M10:M11)</f>
        <v>0</v>
      </c>
      <c r="N9" s="429">
        <f t="shared" si="0"/>
        <v>0</v>
      </c>
      <c r="O9" s="429">
        <f t="shared" si="0"/>
        <v>0</v>
      </c>
      <c r="P9" s="429">
        <f t="shared" si="0"/>
        <v>0</v>
      </c>
      <c r="Q9" s="429">
        <f t="shared" si="0"/>
        <v>0</v>
      </c>
      <c r="R9" s="429">
        <f t="shared" si="0"/>
        <v>0</v>
      </c>
      <c r="S9" s="429">
        <f t="shared" si="0"/>
        <v>0</v>
      </c>
      <c r="T9" s="429">
        <f t="shared" si="0"/>
        <v>0</v>
      </c>
      <c r="U9" s="429">
        <f t="shared" si="0"/>
        <v>0</v>
      </c>
      <c r="V9" s="429">
        <f t="shared" si="0"/>
        <v>0</v>
      </c>
      <c r="W9" s="429">
        <f t="shared" si="0"/>
        <v>0</v>
      </c>
      <c r="X9" s="430">
        <f>IF(C9="","",C9-SUM(D9:W9))</f>
        <v>0</v>
      </c>
    </row>
    <row r="10" spans="1:26" ht="36" x14ac:dyDescent="0.15">
      <c r="B10" s="424" t="s">
        <v>540</v>
      </c>
      <c r="C10" s="423">
        <f>C9-C11</f>
        <v>0</v>
      </c>
      <c r="D10" s="422"/>
      <c r="E10" s="422"/>
      <c r="F10" s="422"/>
      <c r="G10" s="422"/>
      <c r="H10" s="422"/>
      <c r="I10" s="422"/>
      <c r="J10" s="422"/>
      <c r="K10" s="422"/>
      <c r="L10" s="422"/>
      <c r="M10" s="422"/>
      <c r="N10" s="422"/>
      <c r="O10" s="422"/>
      <c r="P10" s="422"/>
      <c r="Q10" s="422"/>
      <c r="R10" s="422"/>
      <c r="S10" s="422"/>
      <c r="T10" s="422"/>
      <c r="U10" s="422"/>
      <c r="V10" s="422"/>
      <c r="W10" s="422"/>
      <c r="X10" s="425">
        <f>IF(C10="","",C10-SUM(D10:W10))</f>
        <v>0</v>
      </c>
    </row>
    <row r="11" spans="1:26" ht="27" customHeight="1" thickBot="1" x14ac:dyDescent="0.2">
      <c r="B11" s="426" t="s">
        <v>541</v>
      </c>
      <c r="C11" s="431">
        <f>表7!E17</f>
        <v>0</v>
      </c>
      <c r="D11" s="427"/>
      <c r="E11" s="427"/>
      <c r="F11" s="427"/>
      <c r="G11" s="427"/>
      <c r="H11" s="427"/>
      <c r="I11" s="427"/>
      <c r="J11" s="427"/>
      <c r="K11" s="427"/>
      <c r="L11" s="427"/>
      <c r="M11" s="427"/>
      <c r="N11" s="427"/>
      <c r="O11" s="427"/>
      <c r="P11" s="427"/>
      <c r="Q11" s="427"/>
      <c r="R11" s="427"/>
      <c r="S11" s="427"/>
      <c r="T11" s="427"/>
      <c r="U11" s="427"/>
      <c r="V11" s="427"/>
      <c r="W11" s="427"/>
      <c r="X11" s="428">
        <f>IF(C11="","",C11-SUM(D11:W11))</f>
        <v>0</v>
      </c>
    </row>
    <row r="12" spans="1:26" customFormat="1" x14ac:dyDescent="0.15"/>
    <row r="13" spans="1:26" customFormat="1" x14ac:dyDescent="0.15"/>
    <row r="14" spans="1:26" customFormat="1" ht="21.75" customHeight="1" thickBot="1" x14ac:dyDescent="0.2">
      <c r="B14" s="12" t="s">
        <v>542</v>
      </c>
      <c r="C14" s="7"/>
      <c r="D14" s="7"/>
      <c r="E14" s="7"/>
      <c r="F14" s="7"/>
      <c r="G14" s="7"/>
      <c r="H14" s="7"/>
      <c r="I14" s="7"/>
      <c r="J14" s="7"/>
      <c r="K14" s="7"/>
      <c r="L14" s="7"/>
      <c r="M14" s="7"/>
      <c r="N14" s="7"/>
      <c r="O14" s="7"/>
      <c r="P14" s="7"/>
      <c r="Q14" s="7"/>
      <c r="R14" s="7"/>
      <c r="S14" s="7"/>
      <c r="T14" s="7"/>
      <c r="U14" s="7"/>
      <c r="V14" s="7"/>
      <c r="W14" s="7"/>
      <c r="X14" s="7"/>
    </row>
    <row r="15" spans="1:26" customFormat="1" ht="30" customHeight="1" x14ac:dyDescent="0.15">
      <c r="B15" s="974"/>
      <c r="C15" s="969" t="s">
        <v>539</v>
      </c>
      <c r="D15" s="969"/>
      <c r="E15" s="969"/>
      <c r="F15" s="969"/>
      <c r="G15" s="969"/>
      <c r="H15" s="969"/>
      <c r="I15" s="969"/>
      <c r="J15" s="969"/>
      <c r="K15" s="969"/>
      <c r="L15" s="969"/>
      <c r="M15" s="969"/>
      <c r="N15" s="969"/>
      <c r="O15" s="969"/>
      <c r="P15" s="969"/>
      <c r="Q15" s="969"/>
      <c r="R15" s="969"/>
      <c r="S15" s="969"/>
      <c r="T15" s="969"/>
      <c r="U15" s="969"/>
      <c r="V15" s="969"/>
      <c r="W15" s="969"/>
      <c r="X15" s="978"/>
    </row>
    <row r="16" spans="1:26" customFormat="1" ht="18" customHeight="1" thickBot="1" x14ac:dyDescent="0.2">
      <c r="B16" s="975"/>
      <c r="C16" s="10"/>
      <c r="D16" s="40" t="s">
        <v>459</v>
      </c>
      <c r="E16" s="40" t="s">
        <v>460</v>
      </c>
      <c r="F16" s="40" t="s">
        <v>461</v>
      </c>
      <c r="G16" s="40" t="s">
        <v>462</v>
      </c>
      <c r="H16" s="40" t="s">
        <v>463</v>
      </c>
      <c r="I16" s="40" t="s">
        <v>464</v>
      </c>
      <c r="J16" s="40" t="s">
        <v>465</v>
      </c>
      <c r="K16" s="40" t="s">
        <v>466</v>
      </c>
      <c r="L16" s="40" t="s">
        <v>467</v>
      </c>
      <c r="M16" s="40" t="s">
        <v>468</v>
      </c>
      <c r="N16" s="40" t="s">
        <v>469</v>
      </c>
      <c r="O16" s="40" t="s">
        <v>470</v>
      </c>
      <c r="P16" s="40" t="s">
        <v>471</v>
      </c>
      <c r="Q16" s="40" t="s">
        <v>472</v>
      </c>
      <c r="R16" s="40" t="s">
        <v>480</v>
      </c>
      <c r="S16" s="40" t="s">
        <v>481</v>
      </c>
      <c r="T16" s="40" t="s">
        <v>482</v>
      </c>
      <c r="U16" s="40" t="s">
        <v>483</v>
      </c>
      <c r="V16" s="40" t="s">
        <v>484</v>
      </c>
      <c r="W16" s="40" t="s">
        <v>485</v>
      </c>
      <c r="X16" s="41" t="s">
        <v>486</v>
      </c>
    </row>
    <row r="17" spans="2:24" customFormat="1" ht="18" customHeight="1" thickTop="1" x14ac:dyDescent="0.15">
      <c r="B17" s="421" t="s">
        <v>210</v>
      </c>
      <c r="C17" s="429">
        <f>表8!E17</f>
        <v>0</v>
      </c>
      <c r="D17" s="429">
        <f t="shared" ref="D17:W17" si="1">SUM(D18:D19)</f>
        <v>0</v>
      </c>
      <c r="E17" s="429">
        <f t="shared" si="1"/>
        <v>0</v>
      </c>
      <c r="F17" s="429">
        <f t="shared" si="1"/>
        <v>0</v>
      </c>
      <c r="G17" s="429">
        <f t="shared" si="1"/>
        <v>0</v>
      </c>
      <c r="H17" s="429">
        <f t="shared" si="1"/>
        <v>0</v>
      </c>
      <c r="I17" s="429">
        <f t="shared" si="1"/>
        <v>0</v>
      </c>
      <c r="J17" s="429">
        <f t="shared" si="1"/>
        <v>0</v>
      </c>
      <c r="K17" s="429">
        <f t="shared" si="1"/>
        <v>0</v>
      </c>
      <c r="L17" s="429">
        <f t="shared" si="1"/>
        <v>0</v>
      </c>
      <c r="M17" s="429">
        <f t="shared" si="1"/>
        <v>0</v>
      </c>
      <c r="N17" s="429">
        <f t="shared" si="1"/>
        <v>0</v>
      </c>
      <c r="O17" s="429">
        <f t="shared" si="1"/>
        <v>0</v>
      </c>
      <c r="P17" s="429">
        <f t="shared" si="1"/>
        <v>0</v>
      </c>
      <c r="Q17" s="429">
        <f t="shared" si="1"/>
        <v>0</v>
      </c>
      <c r="R17" s="429">
        <f t="shared" si="1"/>
        <v>0</v>
      </c>
      <c r="S17" s="429">
        <f t="shared" si="1"/>
        <v>0</v>
      </c>
      <c r="T17" s="429">
        <f t="shared" si="1"/>
        <v>0</v>
      </c>
      <c r="U17" s="429">
        <f t="shared" si="1"/>
        <v>0</v>
      </c>
      <c r="V17" s="429">
        <f t="shared" si="1"/>
        <v>0</v>
      </c>
      <c r="W17" s="429">
        <f t="shared" si="1"/>
        <v>0</v>
      </c>
      <c r="X17" s="430">
        <f>IF(C17="","",C17-SUM(D17:W17))</f>
        <v>0</v>
      </c>
    </row>
    <row r="18" spans="2:24" ht="36" x14ac:dyDescent="0.15">
      <c r="B18" s="424" t="s">
        <v>540</v>
      </c>
      <c r="C18" s="423">
        <f>C17-C19</f>
        <v>0</v>
      </c>
      <c r="D18" s="422"/>
      <c r="E18" s="422"/>
      <c r="F18" s="422"/>
      <c r="G18" s="422"/>
      <c r="H18" s="422"/>
      <c r="I18" s="422"/>
      <c r="J18" s="422"/>
      <c r="K18" s="422"/>
      <c r="L18" s="422"/>
      <c r="M18" s="422"/>
      <c r="N18" s="422"/>
      <c r="O18" s="422"/>
      <c r="P18" s="422"/>
      <c r="Q18" s="422"/>
      <c r="R18" s="422"/>
      <c r="S18" s="422"/>
      <c r="T18" s="422"/>
      <c r="U18" s="422"/>
      <c r="V18" s="422"/>
      <c r="W18" s="422"/>
      <c r="X18" s="425">
        <f>IF(C18="","",C18-SUM(D18:W18))</f>
        <v>0</v>
      </c>
    </row>
    <row r="19" spans="2:24" ht="27" customHeight="1" thickBot="1" x14ac:dyDescent="0.2">
      <c r="B19" s="426" t="s">
        <v>541</v>
      </c>
      <c r="C19" s="431">
        <f>表8!F17</f>
        <v>0</v>
      </c>
      <c r="D19" s="427"/>
      <c r="E19" s="427"/>
      <c r="F19" s="427"/>
      <c r="G19" s="427"/>
      <c r="H19" s="427"/>
      <c r="I19" s="427"/>
      <c r="J19" s="427"/>
      <c r="K19" s="427"/>
      <c r="L19" s="427"/>
      <c r="M19" s="427"/>
      <c r="N19" s="427"/>
      <c r="O19" s="427"/>
      <c r="P19" s="427"/>
      <c r="Q19" s="427"/>
      <c r="R19" s="427"/>
      <c r="S19" s="427"/>
      <c r="T19" s="427"/>
      <c r="U19" s="427"/>
      <c r="V19" s="427"/>
      <c r="W19" s="427"/>
      <c r="X19" s="428">
        <f>IF(C19="","",C19-SUM(D19:W19))</f>
        <v>0</v>
      </c>
    </row>
    <row r="20" spans="2:24" customFormat="1" x14ac:dyDescent="0.15">
      <c r="B20" s="4"/>
      <c r="C20" s="70"/>
      <c r="D20" s="70"/>
      <c r="E20" s="70"/>
      <c r="F20" s="70"/>
      <c r="G20" s="70"/>
      <c r="H20" s="70"/>
      <c r="I20" s="70"/>
      <c r="J20" s="70"/>
      <c r="K20" s="70"/>
      <c r="L20" s="70"/>
      <c r="M20" s="70"/>
      <c r="N20" s="70"/>
      <c r="O20" s="70"/>
      <c r="P20" s="70"/>
      <c r="Q20" s="70"/>
      <c r="R20" s="70"/>
      <c r="S20" s="70"/>
      <c r="T20" s="70"/>
      <c r="U20" s="70"/>
      <c r="V20" s="70"/>
      <c r="W20" s="70"/>
      <c r="X20" s="70"/>
    </row>
    <row r="21" spans="2:24" customFormat="1" x14ac:dyDescent="0.15"/>
    <row r="22" spans="2:24" ht="21" customHeight="1" thickBot="1" x14ac:dyDescent="0.2">
      <c r="B22" s="12" t="s">
        <v>543</v>
      </c>
      <c r="C22" s="7"/>
      <c r="D22" s="7"/>
      <c r="E22" s="7"/>
      <c r="F22" s="7"/>
      <c r="G22" s="7"/>
      <c r="H22" s="7"/>
      <c r="I22" s="7"/>
      <c r="J22" s="7"/>
      <c r="K22" s="7"/>
      <c r="L22" s="7"/>
      <c r="M22" s="7"/>
      <c r="N22" s="7"/>
      <c r="O22" s="7"/>
      <c r="P22" s="7"/>
      <c r="Q22" s="7"/>
      <c r="R22" s="7"/>
      <c r="S22" s="7"/>
      <c r="T22" s="7"/>
      <c r="U22" s="7"/>
      <c r="V22" s="7"/>
      <c r="W22" s="7"/>
      <c r="X22" s="7"/>
    </row>
    <row r="23" spans="2:24" ht="30" customHeight="1" x14ac:dyDescent="0.15">
      <c r="B23" s="974"/>
      <c r="C23" s="969" t="s">
        <v>544</v>
      </c>
      <c r="D23" s="969"/>
      <c r="E23" s="969"/>
      <c r="F23" s="969"/>
      <c r="G23" s="969"/>
      <c r="H23" s="969"/>
      <c r="I23" s="969"/>
      <c r="J23" s="969"/>
      <c r="K23" s="969"/>
      <c r="L23" s="969"/>
      <c r="M23" s="969"/>
      <c r="N23" s="969"/>
      <c r="O23" s="969"/>
      <c r="P23" s="969"/>
      <c r="Q23" s="969"/>
      <c r="R23" s="969"/>
      <c r="S23" s="969"/>
      <c r="T23" s="969"/>
      <c r="U23" s="969"/>
      <c r="V23" s="969"/>
      <c r="W23" s="969"/>
      <c r="X23" s="978"/>
    </row>
    <row r="24" spans="2:24" ht="18" customHeight="1" thickBot="1" x14ac:dyDescent="0.2">
      <c r="B24" s="975"/>
      <c r="C24" s="10"/>
      <c r="D24" s="40" t="s">
        <v>459</v>
      </c>
      <c r="E24" s="40" t="s">
        <v>460</v>
      </c>
      <c r="F24" s="40" t="s">
        <v>461</v>
      </c>
      <c r="G24" s="40" t="s">
        <v>462</v>
      </c>
      <c r="H24" s="40" t="s">
        <v>463</v>
      </c>
      <c r="I24" s="40" t="s">
        <v>464</v>
      </c>
      <c r="J24" s="40" t="s">
        <v>465</v>
      </c>
      <c r="K24" s="40" t="s">
        <v>466</v>
      </c>
      <c r="L24" s="40" t="s">
        <v>467</v>
      </c>
      <c r="M24" s="40" t="s">
        <v>468</v>
      </c>
      <c r="N24" s="40" t="s">
        <v>469</v>
      </c>
      <c r="O24" s="40" t="s">
        <v>470</v>
      </c>
      <c r="P24" s="40" t="s">
        <v>471</v>
      </c>
      <c r="Q24" s="40" t="s">
        <v>472</v>
      </c>
      <c r="R24" s="40" t="s">
        <v>480</v>
      </c>
      <c r="S24" s="40" t="s">
        <v>481</v>
      </c>
      <c r="T24" s="40" t="s">
        <v>482</v>
      </c>
      <c r="U24" s="40" t="s">
        <v>483</v>
      </c>
      <c r="V24" s="40" t="s">
        <v>484</v>
      </c>
      <c r="W24" s="40" t="s">
        <v>485</v>
      </c>
      <c r="X24" s="41" t="s">
        <v>486</v>
      </c>
    </row>
    <row r="25" spans="2:24" ht="18" customHeight="1" thickTop="1" thickBot="1" x14ac:dyDescent="0.2">
      <c r="B25" s="64" t="s">
        <v>210</v>
      </c>
      <c r="C25" s="61">
        <f>表9!D17</f>
        <v>0</v>
      </c>
      <c r="D25" s="62"/>
      <c r="E25" s="62"/>
      <c r="F25" s="62"/>
      <c r="G25" s="62"/>
      <c r="H25" s="62"/>
      <c r="I25" s="62"/>
      <c r="J25" s="62"/>
      <c r="K25" s="62"/>
      <c r="L25" s="62"/>
      <c r="M25" s="62"/>
      <c r="N25" s="62"/>
      <c r="O25" s="62"/>
      <c r="P25" s="62"/>
      <c r="Q25" s="62"/>
      <c r="R25" s="62"/>
      <c r="S25" s="62"/>
      <c r="T25" s="62"/>
      <c r="U25" s="62"/>
      <c r="V25" s="62"/>
      <c r="W25" s="62"/>
      <c r="X25" s="63">
        <f>IF(C25="","",C25-SUM(D25:W25))</f>
        <v>0</v>
      </c>
    </row>
    <row r="26" spans="2:24" customFormat="1" x14ac:dyDescent="0.15"/>
    <row r="27" spans="2:24" customFormat="1" x14ac:dyDescent="0.15"/>
    <row r="28" spans="2:24" ht="21" customHeight="1" thickBot="1" x14ac:dyDescent="0.2">
      <c r="B28" s="12" t="s">
        <v>545</v>
      </c>
      <c r="C28" s="7"/>
      <c r="D28" s="7"/>
      <c r="E28" s="7"/>
      <c r="F28" s="7"/>
      <c r="G28" s="7"/>
      <c r="H28" s="7"/>
      <c r="I28" s="7"/>
      <c r="J28" s="7"/>
      <c r="K28" s="7"/>
      <c r="L28" s="7"/>
      <c r="M28" s="7"/>
      <c r="N28" s="7"/>
      <c r="O28" s="7"/>
      <c r="P28" s="7"/>
      <c r="Q28" s="7"/>
      <c r="R28" s="7"/>
      <c r="S28" s="7"/>
      <c r="T28" s="7"/>
      <c r="U28" s="7"/>
      <c r="V28" s="7"/>
      <c r="W28" s="7"/>
      <c r="X28" s="7"/>
    </row>
    <row r="29" spans="2:24" ht="30" customHeight="1" x14ac:dyDescent="0.15">
      <c r="B29" s="974"/>
      <c r="C29" s="969" t="s">
        <v>544</v>
      </c>
      <c r="D29" s="969"/>
      <c r="E29" s="969"/>
      <c r="F29" s="969"/>
      <c r="G29" s="969"/>
      <c r="H29" s="969"/>
      <c r="I29" s="969"/>
      <c r="J29" s="969"/>
      <c r="K29" s="969"/>
      <c r="L29" s="969"/>
      <c r="M29" s="969"/>
      <c r="N29" s="969"/>
      <c r="O29" s="969"/>
      <c r="P29" s="969"/>
      <c r="Q29" s="969"/>
      <c r="R29" s="969"/>
      <c r="S29" s="969"/>
      <c r="T29" s="969"/>
      <c r="U29" s="969"/>
      <c r="V29" s="969"/>
      <c r="W29" s="969"/>
      <c r="X29" s="978"/>
    </row>
    <row r="30" spans="2:24" ht="18" customHeight="1" thickBot="1" x14ac:dyDescent="0.2">
      <c r="B30" s="975"/>
      <c r="C30" s="10"/>
      <c r="D30" s="40" t="s">
        <v>459</v>
      </c>
      <c r="E30" s="40" t="s">
        <v>460</v>
      </c>
      <c r="F30" s="40" t="s">
        <v>461</v>
      </c>
      <c r="G30" s="40" t="s">
        <v>462</v>
      </c>
      <c r="H30" s="40" t="s">
        <v>463</v>
      </c>
      <c r="I30" s="40" t="s">
        <v>464</v>
      </c>
      <c r="J30" s="40" t="s">
        <v>465</v>
      </c>
      <c r="K30" s="40" t="s">
        <v>466</v>
      </c>
      <c r="L30" s="40" t="s">
        <v>467</v>
      </c>
      <c r="M30" s="40" t="s">
        <v>468</v>
      </c>
      <c r="N30" s="40" t="s">
        <v>469</v>
      </c>
      <c r="O30" s="40" t="s">
        <v>470</v>
      </c>
      <c r="P30" s="40" t="s">
        <v>471</v>
      </c>
      <c r="Q30" s="40" t="s">
        <v>472</v>
      </c>
      <c r="R30" s="40" t="s">
        <v>480</v>
      </c>
      <c r="S30" s="40" t="s">
        <v>481</v>
      </c>
      <c r="T30" s="40" t="s">
        <v>482</v>
      </c>
      <c r="U30" s="40" t="s">
        <v>483</v>
      </c>
      <c r="V30" s="40" t="s">
        <v>484</v>
      </c>
      <c r="W30" s="40" t="s">
        <v>485</v>
      </c>
      <c r="X30" s="41" t="s">
        <v>486</v>
      </c>
    </row>
    <row r="31" spans="2:24" ht="18" customHeight="1" thickTop="1" thickBot="1" x14ac:dyDescent="0.2">
      <c r="B31" s="64" t="s">
        <v>210</v>
      </c>
      <c r="C31" s="61">
        <f>表10!E17</f>
        <v>0</v>
      </c>
      <c r="D31" s="62"/>
      <c r="E31" s="62"/>
      <c r="F31" s="62"/>
      <c r="G31" s="62"/>
      <c r="H31" s="62"/>
      <c r="I31" s="62"/>
      <c r="J31" s="62"/>
      <c r="K31" s="62"/>
      <c r="L31" s="62"/>
      <c r="M31" s="62"/>
      <c r="N31" s="62"/>
      <c r="O31" s="62"/>
      <c r="P31" s="62"/>
      <c r="Q31" s="62"/>
      <c r="R31" s="62"/>
      <c r="S31" s="62"/>
      <c r="T31" s="62"/>
      <c r="U31" s="62"/>
      <c r="V31" s="62"/>
      <c r="W31" s="62"/>
      <c r="X31" s="63">
        <f>IF(C31="","",C31-SUM(D31:W31))</f>
        <v>0</v>
      </c>
    </row>
    <row r="32" spans="2:24" ht="18" customHeight="1" x14ac:dyDescent="0.15">
      <c r="B32" s="4"/>
      <c r="D32" s="70"/>
      <c r="E32" s="70"/>
      <c r="F32" s="70"/>
      <c r="G32" s="70"/>
      <c r="H32" s="70"/>
      <c r="I32" s="70"/>
      <c r="J32" s="70"/>
      <c r="K32" s="70"/>
      <c r="L32" s="70"/>
      <c r="M32" s="70"/>
      <c r="N32" s="70"/>
      <c r="O32" s="70"/>
      <c r="P32" s="70"/>
      <c r="Q32" s="70"/>
      <c r="R32" s="70"/>
      <c r="S32" s="70"/>
      <c r="T32" s="70"/>
      <c r="U32" s="70"/>
      <c r="V32" s="70"/>
      <c r="W32" s="70"/>
      <c r="X32" s="70"/>
    </row>
    <row r="33" spans="2:24" customFormat="1" x14ac:dyDescent="0.15"/>
    <row r="34" spans="2:24" ht="18" customHeight="1" thickBot="1" x14ac:dyDescent="0.2">
      <c r="B34" s="12" t="s">
        <v>546</v>
      </c>
      <c r="C34" s="7"/>
      <c r="D34" s="7"/>
      <c r="E34" s="7"/>
      <c r="F34" s="7"/>
      <c r="G34" s="7"/>
      <c r="H34" s="7"/>
      <c r="I34" s="7"/>
      <c r="J34" s="7"/>
      <c r="K34" s="7"/>
      <c r="L34" s="7"/>
      <c r="M34" s="7"/>
      <c r="N34" s="7"/>
      <c r="O34" s="7"/>
      <c r="P34" s="7"/>
      <c r="Q34" s="7"/>
      <c r="R34" s="7"/>
      <c r="S34" s="7"/>
      <c r="T34" s="7"/>
      <c r="U34" s="7"/>
      <c r="V34" s="7"/>
      <c r="W34" s="7"/>
      <c r="X34" s="7"/>
    </row>
    <row r="35" spans="2:24" ht="30" customHeight="1" x14ac:dyDescent="0.15">
      <c r="B35" s="974"/>
      <c r="C35" s="969" t="s">
        <v>547</v>
      </c>
      <c r="D35" s="969"/>
      <c r="E35" s="969"/>
      <c r="F35" s="969"/>
      <c r="G35" s="969"/>
      <c r="H35" s="969"/>
      <c r="I35" s="969"/>
      <c r="J35" s="969"/>
      <c r="K35" s="969"/>
      <c r="L35" s="969"/>
      <c r="M35" s="969"/>
      <c r="N35" s="969"/>
      <c r="O35" s="969"/>
      <c r="P35" s="969"/>
      <c r="Q35" s="969"/>
      <c r="R35" s="969"/>
      <c r="S35" s="969"/>
      <c r="T35" s="969"/>
      <c r="U35" s="969"/>
      <c r="V35" s="969"/>
      <c r="W35" s="969"/>
      <c r="X35" s="978"/>
    </row>
    <row r="36" spans="2:24" ht="18" customHeight="1" thickBot="1" x14ac:dyDescent="0.2">
      <c r="B36" s="975"/>
      <c r="C36" s="10"/>
      <c r="D36" s="40" t="s">
        <v>459</v>
      </c>
      <c r="E36" s="40" t="s">
        <v>460</v>
      </c>
      <c r="F36" s="40" t="s">
        <v>461</v>
      </c>
      <c r="G36" s="40" t="s">
        <v>462</v>
      </c>
      <c r="H36" s="40" t="s">
        <v>463</v>
      </c>
      <c r="I36" s="40" t="s">
        <v>464</v>
      </c>
      <c r="J36" s="40" t="s">
        <v>465</v>
      </c>
      <c r="K36" s="40" t="s">
        <v>466</v>
      </c>
      <c r="L36" s="40" t="s">
        <v>467</v>
      </c>
      <c r="M36" s="40" t="s">
        <v>468</v>
      </c>
      <c r="N36" s="40" t="s">
        <v>469</v>
      </c>
      <c r="O36" s="40" t="s">
        <v>470</v>
      </c>
      <c r="P36" s="40" t="s">
        <v>471</v>
      </c>
      <c r="Q36" s="40" t="s">
        <v>472</v>
      </c>
      <c r="R36" s="40" t="s">
        <v>480</v>
      </c>
      <c r="S36" s="40" t="s">
        <v>481</v>
      </c>
      <c r="T36" s="40" t="s">
        <v>482</v>
      </c>
      <c r="U36" s="40" t="s">
        <v>483</v>
      </c>
      <c r="V36" s="40" t="s">
        <v>484</v>
      </c>
      <c r="W36" s="40" t="s">
        <v>485</v>
      </c>
      <c r="X36" s="41" t="s">
        <v>486</v>
      </c>
    </row>
    <row r="37" spans="2:24" ht="18" customHeight="1" thickTop="1" thickBot="1" x14ac:dyDescent="0.2">
      <c r="B37" s="64" t="s">
        <v>210</v>
      </c>
      <c r="C37" s="61">
        <f>表11!F16</f>
        <v>0</v>
      </c>
      <c r="D37" s="62"/>
      <c r="E37" s="62"/>
      <c r="F37" s="62"/>
      <c r="G37" s="62"/>
      <c r="H37" s="62"/>
      <c r="I37" s="62"/>
      <c r="J37" s="62"/>
      <c r="K37" s="62"/>
      <c r="L37" s="62"/>
      <c r="M37" s="62"/>
      <c r="N37" s="62"/>
      <c r="O37" s="62"/>
      <c r="P37" s="62"/>
      <c r="Q37" s="62"/>
      <c r="R37" s="62"/>
      <c r="S37" s="62"/>
      <c r="T37" s="62"/>
      <c r="U37" s="62"/>
      <c r="V37" s="62"/>
      <c r="W37" s="62"/>
      <c r="X37" s="63">
        <f>IF(C37="","",C37-SUM(D37:W37))</f>
        <v>0</v>
      </c>
    </row>
    <row r="38" spans="2:24" ht="18" customHeight="1" x14ac:dyDescent="0.15">
      <c r="B38" s="4"/>
      <c r="C38" s="70"/>
      <c r="D38" s="70"/>
      <c r="E38" s="70"/>
      <c r="F38" s="70"/>
      <c r="G38" s="70"/>
      <c r="H38" s="70"/>
      <c r="I38" s="70"/>
      <c r="J38" s="70"/>
      <c r="K38" s="70"/>
      <c r="L38" s="70"/>
      <c r="M38" s="70"/>
      <c r="N38" s="70"/>
      <c r="O38" s="70"/>
      <c r="P38" s="70"/>
      <c r="Q38" s="70"/>
      <c r="R38" s="70"/>
      <c r="S38" s="70"/>
      <c r="T38" s="70"/>
      <c r="U38" s="70"/>
      <c r="V38" s="70"/>
      <c r="W38" s="70"/>
      <c r="X38" s="70"/>
    </row>
    <row r="39" spans="2:24" ht="11.25" customHeight="1" x14ac:dyDescent="0.15">
      <c r="B39" s="4"/>
      <c r="C39" s="70"/>
      <c r="D39" s="70"/>
      <c r="E39" s="70"/>
      <c r="F39" s="70"/>
      <c r="G39" s="70"/>
      <c r="H39" s="70"/>
      <c r="I39" s="70"/>
      <c r="J39" s="70"/>
      <c r="K39" s="70"/>
      <c r="L39" s="70"/>
      <c r="M39" s="70"/>
      <c r="N39" s="70"/>
      <c r="O39" s="70"/>
      <c r="P39" s="70"/>
      <c r="Q39" s="70"/>
      <c r="R39" s="70"/>
      <c r="S39" s="70"/>
      <c r="T39" s="70"/>
      <c r="U39" s="70"/>
      <c r="V39" s="70"/>
      <c r="W39" s="70"/>
      <c r="X39" s="70"/>
    </row>
    <row r="40" spans="2:24" ht="18" customHeight="1" thickBot="1" x14ac:dyDescent="0.2">
      <c r="B40" s="12" t="s">
        <v>548</v>
      </c>
      <c r="C40" s="70"/>
      <c r="D40" s="70"/>
      <c r="E40" s="70"/>
      <c r="F40" s="70"/>
      <c r="G40" s="70"/>
      <c r="H40" s="70"/>
      <c r="I40" s="70"/>
      <c r="J40" s="70"/>
      <c r="K40" s="70"/>
      <c r="L40" s="70"/>
      <c r="M40" s="70"/>
      <c r="N40" s="70"/>
      <c r="O40" s="70"/>
      <c r="P40" s="70"/>
      <c r="Q40" s="70"/>
      <c r="R40" s="70"/>
      <c r="S40" s="70"/>
      <c r="T40" s="70"/>
      <c r="U40" s="70"/>
      <c r="V40" s="70"/>
      <c r="W40" s="70"/>
      <c r="X40" s="70"/>
    </row>
    <row r="41" spans="2:24" ht="30" customHeight="1" x14ac:dyDescent="0.15">
      <c r="B41" s="974"/>
      <c r="C41" s="969" t="s">
        <v>549</v>
      </c>
      <c r="D41" s="969"/>
      <c r="E41" s="969"/>
      <c r="F41" s="969"/>
      <c r="G41" s="969"/>
      <c r="H41" s="969"/>
      <c r="I41" s="969"/>
      <c r="J41" s="969"/>
      <c r="K41" s="969"/>
      <c r="L41" s="969"/>
      <c r="M41" s="969"/>
      <c r="N41" s="969"/>
      <c r="O41" s="969"/>
      <c r="P41" s="969"/>
      <c r="Q41" s="969"/>
      <c r="R41" s="969"/>
      <c r="S41" s="969"/>
      <c r="T41" s="969"/>
      <c r="U41" s="969"/>
      <c r="V41" s="969"/>
      <c r="W41" s="969"/>
      <c r="X41" s="978"/>
    </row>
    <row r="42" spans="2:24" ht="18" customHeight="1" thickBot="1" x14ac:dyDescent="0.2">
      <c r="B42" s="975"/>
      <c r="C42" s="10"/>
      <c r="D42" s="40" t="s">
        <v>459</v>
      </c>
      <c r="E42" s="40" t="s">
        <v>460</v>
      </c>
      <c r="F42" s="40" t="s">
        <v>461</v>
      </c>
      <c r="G42" s="40" t="s">
        <v>462</v>
      </c>
      <c r="H42" s="40" t="s">
        <v>463</v>
      </c>
      <c r="I42" s="40" t="s">
        <v>464</v>
      </c>
      <c r="J42" s="40" t="s">
        <v>465</v>
      </c>
      <c r="K42" s="40" t="s">
        <v>466</v>
      </c>
      <c r="L42" s="40" t="s">
        <v>467</v>
      </c>
      <c r="M42" s="40" t="s">
        <v>468</v>
      </c>
      <c r="N42" s="40" t="s">
        <v>469</v>
      </c>
      <c r="O42" s="40" t="s">
        <v>470</v>
      </c>
      <c r="P42" s="40" t="s">
        <v>471</v>
      </c>
      <c r="Q42" s="40" t="s">
        <v>472</v>
      </c>
      <c r="R42" s="40" t="s">
        <v>480</v>
      </c>
      <c r="S42" s="40" t="s">
        <v>481</v>
      </c>
      <c r="T42" s="40" t="s">
        <v>482</v>
      </c>
      <c r="U42" s="40" t="s">
        <v>483</v>
      </c>
      <c r="V42" s="40" t="s">
        <v>484</v>
      </c>
      <c r="W42" s="40" t="s">
        <v>485</v>
      </c>
      <c r="X42" s="41" t="s">
        <v>486</v>
      </c>
    </row>
    <row r="43" spans="2:24" ht="18" customHeight="1" thickTop="1" thickBot="1" x14ac:dyDescent="0.2">
      <c r="B43" s="64" t="s">
        <v>210</v>
      </c>
      <c r="C43" s="61">
        <f>表11の2!F18</f>
        <v>0</v>
      </c>
      <c r="D43" s="62"/>
      <c r="E43" s="62"/>
      <c r="F43" s="62"/>
      <c r="G43" s="62"/>
      <c r="H43" s="62"/>
      <c r="I43" s="62"/>
      <c r="J43" s="62"/>
      <c r="K43" s="62"/>
      <c r="L43" s="62"/>
      <c r="M43" s="62"/>
      <c r="N43" s="62"/>
      <c r="O43" s="62"/>
      <c r="P43" s="62"/>
      <c r="Q43" s="62"/>
      <c r="R43" s="62"/>
      <c r="S43" s="62"/>
      <c r="T43" s="62"/>
      <c r="U43" s="62"/>
      <c r="V43" s="62"/>
      <c r="W43" s="62"/>
      <c r="X43" s="63">
        <f>IF(C43="","",C43-SUM(D43:W43))</f>
        <v>0</v>
      </c>
    </row>
    <row r="44" spans="2:24" ht="18" customHeight="1" x14ac:dyDescent="0.15">
      <c r="B44" s="4"/>
      <c r="C44" s="70"/>
      <c r="D44" s="70"/>
      <c r="E44" s="70"/>
      <c r="F44" s="70"/>
      <c r="G44" s="70"/>
      <c r="H44" s="70"/>
      <c r="I44" s="70"/>
      <c r="J44" s="70"/>
      <c r="K44" s="70"/>
      <c r="L44" s="70"/>
      <c r="M44" s="70"/>
      <c r="N44" s="70"/>
      <c r="O44" s="70"/>
      <c r="P44" s="70"/>
      <c r="Q44" s="70"/>
      <c r="R44" s="70"/>
      <c r="S44" s="70"/>
      <c r="T44" s="70"/>
      <c r="U44" s="70"/>
      <c r="V44" s="70"/>
      <c r="W44" s="70"/>
      <c r="X44" s="70"/>
    </row>
    <row r="45" spans="2:24" customFormat="1" x14ac:dyDescent="0.15"/>
    <row r="46" spans="2:24" ht="21" customHeight="1" thickBot="1" x14ac:dyDescent="0.2">
      <c r="B46" s="12" t="s">
        <v>550</v>
      </c>
      <c r="C46" s="7"/>
      <c r="D46" s="7"/>
      <c r="E46" s="7"/>
      <c r="F46" s="7"/>
      <c r="G46" s="7"/>
      <c r="H46" s="7"/>
      <c r="I46" s="7"/>
      <c r="J46" s="7"/>
      <c r="K46" s="7"/>
      <c r="L46" s="7"/>
      <c r="M46" s="7"/>
      <c r="N46" s="7"/>
      <c r="O46" s="7"/>
      <c r="P46" s="7"/>
      <c r="Q46" s="7"/>
      <c r="R46" s="7"/>
      <c r="S46" s="7"/>
      <c r="T46" s="7"/>
      <c r="U46" s="7"/>
      <c r="V46" s="7"/>
      <c r="W46" s="7"/>
      <c r="X46" s="7"/>
    </row>
    <row r="47" spans="2:24" ht="30" customHeight="1" x14ac:dyDescent="0.15">
      <c r="B47" s="974"/>
      <c r="C47" s="969" t="s">
        <v>551</v>
      </c>
      <c r="D47" s="969"/>
      <c r="E47" s="969"/>
      <c r="F47" s="969"/>
      <c r="G47" s="969"/>
      <c r="H47" s="969"/>
      <c r="I47" s="969"/>
      <c r="J47" s="969"/>
      <c r="K47" s="969"/>
      <c r="L47" s="969"/>
      <c r="M47" s="969"/>
      <c r="N47" s="969"/>
      <c r="O47" s="969"/>
      <c r="P47" s="969"/>
      <c r="Q47" s="969"/>
      <c r="R47" s="969"/>
      <c r="S47" s="969"/>
      <c r="T47" s="969"/>
      <c r="U47" s="969"/>
      <c r="V47" s="969"/>
      <c r="W47" s="969"/>
      <c r="X47" s="978"/>
    </row>
    <row r="48" spans="2:24" ht="18" customHeight="1" thickBot="1" x14ac:dyDescent="0.2">
      <c r="B48" s="975"/>
      <c r="C48" s="10"/>
      <c r="D48" s="40" t="s">
        <v>459</v>
      </c>
      <c r="E48" s="40" t="s">
        <v>460</v>
      </c>
      <c r="F48" s="40" t="s">
        <v>461</v>
      </c>
      <c r="G48" s="40" t="s">
        <v>462</v>
      </c>
      <c r="H48" s="40" t="s">
        <v>463</v>
      </c>
      <c r="I48" s="40" t="s">
        <v>464</v>
      </c>
      <c r="J48" s="40" t="s">
        <v>465</v>
      </c>
      <c r="K48" s="40" t="s">
        <v>466</v>
      </c>
      <c r="L48" s="40" t="s">
        <v>467</v>
      </c>
      <c r="M48" s="40" t="s">
        <v>468</v>
      </c>
      <c r="N48" s="40" t="s">
        <v>469</v>
      </c>
      <c r="O48" s="40" t="s">
        <v>470</v>
      </c>
      <c r="P48" s="40" t="s">
        <v>471</v>
      </c>
      <c r="Q48" s="40" t="s">
        <v>472</v>
      </c>
      <c r="R48" s="40" t="s">
        <v>480</v>
      </c>
      <c r="S48" s="40" t="s">
        <v>481</v>
      </c>
      <c r="T48" s="40" t="s">
        <v>482</v>
      </c>
      <c r="U48" s="40" t="s">
        <v>483</v>
      </c>
      <c r="V48" s="40" t="s">
        <v>484</v>
      </c>
      <c r="W48" s="40" t="s">
        <v>485</v>
      </c>
      <c r="X48" s="41" t="s">
        <v>486</v>
      </c>
    </row>
    <row r="49" spans="2:24" ht="26.25" customHeight="1" thickTop="1" x14ac:dyDescent="0.15">
      <c r="B49" s="394" t="s">
        <v>552</v>
      </c>
      <c r="C49" s="367">
        <f t="shared" ref="C49:W49" si="2">SUM(C9,C17,C25,C31,C37,C43)</f>
        <v>0</v>
      </c>
      <c r="D49" s="367">
        <f t="shared" si="2"/>
        <v>0</v>
      </c>
      <c r="E49" s="367">
        <f t="shared" si="2"/>
        <v>0</v>
      </c>
      <c r="F49" s="367">
        <f t="shared" si="2"/>
        <v>0</v>
      </c>
      <c r="G49" s="367">
        <f t="shared" si="2"/>
        <v>0</v>
      </c>
      <c r="H49" s="367">
        <f t="shared" si="2"/>
        <v>0</v>
      </c>
      <c r="I49" s="367">
        <f t="shared" si="2"/>
        <v>0</v>
      </c>
      <c r="J49" s="367">
        <f t="shared" si="2"/>
        <v>0</v>
      </c>
      <c r="K49" s="367">
        <f t="shared" si="2"/>
        <v>0</v>
      </c>
      <c r="L49" s="367">
        <f t="shared" si="2"/>
        <v>0</v>
      </c>
      <c r="M49" s="367">
        <f t="shared" si="2"/>
        <v>0</v>
      </c>
      <c r="N49" s="367">
        <f t="shared" ref="N49:R49" si="3">SUM(N9,N17,N25,N31,N37,N43)</f>
        <v>0</v>
      </c>
      <c r="O49" s="367">
        <f t="shared" si="3"/>
        <v>0</v>
      </c>
      <c r="P49" s="367">
        <f t="shared" si="3"/>
        <v>0</v>
      </c>
      <c r="Q49" s="367">
        <f>SUM(Q9,Q17,Q25,Q31,Q37,Q43)</f>
        <v>0</v>
      </c>
      <c r="R49" s="367">
        <f t="shared" si="3"/>
        <v>0</v>
      </c>
      <c r="S49" s="367">
        <f>SUM(S9,S17,S25,S31,S37,S43)</f>
        <v>0</v>
      </c>
      <c r="T49" s="367">
        <f t="shared" si="2"/>
        <v>0</v>
      </c>
      <c r="U49" s="367">
        <f t="shared" si="2"/>
        <v>0</v>
      </c>
      <c r="V49" s="367">
        <f t="shared" si="2"/>
        <v>0</v>
      </c>
      <c r="W49" s="367">
        <f t="shared" si="2"/>
        <v>0</v>
      </c>
      <c r="X49" s="368">
        <f>SUM(X9,X17,X25,X31,X37,X43)</f>
        <v>0</v>
      </c>
    </row>
    <row r="50" spans="2:24" ht="27" customHeight="1" thickBot="1" x14ac:dyDescent="0.2">
      <c r="B50" s="395" t="s">
        <v>553</v>
      </c>
      <c r="C50" s="61">
        <f t="shared" ref="C50:W50" si="4">SUM(C11,C19,C37,C43)</f>
        <v>0</v>
      </c>
      <c r="D50" s="61">
        <f t="shared" si="4"/>
        <v>0</v>
      </c>
      <c r="E50" s="61">
        <f t="shared" si="4"/>
        <v>0</v>
      </c>
      <c r="F50" s="61">
        <f t="shared" si="4"/>
        <v>0</v>
      </c>
      <c r="G50" s="61">
        <f t="shared" si="4"/>
        <v>0</v>
      </c>
      <c r="H50" s="61">
        <f t="shared" si="4"/>
        <v>0</v>
      </c>
      <c r="I50" s="61">
        <f t="shared" si="4"/>
        <v>0</v>
      </c>
      <c r="J50" s="61">
        <f t="shared" si="4"/>
        <v>0</v>
      </c>
      <c r="K50" s="61">
        <f t="shared" si="4"/>
        <v>0</v>
      </c>
      <c r="L50" s="61">
        <f t="shared" si="4"/>
        <v>0</v>
      </c>
      <c r="M50" s="61">
        <f t="shared" si="4"/>
        <v>0</v>
      </c>
      <c r="N50" s="61">
        <f t="shared" ref="N50:R50" si="5">SUM(N11,N19,N37,N43)</f>
        <v>0</v>
      </c>
      <c r="O50" s="61">
        <f t="shared" si="5"/>
        <v>0</v>
      </c>
      <c r="P50" s="61">
        <f t="shared" si="5"/>
        <v>0</v>
      </c>
      <c r="Q50" s="61">
        <f t="shared" si="5"/>
        <v>0</v>
      </c>
      <c r="R50" s="61">
        <f t="shared" si="5"/>
        <v>0</v>
      </c>
      <c r="S50" s="61">
        <f t="shared" si="4"/>
        <v>0</v>
      </c>
      <c r="T50" s="61">
        <f t="shared" si="4"/>
        <v>0</v>
      </c>
      <c r="U50" s="61">
        <f t="shared" si="4"/>
        <v>0</v>
      </c>
      <c r="V50" s="61">
        <f t="shared" si="4"/>
        <v>0</v>
      </c>
      <c r="W50" s="61">
        <f t="shared" si="4"/>
        <v>0</v>
      </c>
      <c r="X50" s="63">
        <f>SUM(X11,X19,X37,X43)</f>
        <v>0</v>
      </c>
    </row>
  </sheetData>
  <sheetProtection algorithmName="SHA-512" hashValue="RDWxb18ny5HypycH3dzne9dtRAJuF1dF5BXJtIEqFiZJK+xbsAiMPw565JDhy5Y93lIlNkzNT+S0pw9q605c3w==" saltValue="wdOY/TpfHDcGJOz9iIy/wg==" spinCount="100000" sheet="1" objects="1" scenarios="1"/>
  <protectedRanges>
    <protectedRange sqref="D10:W11 D18:W19 D25:W25 D31:W31 D37:W37 D43:W43" name="範囲1"/>
  </protectedRanges>
  <mergeCells count="15">
    <mergeCell ref="B23:B24"/>
    <mergeCell ref="C23:X23"/>
    <mergeCell ref="B29:B30"/>
    <mergeCell ref="C29:X29"/>
    <mergeCell ref="A3:Z4"/>
    <mergeCell ref="B7:B8"/>
    <mergeCell ref="C7:X7"/>
    <mergeCell ref="B15:B16"/>
    <mergeCell ref="C15:X15"/>
    <mergeCell ref="B35:B36"/>
    <mergeCell ref="C35:X35"/>
    <mergeCell ref="B41:B42"/>
    <mergeCell ref="C41:X41"/>
    <mergeCell ref="B47:B48"/>
    <mergeCell ref="C47:X47"/>
  </mergeCells>
  <phoneticPr fontId="1"/>
  <pageMargins left="0.78740157480314965" right="0.78740157480314965" top="0.39370078740157483" bottom="0.39370078740157483" header="0.51181102362204722" footer="0.51181102362204722"/>
  <pageSetup paperSize="9" scale="22" fitToHeight="0" orientation="portrait" cellComments="asDisplayed"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F0"/>
    <pageSetUpPr fitToPage="1"/>
  </sheetPr>
  <dimension ref="A1:Z87"/>
  <sheetViews>
    <sheetView view="pageBreakPreview" zoomScale="70" zoomScaleNormal="70" zoomScaleSheetLayoutView="70" workbookViewId="0">
      <selection activeCell="A12" sqref="A12"/>
    </sheetView>
  </sheetViews>
  <sheetFormatPr defaultColWidth="9" defaultRowHeight="13.5" x14ac:dyDescent="0.15"/>
  <cols>
    <col min="1" max="1" width="29.75" style="3" customWidth="1"/>
    <col min="2" max="2" width="9.125" style="3" customWidth="1"/>
    <col min="3" max="4" width="8" style="3" customWidth="1"/>
    <col min="5" max="5" width="5.125" style="3" customWidth="1"/>
    <col min="6" max="6" width="5.25" style="3" customWidth="1"/>
    <col min="7" max="9" width="6.25" style="3" customWidth="1"/>
    <col min="10" max="10" width="18.125" style="3" customWidth="1"/>
    <col min="11" max="11" width="8.25" style="3" customWidth="1"/>
    <col min="12" max="12" width="6.25" style="3" customWidth="1"/>
    <col min="13" max="13" width="11.875" style="3" customWidth="1"/>
    <col min="14" max="14" width="9.25" style="3" customWidth="1"/>
    <col min="15" max="15" width="16" style="3" customWidth="1"/>
    <col min="16" max="16" width="8.25" style="3" customWidth="1"/>
    <col min="17" max="17" width="9" style="3" customWidth="1"/>
    <col min="18" max="18" width="11" style="3" customWidth="1"/>
    <col min="19" max="19" width="13.25" style="3" customWidth="1"/>
    <col min="20" max="20" width="6.125" style="3" customWidth="1"/>
    <col min="21" max="16384" width="9" style="3"/>
  </cols>
  <sheetData>
    <row r="1" spans="1:21" ht="26.25" customHeight="1" x14ac:dyDescent="0.15">
      <c r="R1" s="11" t="s">
        <v>554</v>
      </c>
    </row>
    <row r="2" spans="1:21" ht="18.75" customHeight="1" x14ac:dyDescent="0.15">
      <c r="A2" s="727" t="s">
        <v>555</v>
      </c>
      <c r="B2" s="727"/>
      <c r="C2" s="727"/>
      <c r="D2" s="727"/>
      <c r="E2" s="727"/>
      <c r="F2" s="727"/>
      <c r="G2" s="727"/>
      <c r="H2" s="727"/>
      <c r="I2" s="727"/>
      <c r="J2" s="727"/>
      <c r="K2" s="727"/>
      <c r="L2" s="727"/>
      <c r="M2" s="727"/>
      <c r="N2" s="727"/>
      <c r="O2" s="727"/>
      <c r="P2" s="727"/>
      <c r="Q2" s="727"/>
      <c r="R2" s="727"/>
      <c r="S2" s="727"/>
    </row>
    <row r="3" spans="1:21" ht="18.75" customHeight="1" x14ac:dyDescent="0.15">
      <c r="A3" s="727"/>
      <c r="B3" s="727"/>
      <c r="C3" s="727"/>
      <c r="D3" s="727"/>
      <c r="E3" s="727"/>
      <c r="F3" s="727"/>
      <c r="G3" s="727"/>
      <c r="H3" s="727"/>
      <c r="I3" s="727"/>
      <c r="J3" s="727"/>
      <c r="K3" s="727"/>
      <c r="L3" s="727"/>
      <c r="M3" s="727"/>
      <c r="N3" s="727"/>
      <c r="O3" s="727"/>
      <c r="P3" s="727"/>
      <c r="Q3" s="727"/>
      <c r="R3" s="727"/>
      <c r="S3" s="727"/>
    </row>
    <row r="4" spans="1:21" ht="18.75" customHeight="1" x14ac:dyDescent="0.15">
      <c r="A4" s="13"/>
      <c r="B4" s="13"/>
      <c r="C4" s="13"/>
      <c r="D4" s="13"/>
      <c r="E4" s="13"/>
      <c r="F4" s="13"/>
      <c r="G4" s="13"/>
      <c r="H4" s="13"/>
      <c r="I4" s="13"/>
      <c r="J4" s="13"/>
      <c r="K4" s="13"/>
      <c r="L4" s="13"/>
      <c r="M4" s="13"/>
      <c r="N4" s="13"/>
      <c r="O4" s="13"/>
      <c r="P4" s="13"/>
      <c r="Q4" s="13"/>
      <c r="R4" s="13"/>
      <c r="S4" s="13"/>
    </row>
    <row r="5" spans="1:21" ht="21" customHeight="1" x14ac:dyDescent="0.15">
      <c r="S5" s="60" t="str">
        <f>IF(表紙!$G$8="","会社名",表紙!$G$8)</f>
        <v>会社名</v>
      </c>
    </row>
    <row r="6" spans="1:21" ht="21" customHeight="1" x14ac:dyDescent="0.15"/>
    <row r="7" spans="1:21" ht="18" customHeight="1" x14ac:dyDescent="0.15">
      <c r="A7" s="15" t="s">
        <v>556</v>
      </c>
      <c r="B7" s="15"/>
      <c r="C7" s="15"/>
      <c r="D7" s="15"/>
      <c r="E7" s="15"/>
      <c r="F7" s="15"/>
      <c r="G7" s="15"/>
      <c r="H7" s="15"/>
      <c r="I7" s="15"/>
      <c r="J7" s="15"/>
      <c r="K7" s="15"/>
      <c r="L7" s="15"/>
      <c r="M7" s="15"/>
      <c r="N7" s="15"/>
      <c r="O7" s="15"/>
      <c r="P7" s="15"/>
      <c r="Q7" s="15"/>
    </row>
    <row r="8" spans="1:21" ht="18" customHeight="1" x14ac:dyDescent="0.15">
      <c r="A8" s="15" t="s">
        <v>351</v>
      </c>
      <c r="G8" s="15"/>
      <c r="H8" s="15"/>
      <c r="I8" s="15"/>
      <c r="J8" s="15"/>
      <c r="K8" s="15"/>
      <c r="L8" s="15"/>
      <c r="M8" s="15"/>
      <c r="N8" s="15"/>
      <c r="O8" s="15"/>
      <c r="P8" s="15"/>
      <c r="Q8" s="15"/>
    </row>
    <row r="9" spans="1:21" ht="18" customHeight="1" thickBot="1" x14ac:dyDescent="0.2">
      <c r="A9" s="15"/>
      <c r="B9" s="15"/>
      <c r="C9" s="15"/>
      <c r="D9" s="15"/>
      <c r="E9" s="15"/>
      <c r="F9" s="15"/>
      <c r="G9" s="15"/>
      <c r="H9" s="15"/>
      <c r="I9" s="15"/>
      <c r="K9" s="15"/>
      <c r="L9" s="15"/>
      <c r="M9" s="15"/>
      <c r="N9" s="15"/>
      <c r="O9" s="15"/>
      <c r="P9" s="15"/>
      <c r="Q9" s="15"/>
      <c r="U9" s="9"/>
    </row>
    <row r="10" spans="1:21" ht="46.5" customHeight="1" thickTop="1" x14ac:dyDescent="0.15">
      <c r="A10" s="1025" t="s">
        <v>557</v>
      </c>
      <c r="B10" s="1008"/>
      <c r="C10" s="1008"/>
      <c r="D10" s="83" t="s">
        <v>558</v>
      </c>
      <c r="E10" s="1008" t="s">
        <v>559</v>
      </c>
      <c r="F10" s="1008"/>
      <c r="G10" s="1008"/>
      <c r="H10" s="1008"/>
      <c r="I10" s="1008"/>
      <c r="J10" s="1008"/>
      <c r="K10" s="1008"/>
      <c r="L10" s="1008"/>
      <c r="M10" s="1008"/>
      <c r="N10" s="1008"/>
      <c r="O10" s="82" t="s">
        <v>355</v>
      </c>
      <c r="P10" s="1030" t="s">
        <v>560</v>
      </c>
      <c r="Q10" s="1030"/>
      <c r="R10" s="82" t="s">
        <v>355</v>
      </c>
      <c r="S10" s="96" t="s">
        <v>336</v>
      </c>
    </row>
    <row r="11" spans="1:21" ht="39.950000000000003" customHeight="1" thickBot="1" x14ac:dyDescent="0.2">
      <c r="A11" s="1026" t="s">
        <v>561</v>
      </c>
      <c r="B11" s="1009"/>
      <c r="C11" s="1009"/>
      <c r="D11" s="98" t="s">
        <v>562</v>
      </c>
      <c r="E11" s="1009" t="s">
        <v>563</v>
      </c>
      <c r="F11" s="1009"/>
      <c r="G11" s="1009"/>
      <c r="H11" s="1009"/>
      <c r="I11" s="1009"/>
      <c r="J11" s="1009"/>
      <c r="K11" s="1009"/>
      <c r="L11" s="1009"/>
      <c r="M11" s="1009"/>
      <c r="N11" s="1009"/>
      <c r="O11" s="2" t="s">
        <v>564</v>
      </c>
      <c r="P11" s="1029" t="s">
        <v>560</v>
      </c>
      <c r="Q11" s="1029"/>
      <c r="R11" s="2"/>
      <c r="S11" s="91"/>
    </row>
    <row r="12" spans="1:21" ht="18.75" customHeight="1" thickTop="1" thickBot="1" x14ac:dyDescent="0.2">
      <c r="A12" s="97"/>
      <c r="B12" s="97"/>
      <c r="C12" s="97"/>
      <c r="D12" s="97"/>
      <c r="E12" s="97"/>
      <c r="F12" s="97"/>
      <c r="G12" s="97"/>
      <c r="H12" s="97"/>
      <c r="I12" s="97"/>
      <c r="J12" s="97"/>
      <c r="K12" s="18"/>
      <c r="L12" s="18"/>
      <c r="M12" s="4"/>
      <c r="N12" s="4"/>
      <c r="O12" s="4"/>
      <c r="P12" s="21"/>
      <c r="Q12" s="21"/>
      <c r="S12" s="9"/>
    </row>
    <row r="13" spans="1:21" ht="82.15" customHeight="1" thickBot="1" x14ac:dyDescent="0.2">
      <c r="A13" s="1043" t="s">
        <v>565</v>
      </c>
      <c r="B13" s="1039"/>
      <c r="C13" s="1039"/>
      <c r="D13" s="1039"/>
      <c r="E13" s="1036"/>
      <c r="F13" s="1036" t="s">
        <v>560</v>
      </c>
      <c r="G13" s="1037"/>
      <c r="H13" s="1037"/>
      <c r="I13" s="1037"/>
      <c r="J13" s="1037"/>
      <c r="K13" s="1038" t="s">
        <v>566</v>
      </c>
      <c r="L13" s="1039"/>
      <c r="M13" s="1036"/>
      <c r="N13" s="1038" t="s">
        <v>567</v>
      </c>
      <c r="O13" s="1039"/>
      <c r="P13" s="1039"/>
      <c r="Q13" s="1039"/>
      <c r="R13" s="1039"/>
      <c r="S13" s="1047"/>
    </row>
    <row r="14" spans="1:21" ht="30" customHeight="1" thickTop="1" x14ac:dyDescent="0.15">
      <c r="A14" s="1044" t="str">
        <f>IF(表12!G15=0,"",表12!C15*(表12!G15/表12!L15))</f>
        <v/>
      </c>
      <c r="B14" s="1045"/>
      <c r="C14" s="1045"/>
      <c r="D14" s="1045"/>
      <c r="E14" s="1046"/>
      <c r="F14" s="1013">
        <f>表12!D26</f>
        <v>0</v>
      </c>
      <c r="G14" s="1013"/>
      <c r="H14" s="1013"/>
      <c r="I14" s="1013"/>
      <c r="J14" s="1013"/>
      <c r="K14" s="1040">
        <f>表11!$E$16</f>
        <v>0</v>
      </c>
      <c r="L14" s="1041"/>
      <c r="M14" s="1042"/>
      <c r="N14" s="1048" t="str">
        <f>IF(A14="","",A14*F14*K14)</f>
        <v/>
      </c>
      <c r="O14" s="1049"/>
      <c r="P14" s="1049"/>
      <c r="Q14" s="1049"/>
      <c r="R14" s="1049"/>
      <c r="S14" s="1050"/>
    </row>
    <row r="15" spans="1:21" ht="30" customHeight="1" thickBot="1" x14ac:dyDescent="0.2">
      <c r="A15" s="1031" t="str">
        <f>IF(表12!G15=0,"",表12!A15+表12!T15)</f>
        <v/>
      </c>
      <c r="B15" s="1032"/>
      <c r="C15" s="1032"/>
      <c r="D15" s="1032"/>
      <c r="E15" s="1003"/>
      <c r="F15" s="994">
        <f>表12!D26</f>
        <v>0</v>
      </c>
      <c r="G15" s="994"/>
      <c r="H15" s="994"/>
      <c r="I15" s="994"/>
      <c r="J15" s="994"/>
      <c r="K15" s="1051"/>
      <c r="L15" s="1052"/>
      <c r="M15" s="1053"/>
      <c r="N15" s="1033" t="str">
        <f>IF(A15="","",A15*F15)</f>
        <v/>
      </c>
      <c r="O15" s="1034"/>
      <c r="P15" s="1034"/>
      <c r="Q15" s="1034"/>
      <c r="R15" s="1034"/>
      <c r="S15" s="1035"/>
    </row>
    <row r="16" spans="1:21" ht="17.45" customHeight="1" x14ac:dyDescent="0.15">
      <c r="K16" s="1022"/>
      <c r="L16" s="1022"/>
      <c r="M16" s="1022"/>
      <c r="N16" s="1022"/>
      <c r="O16" s="1022"/>
      <c r="P16" s="1022"/>
      <c r="Q16" s="1022"/>
      <c r="R16" s="1022"/>
      <c r="S16" s="4"/>
    </row>
    <row r="17" spans="1:21" ht="13.9" customHeight="1" x14ac:dyDescent="0.15">
      <c r="K17" s="97"/>
      <c r="L17" s="97"/>
      <c r="M17" s="97"/>
      <c r="N17" s="97"/>
      <c r="O17" s="97"/>
      <c r="P17" s="97"/>
      <c r="Q17" s="97"/>
      <c r="R17" s="97"/>
      <c r="S17" s="4"/>
    </row>
    <row r="18" spans="1:21" ht="13.9" customHeight="1" x14ac:dyDescent="0.15">
      <c r="A18" s="4"/>
      <c r="B18" s="1024"/>
      <c r="C18" s="1024"/>
      <c r="D18" s="1024"/>
      <c r="E18" s="1024"/>
      <c r="F18" s="1024"/>
      <c r="G18" s="1024"/>
      <c r="H18" s="1024"/>
      <c r="I18" s="1024"/>
      <c r="J18" s="1024"/>
      <c r="K18" s="1024"/>
      <c r="L18" s="1024"/>
      <c r="M18" s="1024"/>
      <c r="N18" s="1024"/>
      <c r="O18" s="1024"/>
      <c r="P18" s="1024"/>
      <c r="Q18" s="1024"/>
      <c r="R18" s="1024"/>
      <c r="S18" s="4"/>
    </row>
    <row r="19" spans="1:21" ht="12.6" customHeight="1" x14ac:dyDescent="0.15">
      <c r="A19" s="4"/>
      <c r="B19" s="4"/>
      <c r="C19" s="4"/>
      <c r="D19" s="4"/>
      <c r="E19" s="4"/>
      <c r="F19" s="4"/>
      <c r="G19" s="4"/>
      <c r="H19" s="4"/>
      <c r="I19" s="4"/>
      <c r="J19" s="4"/>
      <c r="K19" s="4"/>
      <c r="L19" s="4"/>
      <c r="M19" s="4"/>
      <c r="N19" s="4"/>
      <c r="O19" s="4"/>
      <c r="P19" s="21"/>
      <c r="Q19" s="21"/>
      <c r="R19" s="4"/>
      <c r="S19" s="4"/>
    </row>
    <row r="20" spans="1:21" ht="18" customHeight="1" x14ac:dyDescent="0.15">
      <c r="A20" s="20" t="s">
        <v>568</v>
      </c>
      <c r="B20" s="9"/>
      <c r="C20" s="9"/>
      <c r="D20" s="9"/>
      <c r="E20" s="9"/>
      <c r="F20" s="9"/>
      <c r="G20" s="9"/>
      <c r="H20" s="9"/>
      <c r="I20" s="9"/>
      <c r="J20" s="9"/>
      <c r="K20" s="9"/>
      <c r="L20" s="9"/>
      <c r="M20" s="9"/>
      <c r="N20" s="9"/>
      <c r="O20" s="9"/>
      <c r="R20" s="9"/>
      <c r="S20" s="9"/>
    </row>
    <row r="21" spans="1:21" ht="18" customHeight="1" x14ac:dyDescent="0.15">
      <c r="A21" s="20" t="s">
        <v>369</v>
      </c>
      <c r="G21" s="9"/>
      <c r="H21" s="9"/>
      <c r="I21" s="9"/>
      <c r="J21" s="9"/>
      <c r="K21" s="9"/>
      <c r="L21" s="9"/>
      <c r="M21" s="9"/>
      <c r="N21" s="9"/>
      <c r="O21" s="9"/>
      <c r="R21" s="9"/>
      <c r="S21" s="9"/>
    </row>
    <row r="22" spans="1:21" ht="18" customHeight="1" thickBot="1" x14ac:dyDescent="0.2">
      <c r="A22" s="20"/>
      <c r="B22" s="9"/>
      <c r="C22" s="9"/>
      <c r="D22" s="9"/>
      <c r="E22" s="9"/>
      <c r="F22" s="9"/>
      <c r="G22" s="9"/>
      <c r="H22" s="89"/>
      <c r="I22" s="89"/>
      <c r="J22" s="89"/>
      <c r="K22" s="89"/>
      <c r="L22" s="89"/>
      <c r="M22" s="89"/>
      <c r="N22" s="9"/>
      <c r="O22" s="9"/>
      <c r="R22" s="9"/>
      <c r="S22" s="9"/>
    </row>
    <row r="23" spans="1:21" ht="24" customHeight="1" thickTop="1" x14ac:dyDescent="0.15">
      <c r="A23" s="1025" t="s">
        <v>569</v>
      </c>
      <c r="B23" s="1008"/>
      <c r="C23" s="1008" t="s">
        <v>558</v>
      </c>
      <c r="D23" s="1008" t="s">
        <v>570</v>
      </c>
      <c r="E23" s="1008"/>
      <c r="F23" s="1008"/>
      <c r="G23" s="1008"/>
      <c r="H23" s="1008"/>
      <c r="I23" s="1008"/>
      <c r="J23" s="1008"/>
      <c r="K23" s="1008"/>
      <c r="L23" s="1008" t="s">
        <v>358</v>
      </c>
      <c r="M23" s="1008" t="s">
        <v>571</v>
      </c>
      <c r="N23" s="1008"/>
      <c r="O23" s="1008"/>
      <c r="P23" s="1008"/>
      <c r="Q23" s="1008"/>
      <c r="R23" s="1008"/>
      <c r="S23" s="1010"/>
      <c r="T23" s="17"/>
      <c r="U23" s="17"/>
    </row>
    <row r="24" spans="1:21" ht="24" customHeight="1" thickBot="1" x14ac:dyDescent="0.2">
      <c r="A24" s="1026"/>
      <c r="B24" s="1009"/>
      <c r="C24" s="1009"/>
      <c r="D24" s="1009"/>
      <c r="E24" s="1009"/>
      <c r="F24" s="1009"/>
      <c r="G24" s="1009"/>
      <c r="H24" s="1009"/>
      <c r="I24" s="1009"/>
      <c r="J24" s="1009"/>
      <c r="K24" s="1009"/>
      <c r="L24" s="1009"/>
      <c r="M24" s="1009"/>
      <c r="N24" s="1009"/>
      <c r="O24" s="1009"/>
      <c r="P24" s="1009"/>
      <c r="Q24" s="1009"/>
      <c r="R24" s="1009"/>
      <c r="S24" s="1009"/>
      <c r="T24" s="420"/>
      <c r="U24" s="17"/>
    </row>
    <row r="25" spans="1:21" ht="18.75" customHeight="1" thickTop="1" thickBot="1" x14ac:dyDescent="0.2">
      <c r="A25" s="82"/>
      <c r="B25" s="82"/>
      <c r="C25" s="82"/>
      <c r="D25" s="82"/>
      <c r="E25" s="82"/>
      <c r="F25" s="82"/>
      <c r="G25" s="82"/>
      <c r="H25" s="82"/>
      <c r="I25" s="82"/>
      <c r="J25" s="82"/>
      <c r="K25" s="82"/>
      <c r="L25" s="82"/>
      <c r="M25" s="82"/>
      <c r="N25" s="82"/>
      <c r="O25" s="82"/>
      <c r="P25" s="16"/>
      <c r="Q25" s="16"/>
      <c r="R25" s="88"/>
      <c r="S25" s="19"/>
    </row>
    <row r="26" spans="1:21" ht="165" customHeight="1" thickBot="1" x14ac:dyDescent="0.2">
      <c r="A26" s="416"/>
      <c r="B26" s="969" t="s">
        <v>572</v>
      </c>
      <c r="C26" s="969"/>
      <c r="D26" s="969"/>
      <c r="E26" s="969" t="s">
        <v>573</v>
      </c>
      <c r="F26" s="969"/>
      <c r="G26" s="969"/>
      <c r="H26" s="969"/>
      <c r="I26" s="1014" t="s">
        <v>574</v>
      </c>
      <c r="J26" s="1015"/>
      <c r="K26" s="969" t="s">
        <v>575</v>
      </c>
      <c r="L26" s="969"/>
      <c r="M26" s="1014" t="s">
        <v>576</v>
      </c>
      <c r="N26" s="1023"/>
      <c r="O26" s="374" t="s">
        <v>577</v>
      </c>
      <c r="P26" s="1014" t="s">
        <v>578</v>
      </c>
      <c r="Q26" s="1023"/>
      <c r="R26" s="1014" t="s">
        <v>579</v>
      </c>
      <c r="S26" s="1027"/>
      <c r="T26" s="97"/>
      <c r="U26" s="97"/>
    </row>
    <row r="27" spans="1:21" ht="30" customHeight="1" x14ac:dyDescent="0.15">
      <c r="A27" s="417" t="s">
        <v>459</v>
      </c>
      <c r="B27" s="1016">
        <f>'表1～6の総括（メニュー別）（参考値）'!$D$25</f>
        <v>0</v>
      </c>
      <c r="C27" s="1016"/>
      <c r="D27" s="1016"/>
      <c r="E27" s="1017">
        <f>'表1～6の総括（メニュー別）（参考値）'!$Z$25</f>
        <v>0</v>
      </c>
      <c r="F27" s="1018"/>
      <c r="G27" s="1018"/>
      <c r="H27" s="1019"/>
      <c r="I27" s="1021">
        <f>'表1～6の総括（メニュー別）（参考値）'!AV25</f>
        <v>0</v>
      </c>
      <c r="J27" s="1021"/>
      <c r="K27" s="1000"/>
      <c r="L27" s="1001"/>
      <c r="M27" s="1000"/>
      <c r="N27" s="1001"/>
      <c r="O27" s="418" t="str">
        <f>IF($B$48=0,"",(K27+M27)*$F$14)</f>
        <v/>
      </c>
      <c r="P27" s="1017" t="str">
        <f t="shared" ref="P27:P41" si="0">IF($B$48=0,"",E27+O27)</f>
        <v/>
      </c>
      <c r="Q27" s="1019"/>
      <c r="R27" s="1017" t="str">
        <f t="shared" ref="R27:R38" si="1">IF($B$48=0,"",I27+O27)</f>
        <v/>
      </c>
      <c r="S27" s="1028"/>
      <c r="T27" s="419"/>
      <c r="U27" s="419"/>
    </row>
    <row r="28" spans="1:21" ht="30" customHeight="1" x14ac:dyDescent="0.15">
      <c r="A28" s="87" t="s">
        <v>460</v>
      </c>
      <c r="B28" s="990">
        <f>'表1～6の総括（メニュー別）（参考値）'!$E$25</f>
        <v>0</v>
      </c>
      <c r="C28" s="991"/>
      <c r="D28" s="992"/>
      <c r="E28" s="985">
        <f>'表1～6の総括（メニュー別）（参考値）'!$AA$25</f>
        <v>0</v>
      </c>
      <c r="F28" s="993"/>
      <c r="G28" s="993"/>
      <c r="H28" s="986"/>
      <c r="I28" s="988">
        <f>'表1～6の総括（メニュー別）（参考値）'!AW25</f>
        <v>0</v>
      </c>
      <c r="J28" s="989"/>
      <c r="K28" s="981"/>
      <c r="L28" s="982"/>
      <c r="M28" s="981"/>
      <c r="N28" s="982"/>
      <c r="O28" s="406" t="str">
        <f t="shared" ref="O28:O45" si="2">IF($B$48=0,"",(K28+M28)*$F$14)</f>
        <v/>
      </c>
      <c r="P28" s="985" t="str">
        <f t="shared" si="0"/>
        <v/>
      </c>
      <c r="Q28" s="986"/>
      <c r="R28" s="985" t="str">
        <f t="shared" si="1"/>
        <v/>
      </c>
      <c r="S28" s="996"/>
      <c r="T28" s="419"/>
      <c r="U28" s="419"/>
    </row>
    <row r="29" spans="1:21" ht="30" customHeight="1" x14ac:dyDescent="0.15">
      <c r="A29" s="87" t="s">
        <v>461</v>
      </c>
      <c r="B29" s="990">
        <f>'表1～6の総括（メニュー別）（参考値）'!$F$25</f>
        <v>0</v>
      </c>
      <c r="C29" s="991"/>
      <c r="D29" s="992"/>
      <c r="E29" s="985">
        <f>'表1～6の総括（メニュー別）（参考値）'!$AB$25</f>
        <v>0</v>
      </c>
      <c r="F29" s="993"/>
      <c r="G29" s="993"/>
      <c r="H29" s="986"/>
      <c r="I29" s="988">
        <f>'表1～6の総括（メニュー別）（参考値）'!AX25</f>
        <v>0</v>
      </c>
      <c r="J29" s="989"/>
      <c r="K29" s="981"/>
      <c r="L29" s="982"/>
      <c r="M29" s="981"/>
      <c r="N29" s="982"/>
      <c r="O29" s="406" t="str">
        <f t="shared" si="2"/>
        <v/>
      </c>
      <c r="P29" s="985" t="str">
        <f t="shared" si="0"/>
        <v/>
      </c>
      <c r="Q29" s="986"/>
      <c r="R29" s="985" t="str">
        <f t="shared" si="1"/>
        <v/>
      </c>
      <c r="S29" s="996"/>
      <c r="T29" s="419"/>
      <c r="U29" s="419"/>
    </row>
    <row r="30" spans="1:21" ht="30" customHeight="1" x14ac:dyDescent="0.15">
      <c r="A30" s="87" t="s">
        <v>462</v>
      </c>
      <c r="B30" s="990">
        <f>'表1～6の総括（メニュー別）（参考値）'!$G$25</f>
        <v>0</v>
      </c>
      <c r="C30" s="991"/>
      <c r="D30" s="992"/>
      <c r="E30" s="985">
        <f>'表1～6の総括（メニュー別）（参考値）'!$AC$25</f>
        <v>0</v>
      </c>
      <c r="F30" s="993"/>
      <c r="G30" s="993"/>
      <c r="H30" s="986"/>
      <c r="I30" s="988">
        <f>'表1～6の総括（メニュー別）（参考値）'!AY25</f>
        <v>0</v>
      </c>
      <c r="J30" s="989"/>
      <c r="K30" s="981"/>
      <c r="L30" s="982"/>
      <c r="M30" s="981"/>
      <c r="N30" s="982"/>
      <c r="O30" s="406" t="str">
        <f t="shared" si="2"/>
        <v/>
      </c>
      <c r="P30" s="985" t="str">
        <f t="shared" si="0"/>
        <v/>
      </c>
      <c r="Q30" s="986"/>
      <c r="R30" s="985" t="str">
        <f t="shared" si="1"/>
        <v/>
      </c>
      <c r="S30" s="996"/>
      <c r="T30" s="419"/>
      <c r="U30" s="419"/>
    </row>
    <row r="31" spans="1:21" ht="30" customHeight="1" x14ac:dyDescent="0.15">
      <c r="A31" s="87" t="s">
        <v>463</v>
      </c>
      <c r="B31" s="990">
        <f>'表1～6の総括（メニュー別）（参考値）'!$H$25</f>
        <v>0</v>
      </c>
      <c r="C31" s="991"/>
      <c r="D31" s="992"/>
      <c r="E31" s="985">
        <f>'表1～6の総括（メニュー別）（参考値）'!$AD$25</f>
        <v>0</v>
      </c>
      <c r="F31" s="993"/>
      <c r="G31" s="993"/>
      <c r="H31" s="986"/>
      <c r="I31" s="988">
        <f>'表1～6の総括（メニュー別）（参考値）'!AZ25</f>
        <v>0</v>
      </c>
      <c r="J31" s="989"/>
      <c r="K31" s="981"/>
      <c r="L31" s="982"/>
      <c r="M31" s="981"/>
      <c r="N31" s="982"/>
      <c r="O31" s="406" t="str">
        <f t="shared" si="2"/>
        <v/>
      </c>
      <c r="P31" s="985" t="str">
        <f t="shared" si="0"/>
        <v/>
      </c>
      <c r="Q31" s="986"/>
      <c r="R31" s="985" t="str">
        <f t="shared" si="1"/>
        <v/>
      </c>
      <c r="S31" s="996"/>
      <c r="T31" s="419"/>
      <c r="U31" s="419"/>
    </row>
    <row r="32" spans="1:21" ht="30" customHeight="1" x14ac:dyDescent="0.15">
      <c r="A32" s="87" t="s">
        <v>464</v>
      </c>
      <c r="B32" s="990">
        <f>'表1～6の総括（メニュー別）（参考値）'!$I$25</f>
        <v>0</v>
      </c>
      <c r="C32" s="991"/>
      <c r="D32" s="992"/>
      <c r="E32" s="985">
        <f>'表1～6の総括（メニュー別）（参考値）'!$AE$25</f>
        <v>0</v>
      </c>
      <c r="F32" s="993"/>
      <c r="G32" s="993"/>
      <c r="H32" s="986"/>
      <c r="I32" s="988">
        <f>'表1～6の総括（メニュー別）（参考値）'!BA25</f>
        <v>0</v>
      </c>
      <c r="J32" s="989"/>
      <c r="K32" s="981"/>
      <c r="L32" s="982"/>
      <c r="M32" s="981"/>
      <c r="N32" s="982"/>
      <c r="O32" s="406" t="str">
        <f t="shared" si="2"/>
        <v/>
      </c>
      <c r="P32" s="985" t="str">
        <f t="shared" si="0"/>
        <v/>
      </c>
      <c r="Q32" s="986"/>
      <c r="R32" s="985" t="str">
        <f t="shared" si="1"/>
        <v/>
      </c>
      <c r="S32" s="996"/>
      <c r="T32" s="419"/>
      <c r="U32" s="419"/>
    </row>
    <row r="33" spans="1:21" ht="30" customHeight="1" x14ac:dyDescent="0.15">
      <c r="A33" s="87" t="s">
        <v>465</v>
      </c>
      <c r="B33" s="990">
        <f>'表1～6の総括（メニュー別）（参考値）'!$J$25</f>
        <v>0</v>
      </c>
      <c r="C33" s="991"/>
      <c r="D33" s="992"/>
      <c r="E33" s="985">
        <f>'表1～6の総括（メニュー別）（参考値）'!$AF$25</f>
        <v>0</v>
      </c>
      <c r="F33" s="993"/>
      <c r="G33" s="993"/>
      <c r="H33" s="986"/>
      <c r="I33" s="988">
        <f>'表1～6の総括（メニュー別）（参考値）'!BB25</f>
        <v>0</v>
      </c>
      <c r="J33" s="989"/>
      <c r="K33" s="981"/>
      <c r="L33" s="982"/>
      <c r="M33" s="981"/>
      <c r="N33" s="982"/>
      <c r="O33" s="406" t="str">
        <f t="shared" si="2"/>
        <v/>
      </c>
      <c r="P33" s="985" t="str">
        <f t="shared" si="0"/>
        <v/>
      </c>
      <c r="Q33" s="986"/>
      <c r="R33" s="985" t="str">
        <f t="shared" si="1"/>
        <v/>
      </c>
      <c r="S33" s="996"/>
      <c r="T33" s="419"/>
      <c r="U33" s="419"/>
    </row>
    <row r="34" spans="1:21" ht="30" customHeight="1" x14ac:dyDescent="0.15">
      <c r="A34" s="87" t="s">
        <v>466</v>
      </c>
      <c r="B34" s="990">
        <f>'表1～6の総括（メニュー別）（参考値）'!$K$25</f>
        <v>0</v>
      </c>
      <c r="C34" s="991"/>
      <c r="D34" s="992"/>
      <c r="E34" s="985">
        <f>'表1～6の総括（メニュー別）（参考値）'!$AG$25</f>
        <v>0</v>
      </c>
      <c r="F34" s="993"/>
      <c r="G34" s="993"/>
      <c r="H34" s="986"/>
      <c r="I34" s="988">
        <f>'表1～6の総括（メニュー別）（参考値）'!BC25</f>
        <v>0</v>
      </c>
      <c r="J34" s="989"/>
      <c r="K34" s="981"/>
      <c r="L34" s="982"/>
      <c r="M34" s="981"/>
      <c r="N34" s="982"/>
      <c r="O34" s="406" t="str">
        <f t="shared" si="2"/>
        <v/>
      </c>
      <c r="P34" s="985" t="str">
        <f t="shared" si="0"/>
        <v/>
      </c>
      <c r="Q34" s="986"/>
      <c r="R34" s="985" t="str">
        <f t="shared" si="1"/>
        <v/>
      </c>
      <c r="S34" s="996"/>
      <c r="T34" s="419"/>
      <c r="U34" s="419"/>
    </row>
    <row r="35" spans="1:21" ht="30" customHeight="1" x14ac:dyDescent="0.15">
      <c r="A35" s="87" t="s">
        <v>467</v>
      </c>
      <c r="B35" s="990">
        <f>'表1～6の総括（メニュー別）（参考値）'!$L$25</f>
        <v>0</v>
      </c>
      <c r="C35" s="991"/>
      <c r="D35" s="992"/>
      <c r="E35" s="985">
        <f>'表1～6の総括（メニュー別）（参考値）'!$AH$25</f>
        <v>0</v>
      </c>
      <c r="F35" s="993"/>
      <c r="G35" s="993"/>
      <c r="H35" s="986"/>
      <c r="I35" s="988">
        <f>'表1～6の総括（メニュー別）（参考値）'!BD25</f>
        <v>0</v>
      </c>
      <c r="J35" s="989"/>
      <c r="K35" s="981"/>
      <c r="L35" s="982"/>
      <c r="M35" s="981"/>
      <c r="N35" s="982"/>
      <c r="O35" s="406" t="str">
        <f t="shared" si="2"/>
        <v/>
      </c>
      <c r="P35" s="985" t="str">
        <f t="shared" si="0"/>
        <v/>
      </c>
      <c r="Q35" s="986"/>
      <c r="R35" s="985" t="str">
        <f t="shared" si="1"/>
        <v/>
      </c>
      <c r="S35" s="996"/>
      <c r="T35" s="419"/>
      <c r="U35" s="419"/>
    </row>
    <row r="36" spans="1:21" ht="30" customHeight="1" x14ac:dyDescent="0.15">
      <c r="A36" s="87" t="s">
        <v>468</v>
      </c>
      <c r="B36" s="990">
        <f>'表1～6の総括（メニュー別）（参考値）'!$M$25</f>
        <v>0</v>
      </c>
      <c r="C36" s="991"/>
      <c r="D36" s="992"/>
      <c r="E36" s="985">
        <f>'表1～6の総括（メニュー別）（参考値）'!$AI$25</f>
        <v>0</v>
      </c>
      <c r="F36" s="993"/>
      <c r="G36" s="993"/>
      <c r="H36" s="986"/>
      <c r="I36" s="988">
        <f>'表1～6の総括（メニュー別）（参考値）'!BE25</f>
        <v>0</v>
      </c>
      <c r="J36" s="989"/>
      <c r="K36" s="981"/>
      <c r="L36" s="982"/>
      <c r="M36" s="981"/>
      <c r="N36" s="982"/>
      <c r="O36" s="406" t="str">
        <f t="shared" si="2"/>
        <v/>
      </c>
      <c r="P36" s="985" t="str">
        <f t="shared" si="0"/>
        <v/>
      </c>
      <c r="Q36" s="986"/>
      <c r="R36" s="985" t="str">
        <f t="shared" si="1"/>
        <v/>
      </c>
      <c r="S36" s="996"/>
      <c r="T36" s="419"/>
      <c r="U36" s="419"/>
    </row>
    <row r="37" spans="1:21" ht="30" customHeight="1" x14ac:dyDescent="0.15">
      <c r="A37" s="87" t="s">
        <v>469</v>
      </c>
      <c r="B37" s="990">
        <f>'表1～6の総括（メニュー別）（参考値）'!$N$25</f>
        <v>0</v>
      </c>
      <c r="C37" s="991"/>
      <c r="D37" s="992"/>
      <c r="E37" s="985">
        <f>'表1～6の総括（メニュー別）（参考値）'!$AJ$25</f>
        <v>0</v>
      </c>
      <c r="F37" s="993"/>
      <c r="G37" s="993"/>
      <c r="H37" s="986"/>
      <c r="I37" s="988">
        <f>'表1～6の総括（メニュー別）（参考値）'!BF25</f>
        <v>0</v>
      </c>
      <c r="J37" s="989"/>
      <c r="K37" s="981"/>
      <c r="L37" s="982"/>
      <c r="M37" s="981"/>
      <c r="N37" s="982"/>
      <c r="O37" s="406" t="str">
        <f t="shared" si="2"/>
        <v/>
      </c>
      <c r="P37" s="985" t="str">
        <f t="shared" si="0"/>
        <v/>
      </c>
      <c r="Q37" s="986"/>
      <c r="R37" s="985" t="str">
        <f t="shared" si="1"/>
        <v/>
      </c>
      <c r="S37" s="996"/>
      <c r="T37" s="419"/>
      <c r="U37" s="419"/>
    </row>
    <row r="38" spans="1:21" ht="30" customHeight="1" x14ac:dyDescent="0.15">
      <c r="A38" s="87" t="s">
        <v>470</v>
      </c>
      <c r="B38" s="990">
        <f>'表1～6の総括（メニュー別）（参考値）'!$O$25</f>
        <v>0</v>
      </c>
      <c r="C38" s="991"/>
      <c r="D38" s="992"/>
      <c r="E38" s="985">
        <f>'表1～6の総括（メニュー別）（参考値）'!$AK$25</f>
        <v>0</v>
      </c>
      <c r="F38" s="993"/>
      <c r="G38" s="993"/>
      <c r="H38" s="986"/>
      <c r="I38" s="988">
        <f>'表1～6の総括（メニュー別）（参考値）'!BG25</f>
        <v>0</v>
      </c>
      <c r="J38" s="989"/>
      <c r="K38" s="981"/>
      <c r="L38" s="982"/>
      <c r="M38" s="981"/>
      <c r="N38" s="982"/>
      <c r="O38" s="406" t="str">
        <f t="shared" si="2"/>
        <v/>
      </c>
      <c r="P38" s="985" t="str">
        <f t="shared" si="0"/>
        <v/>
      </c>
      <c r="Q38" s="986"/>
      <c r="R38" s="985" t="str">
        <f t="shared" si="1"/>
        <v/>
      </c>
      <c r="S38" s="996"/>
      <c r="T38" s="419"/>
      <c r="U38" s="419"/>
    </row>
    <row r="39" spans="1:21" ht="30" customHeight="1" x14ac:dyDescent="0.15">
      <c r="A39" s="87" t="s">
        <v>471</v>
      </c>
      <c r="B39" s="990">
        <f>'表1～6の総括（メニュー別）（参考値）'!$P$25</f>
        <v>0</v>
      </c>
      <c r="C39" s="991"/>
      <c r="D39" s="992"/>
      <c r="E39" s="985">
        <f>'表1～6の総括（メニュー別）（参考値）'!$AL$25</f>
        <v>0</v>
      </c>
      <c r="F39" s="993"/>
      <c r="G39" s="993"/>
      <c r="H39" s="986"/>
      <c r="I39" s="988">
        <f>'表1～6の総括（メニュー別）（参考値）'!BH25</f>
        <v>0</v>
      </c>
      <c r="J39" s="989"/>
      <c r="K39" s="981"/>
      <c r="L39" s="982"/>
      <c r="M39" s="981"/>
      <c r="N39" s="982"/>
      <c r="O39" s="406" t="str">
        <f t="shared" si="2"/>
        <v/>
      </c>
      <c r="P39" s="985" t="str">
        <f t="shared" si="0"/>
        <v/>
      </c>
      <c r="Q39" s="986"/>
      <c r="R39" s="985" t="str">
        <f t="shared" ref="R39" si="3">IF($B$48=0,"",I39+O39)</f>
        <v/>
      </c>
      <c r="S39" s="996"/>
      <c r="T39" s="419"/>
      <c r="U39" s="419"/>
    </row>
    <row r="40" spans="1:21" ht="30" customHeight="1" x14ac:dyDescent="0.15">
      <c r="A40" s="87" t="s">
        <v>472</v>
      </c>
      <c r="B40" s="990">
        <f>'表1～6の総括（メニュー別）（参考値）'!$Q$25</f>
        <v>0</v>
      </c>
      <c r="C40" s="991"/>
      <c r="D40" s="992"/>
      <c r="E40" s="985">
        <f>'表1～6の総括（メニュー別）（参考値）'!$AM$25</f>
        <v>0</v>
      </c>
      <c r="F40" s="993"/>
      <c r="G40" s="993"/>
      <c r="H40" s="986"/>
      <c r="I40" s="988">
        <f>'表1～6の総括（メニュー別）（参考値）'!BI25</f>
        <v>0</v>
      </c>
      <c r="J40" s="989"/>
      <c r="K40" s="981"/>
      <c r="L40" s="982"/>
      <c r="M40" s="981"/>
      <c r="N40" s="982"/>
      <c r="O40" s="406" t="str">
        <f t="shared" si="2"/>
        <v/>
      </c>
      <c r="P40" s="985" t="str">
        <f t="shared" si="0"/>
        <v/>
      </c>
      <c r="Q40" s="986"/>
      <c r="R40" s="985" t="str">
        <f>IF($B$48=0,"",I40+O40)</f>
        <v/>
      </c>
      <c r="S40" s="996"/>
      <c r="T40" s="419"/>
      <c r="U40" s="419"/>
    </row>
    <row r="41" spans="1:21" ht="30" customHeight="1" x14ac:dyDescent="0.15">
      <c r="A41" s="87" t="s">
        <v>480</v>
      </c>
      <c r="B41" s="990">
        <f>'表1～6の総括（メニュー別）（参考値）'!$R$25</f>
        <v>0</v>
      </c>
      <c r="C41" s="991"/>
      <c r="D41" s="992"/>
      <c r="E41" s="985">
        <f>'表1～6の総括（メニュー別）（参考値）'!$AN$25</f>
        <v>0</v>
      </c>
      <c r="F41" s="993"/>
      <c r="G41" s="993"/>
      <c r="H41" s="986"/>
      <c r="I41" s="988">
        <f>'表1～6の総括（メニュー別）（参考値）'!BJ25</f>
        <v>0</v>
      </c>
      <c r="J41" s="989"/>
      <c r="K41" s="981"/>
      <c r="L41" s="982"/>
      <c r="M41" s="981"/>
      <c r="N41" s="982"/>
      <c r="O41" s="406" t="str">
        <f t="shared" si="2"/>
        <v/>
      </c>
      <c r="P41" s="985" t="str">
        <f t="shared" si="0"/>
        <v/>
      </c>
      <c r="Q41" s="986"/>
      <c r="R41" s="985" t="str">
        <f t="shared" ref="R41" si="4">IF($B$48=0,"",I41+O41)</f>
        <v/>
      </c>
      <c r="S41" s="996"/>
      <c r="T41" s="419"/>
      <c r="U41" s="419"/>
    </row>
    <row r="42" spans="1:21" ht="30" customHeight="1" x14ac:dyDescent="0.15">
      <c r="A42" s="87" t="s">
        <v>474</v>
      </c>
      <c r="B42" s="990">
        <f>'表1～6の総括（メニュー別）（参考値）'!$S$25</f>
        <v>0</v>
      </c>
      <c r="C42" s="991"/>
      <c r="D42" s="992"/>
      <c r="E42" s="985">
        <f>'表1～6の総括（メニュー別）（参考値）'!$AO$25</f>
        <v>0</v>
      </c>
      <c r="F42" s="993"/>
      <c r="G42" s="993"/>
      <c r="H42" s="986"/>
      <c r="I42" s="988">
        <f>'表1～6の総括（メニュー別）（参考値）'!BK25</f>
        <v>0</v>
      </c>
      <c r="J42" s="989"/>
      <c r="K42" s="981"/>
      <c r="L42" s="982"/>
      <c r="M42" s="981"/>
      <c r="N42" s="982"/>
      <c r="O42" s="406" t="str">
        <f t="shared" si="2"/>
        <v/>
      </c>
      <c r="P42" s="985" t="str">
        <f t="shared" ref="P42:P46" si="5">IF($B$48=0,"",E42+O42)</f>
        <v/>
      </c>
      <c r="Q42" s="986"/>
      <c r="R42" s="985" t="str">
        <f t="shared" ref="R42:R46" si="6">IF($B$48=0,"",I42+O42)</f>
        <v/>
      </c>
      <c r="S42" s="996"/>
      <c r="T42" s="419"/>
      <c r="U42" s="419"/>
    </row>
    <row r="43" spans="1:21" ht="30" customHeight="1" x14ac:dyDescent="0.15">
      <c r="A43" s="87" t="s">
        <v>475</v>
      </c>
      <c r="B43" s="990">
        <f>'表1～6の総括（メニュー別）（参考値）'!$T$25</f>
        <v>0</v>
      </c>
      <c r="C43" s="991"/>
      <c r="D43" s="992"/>
      <c r="E43" s="985">
        <f>'表1～6の総括（メニュー別）（参考値）'!$AP$25</f>
        <v>0</v>
      </c>
      <c r="F43" s="993"/>
      <c r="G43" s="993"/>
      <c r="H43" s="986"/>
      <c r="I43" s="988">
        <f>'表1～6の総括（メニュー別）（参考値）'!BL25</f>
        <v>0</v>
      </c>
      <c r="J43" s="989"/>
      <c r="K43" s="981"/>
      <c r="L43" s="982"/>
      <c r="M43" s="981"/>
      <c r="N43" s="982"/>
      <c r="O43" s="406" t="str">
        <f t="shared" si="2"/>
        <v/>
      </c>
      <c r="P43" s="985" t="str">
        <f t="shared" si="5"/>
        <v/>
      </c>
      <c r="Q43" s="986"/>
      <c r="R43" s="985" t="str">
        <f t="shared" si="6"/>
        <v/>
      </c>
      <c r="S43" s="996"/>
      <c r="T43" s="419"/>
      <c r="U43" s="419"/>
    </row>
    <row r="44" spans="1:21" ht="30" customHeight="1" x14ac:dyDescent="0.15">
      <c r="A44" s="87" t="s">
        <v>476</v>
      </c>
      <c r="B44" s="990">
        <f>'表1～6の総括（メニュー別）（参考値）'!$U$25</f>
        <v>0</v>
      </c>
      <c r="C44" s="991"/>
      <c r="D44" s="992"/>
      <c r="E44" s="985">
        <f>'表1～6の総括（メニュー別）（参考値）'!$AQ$25</f>
        <v>0</v>
      </c>
      <c r="F44" s="993"/>
      <c r="G44" s="993"/>
      <c r="H44" s="986"/>
      <c r="I44" s="988">
        <f>'表1～6の総括（メニュー別）（参考値）'!BM25</f>
        <v>0</v>
      </c>
      <c r="J44" s="989"/>
      <c r="K44" s="983"/>
      <c r="L44" s="984"/>
      <c r="M44" s="983"/>
      <c r="N44" s="984"/>
      <c r="O44" s="406" t="str">
        <f t="shared" si="2"/>
        <v/>
      </c>
      <c r="P44" s="985" t="str">
        <f t="shared" si="5"/>
        <v/>
      </c>
      <c r="Q44" s="986"/>
      <c r="R44" s="985" t="str">
        <f t="shared" si="6"/>
        <v/>
      </c>
      <c r="S44" s="996"/>
      <c r="T44" s="419"/>
      <c r="U44" s="419"/>
    </row>
    <row r="45" spans="1:21" ht="30" customHeight="1" x14ac:dyDescent="0.15">
      <c r="A45" s="87" t="s">
        <v>477</v>
      </c>
      <c r="B45" s="990">
        <f>'表1～6の総括（メニュー別）（参考値）'!$V$25</f>
        <v>0</v>
      </c>
      <c r="C45" s="991"/>
      <c r="D45" s="992"/>
      <c r="E45" s="985">
        <f>'表1～6の総括（メニュー別）（参考値）'!$AR$25</f>
        <v>0</v>
      </c>
      <c r="F45" s="993"/>
      <c r="G45" s="993"/>
      <c r="H45" s="986"/>
      <c r="I45" s="988">
        <f>'表1～6の総括（メニュー別）（参考値）'!BN25</f>
        <v>0</v>
      </c>
      <c r="J45" s="989"/>
      <c r="K45" s="983"/>
      <c r="L45" s="984"/>
      <c r="M45" s="983"/>
      <c r="N45" s="984"/>
      <c r="O45" s="406" t="str">
        <f t="shared" si="2"/>
        <v/>
      </c>
      <c r="P45" s="985" t="str">
        <f t="shared" si="5"/>
        <v/>
      </c>
      <c r="Q45" s="986"/>
      <c r="R45" s="985" t="str">
        <f t="shared" si="6"/>
        <v/>
      </c>
      <c r="S45" s="996"/>
      <c r="T45" s="419"/>
      <c r="U45" s="419"/>
    </row>
    <row r="46" spans="1:21" ht="30" customHeight="1" x14ac:dyDescent="0.15">
      <c r="A46" s="87" t="s">
        <v>478</v>
      </c>
      <c r="B46" s="990">
        <f>'表1～6の総括（メニュー別）（参考値）'!$W$25</f>
        <v>0</v>
      </c>
      <c r="C46" s="991"/>
      <c r="D46" s="992"/>
      <c r="E46" s="985">
        <f>'表1～6の総括（メニュー別）（参考値）'!$AS$25</f>
        <v>0</v>
      </c>
      <c r="F46" s="993"/>
      <c r="G46" s="993"/>
      <c r="H46" s="986"/>
      <c r="I46" s="988">
        <f>'表1～6の総括（メニュー別）（参考値）'!BO25</f>
        <v>0</v>
      </c>
      <c r="J46" s="989"/>
      <c r="K46" s="983"/>
      <c r="L46" s="984"/>
      <c r="M46" s="983"/>
      <c r="N46" s="984"/>
      <c r="O46" s="406" t="str">
        <f>IF($B$48=0,"",(K46+M46)*$F$14)</f>
        <v/>
      </c>
      <c r="P46" s="985" t="str">
        <f t="shared" si="5"/>
        <v/>
      </c>
      <c r="Q46" s="986"/>
      <c r="R46" s="985" t="str">
        <f t="shared" si="6"/>
        <v/>
      </c>
      <c r="S46" s="996"/>
      <c r="T46" s="419"/>
      <c r="U46" s="419"/>
    </row>
    <row r="47" spans="1:21" ht="30" customHeight="1" x14ac:dyDescent="0.15">
      <c r="A47" s="87" t="s">
        <v>479</v>
      </c>
      <c r="B47" s="1020">
        <f>'表1～6の総括（メニュー別）（参考値）'!$X$25</f>
        <v>0</v>
      </c>
      <c r="C47" s="1020"/>
      <c r="D47" s="1020"/>
      <c r="E47" s="985">
        <f>'表1～6の総括（メニュー別）（参考値）'!$AT$25</f>
        <v>0</v>
      </c>
      <c r="F47" s="993"/>
      <c r="G47" s="993"/>
      <c r="H47" s="986"/>
      <c r="I47" s="988">
        <f>'表1～6の総括（メニュー別）（参考値）'!BP25</f>
        <v>0</v>
      </c>
      <c r="J47" s="989"/>
      <c r="K47" s="990">
        <f>IF(K48="","",K48-SUM(K27:K46))</f>
        <v>0</v>
      </c>
      <c r="L47" s="992"/>
      <c r="M47" s="990">
        <f>M48-SUM(M27:M46)</f>
        <v>0</v>
      </c>
      <c r="N47" s="992"/>
      <c r="O47" s="406" t="str">
        <f>IF($B$48=0,"",(K47+M47)*$F$14)</f>
        <v/>
      </c>
      <c r="P47" s="985" t="str">
        <f>IF($B$48=0,"",E47+O47)</f>
        <v/>
      </c>
      <c r="Q47" s="986"/>
      <c r="R47" s="985" t="str">
        <f>IF($B$48=0,"",I47+O47)</f>
        <v/>
      </c>
      <c r="S47" s="996"/>
      <c r="T47" s="419"/>
      <c r="U47" s="419"/>
    </row>
    <row r="48" spans="1:21" ht="30" customHeight="1" thickBot="1" x14ac:dyDescent="0.2">
      <c r="A48" s="86" t="s">
        <v>305</v>
      </c>
      <c r="B48" s="1007">
        <f>SUM(B27:B47)</f>
        <v>0</v>
      </c>
      <c r="C48" s="1007"/>
      <c r="D48" s="1007"/>
      <c r="E48" s="994">
        <f>SUM(E27:E47)</f>
        <v>0</v>
      </c>
      <c r="F48" s="994"/>
      <c r="G48" s="994"/>
      <c r="H48" s="994"/>
      <c r="I48" s="1054">
        <f>SUM(I27:J47)</f>
        <v>0</v>
      </c>
      <c r="J48" s="1054"/>
      <c r="K48" s="1002">
        <f>IF(表12!$A$15="","",表12!$A$15)</f>
        <v>0</v>
      </c>
      <c r="L48" s="1003"/>
      <c r="M48" s="1002">
        <f>IF(表12!$T$15="","",表12!$T$15)</f>
        <v>0</v>
      </c>
      <c r="N48" s="1003"/>
      <c r="O48" s="405" t="str">
        <f>$N$15</f>
        <v/>
      </c>
      <c r="P48" s="998">
        <f>SUM(P27:P47)</f>
        <v>0</v>
      </c>
      <c r="Q48" s="999"/>
      <c r="R48" s="998">
        <f>SUM(R27:R47)</f>
        <v>0</v>
      </c>
      <c r="S48" s="1006"/>
      <c r="T48" s="419"/>
      <c r="U48" s="419"/>
    </row>
    <row r="49" spans="1:26" ht="18" customHeight="1" x14ac:dyDescent="0.15">
      <c r="A49" s="9"/>
      <c r="B49" s="9"/>
      <c r="C49" s="9"/>
      <c r="D49" s="9"/>
      <c r="E49" s="9"/>
      <c r="F49" s="9"/>
      <c r="G49" s="9"/>
      <c r="H49" s="9"/>
      <c r="I49" s="7"/>
      <c r="J49" s="9"/>
      <c r="K49" s="9"/>
      <c r="L49" s="9"/>
      <c r="M49" s="9"/>
      <c r="N49" s="9"/>
      <c r="O49" s="9"/>
    </row>
    <row r="50" spans="1:26" ht="18" customHeight="1" x14ac:dyDescent="0.15">
      <c r="A50" s="4"/>
      <c r="B50" s="4"/>
      <c r="C50" s="4"/>
      <c r="D50" s="4"/>
      <c r="E50" s="4"/>
      <c r="F50" s="4"/>
      <c r="G50" s="4"/>
      <c r="H50" s="4"/>
      <c r="I50" s="4"/>
      <c r="J50" s="4"/>
      <c r="K50" s="4"/>
      <c r="L50" s="4"/>
      <c r="M50" s="4"/>
      <c r="N50" s="4"/>
      <c r="O50" s="4"/>
      <c r="P50" s="21"/>
      <c r="Q50" s="21"/>
      <c r="R50" s="4"/>
      <c r="S50" s="4"/>
    </row>
    <row r="51" spans="1:26" ht="18" customHeight="1" x14ac:dyDescent="0.15">
      <c r="A51" s="20" t="s">
        <v>580</v>
      </c>
      <c r="B51" s="9"/>
      <c r="C51" s="9"/>
      <c r="D51" s="9"/>
      <c r="E51" s="9"/>
      <c r="F51" s="9"/>
      <c r="G51" s="9"/>
      <c r="H51" s="9"/>
      <c r="I51" s="9"/>
      <c r="J51" s="9"/>
      <c r="K51" s="9"/>
      <c r="L51" s="9"/>
      <c r="M51" s="9"/>
      <c r="N51" s="9"/>
      <c r="O51" s="9"/>
      <c r="R51" s="9"/>
      <c r="S51" s="9"/>
    </row>
    <row r="52" spans="1:26" ht="18" customHeight="1" x14ac:dyDescent="0.15">
      <c r="A52" s="20" t="s">
        <v>369</v>
      </c>
      <c r="G52" s="9"/>
      <c r="H52" s="9"/>
      <c r="I52" s="9"/>
      <c r="J52" s="9"/>
      <c r="K52" s="9"/>
      <c r="L52" s="9"/>
      <c r="M52" s="9"/>
      <c r="N52" s="9"/>
      <c r="O52" s="9"/>
      <c r="R52" s="9"/>
      <c r="S52" s="9"/>
    </row>
    <row r="53" spans="1:26" ht="18" customHeight="1" thickBot="1" x14ac:dyDescent="0.2">
      <c r="A53" s="20"/>
      <c r="B53" s="9"/>
      <c r="C53" s="9"/>
      <c r="D53" s="9"/>
      <c r="E53" s="9"/>
      <c r="F53" s="9"/>
      <c r="G53" s="9"/>
      <c r="H53" s="9"/>
      <c r="I53" s="9"/>
      <c r="J53" s="9"/>
      <c r="K53" s="9"/>
      <c r="L53" s="9"/>
      <c r="M53" s="9"/>
      <c r="N53" s="9"/>
      <c r="O53" s="9"/>
      <c r="R53" s="9"/>
      <c r="S53" s="9"/>
    </row>
    <row r="54" spans="1:26" ht="24" customHeight="1" thickTop="1" x14ac:dyDescent="0.15">
      <c r="A54" s="1025" t="s">
        <v>581</v>
      </c>
      <c r="B54" s="1008"/>
      <c r="C54" s="1008" t="s">
        <v>558</v>
      </c>
      <c r="D54" s="1008" t="s">
        <v>582</v>
      </c>
      <c r="E54" s="1008"/>
      <c r="F54" s="1008"/>
      <c r="G54" s="1008"/>
      <c r="H54" s="1008"/>
      <c r="I54" s="1008"/>
      <c r="J54" s="1008" t="s">
        <v>211</v>
      </c>
      <c r="K54" s="1008" t="s">
        <v>559</v>
      </c>
      <c r="L54" s="1008"/>
      <c r="M54" s="1008"/>
      <c r="N54" s="1008"/>
      <c r="O54" s="1008"/>
      <c r="P54" s="1008"/>
      <c r="Q54" s="1008"/>
      <c r="R54" s="1008"/>
      <c r="S54" s="1010"/>
      <c r="W54" s="997"/>
      <c r="X54" s="997"/>
      <c r="Y54" s="997"/>
      <c r="Z54" s="997"/>
    </row>
    <row r="55" spans="1:26" ht="24" customHeight="1" thickBot="1" x14ac:dyDescent="0.2">
      <c r="A55" s="1026"/>
      <c r="B55" s="1009"/>
      <c r="C55" s="1009"/>
      <c r="D55" s="1009"/>
      <c r="E55" s="1009"/>
      <c r="F55" s="1009"/>
      <c r="G55" s="1009"/>
      <c r="H55" s="1009"/>
      <c r="I55" s="1009"/>
      <c r="J55" s="1009"/>
      <c r="K55" s="1009"/>
      <c r="L55" s="1009"/>
      <c r="M55" s="1009"/>
      <c r="N55" s="1009"/>
      <c r="O55" s="1009"/>
      <c r="P55" s="1009"/>
      <c r="Q55" s="1009"/>
      <c r="R55" s="1009"/>
      <c r="S55" s="1011"/>
      <c r="W55" s="997"/>
      <c r="X55" s="997"/>
      <c r="Y55" s="997"/>
      <c r="Z55" s="997"/>
    </row>
    <row r="56" spans="1:26" ht="18.75" customHeight="1" thickTop="1" thickBot="1" x14ac:dyDescent="0.2">
      <c r="A56" s="82"/>
      <c r="B56" s="82"/>
      <c r="C56" s="82"/>
      <c r="D56" s="82"/>
      <c r="E56" s="82"/>
      <c r="F56" s="82"/>
      <c r="G56" s="82"/>
      <c r="H56" s="82"/>
      <c r="I56" s="82"/>
      <c r="J56" s="82"/>
      <c r="K56" s="82"/>
      <c r="L56" s="82"/>
      <c r="M56" s="82"/>
      <c r="N56" s="82"/>
      <c r="O56" s="82"/>
      <c r="P56" s="16"/>
      <c r="Q56" s="16"/>
      <c r="R56" s="88"/>
      <c r="S56" s="19"/>
      <c r="W56" s="997"/>
      <c r="X56" s="997"/>
      <c r="Y56" s="997"/>
      <c r="Z56" s="997"/>
    </row>
    <row r="57" spans="1:26" ht="78" customHeight="1" thickBot="1" x14ac:dyDescent="0.2">
      <c r="A57" s="84"/>
      <c r="B57" s="1037" t="s">
        <v>583</v>
      </c>
      <c r="C57" s="1037"/>
      <c r="D57" s="1037"/>
      <c r="E57" s="822" t="s">
        <v>584</v>
      </c>
      <c r="F57" s="822"/>
      <c r="G57" s="822"/>
      <c r="H57" s="822"/>
      <c r="I57" s="744" t="s">
        <v>585</v>
      </c>
      <c r="J57" s="745"/>
      <c r="K57" s="744" t="s">
        <v>586</v>
      </c>
      <c r="L57" s="745"/>
      <c r="M57" s="758" t="s">
        <v>587</v>
      </c>
      <c r="N57" s="793"/>
      <c r="O57" s="824" t="s">
        <v>588</v>
      </c>
      <c r="P57" s="825"/>
      <c r="Q57" s="301"/>
      <c r="R57" s="301"/>
      <c r="S57" s="301"/>
      <c r="W57" s="997"/>
      <c r="X57" s="997"/>
      <c r="Y57" s="997"/>
      <c r="Z57" s="997"/>
    </row>
    <row r="58" spans="1:26" ht="30" customHeight="1" thickTop="1" x14ac:dyDescent="0.15">
      <c r="A58" s="85" t="s">
        <v>459</v>
      </c>
      <c r="B58" s="1012" t="str">
        <f t="shared" ref="B58:B68" si="7">IF($B$48=0,"",B27+K27+M27)</f>
        <v/>
      </c>
      <c r="C58" s="1012"/>
      <c r="D58" s="1012"/>
      <c r="E58" s="1013" t="str">
        <f t="shared" ref="E58:E68" si="8">P27</f>
        <v/>
      </c>
      <c r="F58" s="1013"/>
      <c r="G58" s="1013"/>
      <c r="H58" s="1013"/>
      <c r="I58" s="1004" t="str">
        <f t="shared" ref="I58:I68" si="9">R27</f>
        <v/>
      </c>
      <c r="J58" s="1005"/>
      <c r="K58" s="1004" t="str">
        <f t="shared" ref="K58:K77" si="10">IF(B58="","",$K$79*(B58/$B$79))</f>
        <v/>
      </c>
      <c r="L58" s="1005"/>
      <c r="M58" s="1013" t="str">
        <f>IF($B$48=0,"",E58-K58)</f>
        <v/>
      </c>
      <c r="N58" s="1013"/>
      <c r="O58" s="979" t="str">
        <f>IF($B$48=0,"",I58-K58)</f>
        <v/>
      </c>
      <c r="P58" s="980"/>
      <c r="Q58" s="419"/>
      <c r="R58" s="419"/>
      <c r="S58" s="419"/>
    </row>
    <row r="59" spans="1:26" ht="30" customHeight="1" x14ac:dyDescent="0.15">
      <c r="A59" s="87" t="s">
        <v>460</v>
      </c>
      <c r="B59" s="987" t="str">
        <f t="shared" si="7"/>
        <v/>
      </c>
      <c r="C59" s="987"/>
      <c r="D59" s="987"/>
      <c r="E59" s="979" t="str">
        <f t="shared" si="8"/>
        <v/>
      </c>
      <c r="F59" s="979"/>
      <c r="G59" s="979"/>
      <c r="H59" s="979"/>
      <c r="I59" s="985" t="str">
        <f t="shared" si="9"/>
        <v/>
      </c>
      <c r="J59" s="986"/>
      <c r="K59" s="985" t="str">
        <f t="shared" si="10"/>
        <v/>
      </c>
      <c r="L59" s="986"/>
      <c r="M59" s="979" t="str">
        <f>IF($B$48=0,"",E59-K59)</f>
        <v/>
      </c>
      <c r="N59" s="979"/>
      <c r="O59" s="979" t="str">
        <f>IF($B$48=0,"",I59-K59)</f>
        <v/>
      </c>
      <c r="P59" s="980"/>
      <c r="Q59" s="419"/>
      <c r="R59" s="419"/>
      <c r="S59" s="419"/>
    </row>
    <row r="60" spans="1:26" ht="30" customHeight="1" x14ac:dyDescent="0.15">
      <c r="A60" s="87" t="s">
        <v>461</v>
      </c>
      <c r="B60" s="987" t="str">
        <f t="shared" si="7"/>
        <v/>
      </c>
      <c r="C60" s="987"/>
      <c r="D60" s="987"/>
      <c r="E60" s="979" t="str">
        <f t="shared" si="8"/>
        <v/>
      </c>
      <c r="F60" s="979"/>
      <c r="G60" s="979"/>
      <c r="H60" s="979"/>
      <c r="I60" s="985" t="str">
        <f t="shared" si="9"/>
        <v/>
      </c>
      <c r="J60" s="986"/>
      <c r="K60" s="985" t="str">
        <f t="shared" si="10"/>
        <v/>
      </c>
      <c r="L60" s="986"/>
      <c r="M60" s="979" t="str">
        <f t="shared" ref="M60:M72" si="11">IF($B$48=0,"",E60-K60)</f>
        <v/>
      </c>
      <c r="N60" s="979"/>
      <c r="O60" s="979" t="str">
        <f t="shared" ref="O60:O72" si="12">IF($B$48=0,"",I60-K60)</f>
        <v/>
      </c>
      <c r="P60" s="980"/>
      <c r="Q60" s="419"/>
      <c r="R60" s="419"/>
      <c r="S60" s="419"/>
    </row>
    <row r="61" spans="1:26" ht="30" customHeight="1" x14ac:dyDescent="0.15">
      <c r="A61" s="87" t="s">
        <v>462</v>
      </c>
      <c r="B61" s="987" t="str">
        <f t="shared" si="7"/>
        <v/>
      </c>
      <c r="C61" s="987"/>
      <c r="D61" s="987"/>
      <c r="E61" s="979" t="str">
        <f t="shared" si="8"/>
        <v/>
      </c>
      <c r="F61" s="979"/>
      <c r="G61" s="979"/>
      <c r="H61" s="979"/>
      <c r="I61" s="985" t="str">
        <f t="shared" si="9"/>
        <v/>
      </c>
      <c r="J61" s="986"/>
      <c r="K61" s="985" t="str">
        <f t="shared" si="10"/>
        <v/>
      </c>
      <c r="L61" s="986"/>
      <c r="M61" s="979" t="str">
        <f t="shared" si="11"/>
        <v/>
      </c>
      <c r="N61" s="979"/>
      <c r="O61" s="979" t="str">
        <f t="shared" si="12"/>
        <v/>
      </c>
      <c r="P61" s="980"/>
      <c r="Q61" s="419"/>
      <c r="R61" s="419"/>
      <c r="S61" s="419"/>
    </row>
    <row r="62" spans="1:26" ht="30" customHeight="1" x14ac:dyDescent="0.15">
      <c r="A62" s="87" t="s">
        <v>463</v>
      </c>
      <c r="B62" s="987" t="str">
        <f t="shared" si="7"/>
        <v/>
      </c>
      <c r="C62" s="987"/>
      <c r="D62" s="987"/>
      <c r="E62" s="979" t="str">
        <f t="shared" si="8"/>
        <v/>
      </c>
      <c r="F62" s="979"/>
      <c r="G62" s="979"/>
      <c r="H62" s="979"/>
      <c r="I62" s="985" t="str">
        <f t="shared" si="9"/>
        <v/>
      </c>
      <c r="J62" s="986"/>
      <c r="K62" s="985" t="str">
        <f t="shared" si="10"/>
        <v/>
      </c>
      <c r="L62" s="986"/>
      <c r="M62" s="979" t="str">
        <f t="shared" si="11"/>
        <v/>
      </c>
      <c r="N62" s="979"/>
      <c r="O62" s="979" t="str">
        <f t="shared" si="12"/>
        <v/>
      </c>
      <c r="P62" s="980"/>
      <c r="Q62" s="419"/>
      <c r="R62" s="419"/>
      <c r="S62" s="419"/>
    </row>
    <row r="63" spans="1:26" ht="30" customHeight="1" x14ac:dyDescent="0.15">
      <c r="A63" s="87" t="s">
        <v>464</v>
      </c>
      <c r="B63" s="987" t="str">
        <f t="shared" si="7"/>
        <v/>
      </c>
      <c r="C63" s="987"/>
      <c r="D63" s="987"/>
      <c r="E63" s="979" t="str">
        <f t="shared" si="8"/>
        <v/>
      </c>
      <c r="F63" s="979"/>
      <c r="G63" s="979"/>
      <c r="H63" s="979"/>
      <c r="I63" s="985" t="str">
        <f t="shared" si="9"/>
        <v/>
      </c>
      <c r="J63" s="986"/>
      <c r="K63" s="985" t="str">
        <f t="shared" si="10"/>
        <v/>
      </c>
      <c r="L63" s="986"/>
      <c r="M63" s="979" t="str">
        <f t="shared" si="11"/>
        <v/>
      </c>
      <c r="N63" s="979"/>
      <c r="O63" s="979" t="str">
        <f t="shared" si="12"/>
        <v/>
      </c>
      <c r="P63" s="980"/>
      <c r="Q63" s="419"/>
      <c r="R63" s="419"/>
      <c r="S63" s="419"/>
    </row>
    <row r="64" spans="1:26" ht="30" customHeight="1" x14ac:dyDescent="0.15">
      <c r="A64" s="87" t="s">
        <v>465</v>
      </c>
      <c r="B64" s="987" t="str">
        <f t="shared" si="7"/>
        <v/>
      </c>
      <c r="C64" s="987"/>
      <c r="D64" s="987"/>
      <c r="E64" s="979" t="str">
        <f t="shared" si="8"/>
        <v/>
      </c>
      <c r="F64" s="979"/>
      <c r="G64" s="979"/>
      <c r="H64" s="979"/>
      <c r="I64" s="985" t="str">
        <f t="shared" si="9"/>
        <v/>
      </c>
      <c r="J64" s="986"/>
      <c r="K64" s="985" t="str">
        <f t="shared" si="10"/>
        <v/>
      </c>
      <c r="L64" s="986"/>
      <c r="M64" s="979" t="str">
        <f t="shared" si="11"/>
        <v/>
      </c>
      <c r="N64" s="979"/>
      <c r="O64" s="979" t="str">
        <f t="shared" si="12"/>
        <v/>
      </c>
      <c r="P64" s="980"/>
      <c r="Q64" s="419"/>
      <c r="R64" s="419"/>
      <c r="S64" s="419"/>
    </row>
    <row r="65" spans="1:19" ht="30" customHeight="1" x14ac:dyDescent="0.15">
      <c r="A65" s="87" t="s">
        <v>466</v>
      </c>
      <c r="B65" s="987" t="str">
        <f t="shared" si="7"/>
        <v/>
      </c>
      <c r="C65" s="987"/>
      <c r="D65" s="987"/>
      <c r="E65" s="979" t="str">
        <f>P34</f>
        <v/>
      </c>
      <c r="F65" s="979"/>
      <c r="G65" s="979"/>
      <c r="H65" s="979"/>
      <c r="I65" s="985" t="str">
        <f t="shared" si="9"/>
        <v/>
      </c>
      <c r="J65" s="986"/>
      <c r="K65" s="985" t="str">
        <f t="shared" si="10"/>
        <v/>
      </c>
      <c r="L65" s="986"/>
      <c r="M65" s="979" t="str">
        <f t="shared" si="11"/>
        <v/>
      </c>
      <c r="N65" s="979"/>
      <c r="O65" s="979" t="str">
        <f t="shared" si="12"/>
        <v/>
      </c>
      <c r="P65" s="980"/>
      <c r="Q65" s="419"/>
      <c r="R65" s="419"/>
      <c r="S65" s="419"/>
    </row>
    <row r="66" spans="1:19" ht="30" customHeight="1" x14ac:dyDescent="0.15">
      <c r="A66" s="87" t="s">
        <v>467</v>
      </c>
      <c r="B66" s="987" t="str">
        <f t="shared" si="7"/>
        <v/>
      </c>
      <c r="C66" s="987"/>
      <c r="D66" s="987"/>
      <c r="E66" s="979" t="str">
        <f t="shared" si="8"/>
        <v/>
      </c>
      <c r="F66" s="979"/>
      <c r="G66" s="979"/>
      <c r="H66" s="979"/>
      <c r="I66" s="985" t="str">
        <f t="shared" si="9"/>
        <v/>
      </c>
      <c r="J66" s="986"/>
      <c r="K66" s="985" t="str">
        <f t="shared" si="10"/>
        <v/>
      </c>
      <c r="L66" s="986"/>
      <c r="M66" s="979" t="str">
        <f t="shared" si="11"/>
        <v/>
      </c>
      <c r="N66" s="979"/>
      <c r="O66" s="979" t="str">
        <f t="shared" si="12"/>
        <v/>
      </c>
      <c r="P66" s="980"/>
      <c r="Q66" s="419"/>
      <c r="R66" s="419"/>
      <c r="S66" s="419"/>
    </row>
    <row r="67" spans="1:19" ht="30" customHeight="1" x14ac:dyDescent="0.15">
      <c r="A67" s="87" t="s">
        <v>468</v>
      </c>
      <c r="B67" s="987" t="str">
        <f t="shared" si="7"/>
        <v/>
      </c>
      <c r="C67" s="987"/>
      <c r="D67" s="987"/>
      <c r="E67" s="979" t="str">
        <f t="shared" si="8"/>
        <v/>
      </c>
      <c r="F67" s="979"/>
      <c r="G67" s="979"/>
      <c r="H67" s="979"/>
      <c r="I67" s="985" t="str">
        <f t="shared" si="9"/>
        <v/>
      </c>
      <c r="J67" s="986"/>
      <c r="K67" s="985" t="str">
        <f t="shared" si="10"/>
        <v/>
      </c>
      <c r="L67" s="986"/>
      <c r="M67" s="979" t="str">
        <f t="shared" si="11"/>
        <v/>
      </c>
      <c r="N67" s="979"/>
      <c r="O67" s="979" t="str">
        <f t="shared" si="12"/>
        <v/>
      </c>
      <c r="P67" s="980"/>
      <c r="Q67" s="419"/>
      <c r="R67" s="419"/>
      <c r="S67" s="419"/>
    </row>
    <row r="68" spans="1:19" ht="30" customHeight="1" x14ac:dyDescent="0.15">
      <c r="A68" s="87" t="s">
        <v>469</v>
      </c>
      <c r="B68" s="987" t="str">
        <f t="shared" si="7"/>
        <v/>
      </c>
      <c r="C68" s="987"/>
      <c r="D68" s="987"/>
      <c r="E68" s="979" t="str">
        <f t="shared" si="8"/>
        <v/>
      </c>
      <c r="F68" s="979"/>
      <c r="G68" s="979"/>
      <c r="H68" s="979"/>
      <c r="I68" s="985" t="str">
        <f t="shared" si="9"/>
        <v/>
      </c>
      <c r="J68" s="986"/>
      <c r="K68" s="985" t="str">
        <f t="shared" si="10"/>
        <v/>
      </c>
      <c r="L68" s="986"/>
      <c r="M68" s="979" t="str">
        <f t="shared" si="11"/>
        <v/>
      </c>
      <c r="N68" s="979"/>
      <c r="O68" s="979" t="str">
        <f t="shared" si="12"/>
        <v/>
      </c>
      <c r="P68" s="980"/>
      <c r="Q68" s="419"/>
      <c r="R68" s="419"/>
      <c r="S68" s="419"/>
    </row>
    <row r="69" spans="1:19" ht="30" customHeight="1" x14ac:dyDescent="0.15">
      <c r="A69" s="87" t="s">
        <v>470</v>
      </c>
      <c r="B69" s="987" t="str">
        <f>IF($B$48=0,"",B38+K38+M38)</f>
        <v/>
      </c>
      <c r="C69" s="987"/>
      <c r="D69" s="987"/>
      <c r="E69" s="979" t="str">
        <f>P38</f>
        <v/>
      </c>
      <c r="F69" s="979"/>
      <c r="G69" s="979"/>
      <c r="H69" s="979"/>
      <c r="I69" s="985" t="str">
        <f>R38</f>
        <v/>
      </c>
      <c r="J69" s="986"/>
      <c r="K69" s="985" t="str">
        <f t="shared" si="10"/>
        <v/>
      </c>
      <c r="L69" s="986"/>
      <c r="M69" s="979" t="str">
        <f t="shared" si="11"/>
        <v/>
      </c>
      <c r="N69" s="979"/>
      <c r="O69" s="979" t="str">
        <f t="shared" si="12"/>
        <v/>
      </c>
      <c r="P69" s="980"/>
      <c r="Q69" s="419"/>
      <c r="R69" s="419"/>
      <c r="S69" s="419"/>
    </row>
    <row r="70" spans="1:19" ht="30" customHeight="1" x14ac:dyDescent="0.15">
      <c r="A70" s="87" t="s">
        <v>471</v>
      </c>
      <c r="B70" s="987" t="str">
        <f>IF($B$48=0,"",B39+K39+M39)</f>
        <v/>
      </c>
      <c r="C70" s="987"/>
      <c r="D70" s="987"/>
      <c r="E70" s="979" t="str">
        <f>P39</f>
        <v/>
      </c>
      <c r="F70" s="979"/>
      <c r="G70" s="979"/>
      <c r="H70" s="979"/>
      <c r="I70" s="985" t="str">
        <f>R39</f>
        <v/>
      </c>
      <c r="J70" s="986"/>
      <c r="K70" s="985" t="str">
        <f t="shared" si="10"/>
        <v/>
      </c>
      <c r="L70" s="986"/>
      <c r="M70" s="979" t="str">
        <f t="shared" si="11"/>
        <v/>
      </c>
      <c r="N70" s="979"/>
      <c r="O70" s="979" t="str">
        <f t="shared" si="12"/>
        <v/>
      </c>
      <c r="P70" s="980"/>
      <c r="Q70" s="419"/>
      <c r="R70" s="419"/>
      <c r="S70" s="419"/>
    </row>
    <row r="71" spans="1:19" ht="30" customHeight="1" x14ac:dyDescent="0.15">
      <c r="A71" s="87" t="s">
        <v>472</v>
      </c>
      <c r="B71" s="987" t="str">
        <f>IF($B$48=0,"",B40+K40+M40)</f>
        <v/>
      </c>
      <c r="C71" s="987"/>
      <c r="D71" s="987"/>
      <c r="E71" s="979" t="str">
        <f>P40</f>
        <v/>
      </c>
      <c r="F71" s="979"/>
      <c r="G71" s="979"/>
      <c r="H71" s="979"/>
      <c r="I71" s="985" t="str">
        <f>R40</f>
        <v/>
      </c>
      <c r="J71" s="986"/>
      <c r="K71" s="985" t="str">
        <f t="shared" si="10"/>
        <v/>
      </c>
      <c r="L71" s="986"/>
      <c r="M71" s="979" t="str">
        <f t="shared" si="11"/>
        <v/>
      </c>
      <c r="N71" s="979"/>
      <c r="O71" s="979" t="str">
        <f t="shared" si="12"/>
        <v/>
      </c>
      <c r="P71" s="980"/>
      <c r="Q71" s="419"/>
      <c r="R71" s="419"/>
      <c r="S71" s="419"/>
    </row>
    <row r="72" spans="1:19" ht="30" customHeight="1" x14ac:dyDescent="0.15">
      <c r="A72" s="87" t="s">
        <v>480</v>
      </c>
      <c r="B72" s="987" t="str">
        <f>IF($B$48=0,"",B41+K41+M41)</f>
        <v/>
      </c>
      <c r="C72" s="987"/>
      <c r="D72" s="987"/>
      <c r="E72" s="979" t="str">
        <f>P41</f>
        <v/>
      </c>
      <c r="F72" s="979"/>
      <c r="G72" s="979"/>
      <c r="H72" s="979"/>
      <c r="I72" s="985" t="str">
        <f>R41</f>
        <v/>
      </c>
      <c r="J72" s="986"/>
      <c r="K72" s="985" t="str">
        <f t="shared" si="10"/>
        <v/>
      </c>
      <c r="L72" s="986"/>
      <c r="M72" s="979" t="str">
        <f t="shared" si="11"/>
        <v/>
      </c>
      <c r="N72" s="979"/>
      <c r="O72" s="979" t="str">
        <f t="shared" si="12"/>
        <v/>
      </c>
      <c r="P72" s="980"/>
      <c r="Q72" s="419"/>
      <c r="R72" s="419"/>
      <c r="S72" s="419"/>
    </row>
    <row r="73" spans="1:19" ht="30" customHeight="1" x14ac:dyDescent="0.15">
      <c r="A73" s="87" t="s">
        <v>481</v>
      </c>
      <c r="B73" s="987" t="str">
        <f t="shared" ref="B73:B77" si="13">IF($B$48=0,"",B42+K42+M42)</f>
        <v/>
      </c>
      <c r="C73" s="987"/>
      <c r="D73" s="987"/>
      <c r="E73" s="979" t="str">
        <f t="shared" ref="E73:E76" si="14">P42</f>
        <v/>
      </c>
      <c r="F73" s="979"/>
      <c r="G73" s="979"/>
      <c r="H73" s="979"/>
      <c r="I73" s="985" t="str">
        <f t="shared" ref="I73:I77" si="15">R42</f>
        <v/>
      </c>
      <c r="J73" s="986"/>
      <c r="K73" s="985" t="str">
        <f t="shared" si="10"/>
        <v/>
      </c>
      <c r="L73" s="986"/>
      <c r="M73" s="979" t="str">
        <f t="shared" ref="M73:M77" si="16">IF($B$48=0,"",E73-K73)</f>
        <v/>
      </c>
      <c r="N73" s="979"/>
      <c r="O73" s="979" t="str">
        <f t="shared" ref="O73:O77" si="17">IF($B$48=0,"",I73-K73)</f>
        <v/>
      </c>
      <c r="P73" s="980"/>
      <c r="Q73" s="419"/>
      <c r="R73" s="419"/>
      <c r="S73" s="419"/>
    </row>
    <row r="74" spans="1:19" ht="30" customHeight="1" x14ac:dyDescent="0.15">
      <c r="A74" s="87" t="s">
        <v>482</v>
      </c>
      <c r="B74" s="987" t="str">
        <f t="shared" si="13"/>
        <v/>
      </c>
      <c r="C74" s="987"/>
      <c r="D74" s="987"/>
      <c r="E74" s="979" t="str">
        <f t="shared" si="14"/>
        <v/>
      </c>
      <c r="F74" s="979"/>
      <c r="G74" s="979"/>
      <c r="H74" s="979"/>
      <c r="I74" s="985" t="str">
        <f t="shared" si="15"/>
        <v/>
      </c>
      <c r="J74" s="986"/>
      <c r="K74" s="985" t="str">
        <f t="shared" si="10"/>
        <v/>
      </c>
      <c r="L74" s="986"/>
      <c r="M74" s="979" t="str">
        <f t="shared" si="16"/>
        <v/>
      </c>
      <c r="N74" s="979"/>
      <c r="O74" s="979" t="str">
        <f t="shared" si="17"/>
        <v/>
      </c>
      <c r="P74" s="980"/>
      <c r="Q74" s="419"/>
      <c r="R74" s="419"/>
      <c r="S74" s="419"/>
    </row>
    <row r="75" spans="1:19" ht="30" customHeight="1" x14ac:dyDescent="0.15">
      <c r="A75" s="87" t="s">
        <v>483</v>
      </c>
      <c r="B75" s="987" t="str">
        <f t="shared" si="13"/>
        <v/>
      </c>
      <c r="C75" s="987"/>
      <c r="D75" s="987"/>
      <c r="E75" s="979" t="str">
        <f t="shared" si="14"/>
        <v/>
      </c>
      <c r="F75" s="979"/>
      <c r="G75" s="979"/>
      <c r="H75" s="979"/>
      <c r="I75" s="985" t="str">
        <f t="shared" si="15"/>
        <v/>
      </c>
      <c r="J75" s="986"/>
      <c r="K75" s="985" t="str">
        <f t="shared" si="10"/>
        <v/>
      </c>
      <c r="L75" s="986"/>
      <c r="M75" s="979" t="str">
        <f t="shared" si="16"/>
        <v/>
      </c>
      <c r="N75" s="979"/>
      <c r="O75" s="979" t="str">
        <f t="shared" si="17"/>
        <v/>
      </c>
      <c r="P75" s="980"/>
      <c r="Q75" s="419"/>
      <c r="R75" s="419"/>
      <c r="S75" s="419"/>
    </row>
    <row r="76" spans="1:19" ht="30" customHeight="1" x14ac:dyDescent="0.15">
      <c r="A76" s="87" t="s">
        <v>484</v>
      </c>
      <c r="B76" s="987" t="str">
        <f t="shared" si="13"/>
        <v/>
      </c>
      <c r="C76" s="987"/>
      <c r="D76" s="987"/>
      <c r="E76" s="979" t="str">
        <f t="shared" si="14"/>
        <v/>
      </c>
      <c r="F76" s="979"/>
      <c r="G76" s="979"/>
      <c r="H76" s="979"/>
      <c r="I76" s="985" t="str">
        <f t="shared" si="15"/>
        <v/>
      </c>
      <c r="J76" s="986"/>
      <c r="K76" s="985" t="str">
        <f t="shared" si="10"/>
        <v/>
      </c>
      <c r="L76" s="986"/>
      <c r="M76" s="979" t="str">
        <f t="shared" si="16"/>
        <v/>
      </c>
      <c r="N76" s="979"/>
      <c r="O76" s="979" t="str">
        <f t="shared" si="17"/>
        <v/>
      </c>
      <c r="P76" s="980"/>
      <c r="Q76" s="419"/>
      <c r="R76" s="419"/>
      <c r="S76" s="419"/>
    </row>
    <row r="77" spans="1:19" ht="30" customHeight="1" x14ac:dyDescent="0.15">
      <c r="A77" s="87" t="s">
        <v>485</v>
      </c>
      <c r="B77" s="987" t="str">
        <f t="shared" si="13"/>
        <v/>
      </c>
      <c r="C77" s="987"/>
      <c r="D77" s="987"/>
      <c r="E77" s="979" t="str">
        <f>P46</f>
        <v/>
      </c>
      <c r="F77" s="979"/>
      <c r="G77" s="979"/>
      <c r="H77" s="979"/>
      <c r="I77" s="985" t="str">
        <f t="shared" si="15"/>
        <v/>
      </c>
      <c r="J77" s="986"/>
      <c r="K77" s="985" t="str">
        <f t="shared" si="10"/>
        <v/>
      </c>
      <c r="L77" s="986"/>
      <c r="M77" s="979" t="str">
        <f t="shared" si="16"/>
        <v/>
      </c>
      <c r="N77" s="979"/>
      <c r="O77" s="979" t="str">
        <f t="shared" si="17"/>
        <v/>
      </c>
      <c r="P77" s="980"/>
      <c r="Q77" s="419"/>
      <c r="R77" s="419"/>
      <c r="S77" s="419"/>
    </row>
    <row r="78" spans="1:19" ht="30" customHeight="1" x14ac:dyDescent="0.15">
      <c r="A78" s="87" t="s">
        <v>486</v>
      </c>
      <c r="B78" s="987" t="str">
        <f>IF($B$48=0,"",B47+K47+M47)</f>
        <v/>
      </c>
      <c r="C78" s="987"/>
      <c r="D78" s="987"/>
      <c r="E78" s="979" t="str">
        <f>P47</f>
        <v/>
      </c>
      <c r="F78" s="979"/>
      <c r="G78" s="979"/>
      <c r="H78" s="979"/>
      <c r="I78" s="985" t="str">
        <f>R47</f>
        <v/>
      </c>
      <c r="J78" s="986"/>
      <c r="K78" s="985" t="str">
        <f>IF(K79="","",K79-SUM(K58:K77))</f>
        <v/>
      </c>
      <c r="L78" s="986"/>
      <c r="M78" s="985" t="str">
        <f>IF(M79="","",M79-SUM(M58:M77))</f>
        <v/>
      </c>
      <c r="N78" s="986"/>
      <c r="O78" s="985" t="str">
        <f>IF(O79="","",O79-SUM(O58:O77))</f>
        <v/>
      </c>
      <c r="P78" s="996"/>
      <c r="Q78" s="419"/>
      <c r="R78" s="419"/>
      <c r="S78" s="419"/>
    </row>
    <row r="79" spans="1:19" ht="30" customHeight="1" thickBot="1" x14ac:dyDescent="0.2">
      <c r="A79" s="86" t="s">
        <v>305</v>
      </c>
      <c r="B79" s="1007">
        <f>SUM(B58:B78)</f>
        <v>0</v>
      </c>
      <c r="C79" s="1007"/>
      <c r="D79" s="1007"/>
      <c r="E79" s="994">
        <f>SUM(E58:E78)</f>
        <v>0</v>
      </c>
      <c r="F79" s="994"/>
      <c r="G79" s="994"/>
      <c r="H79" s="994"/>
      <c r="I79" s="998">
        <f>SUM(I58:J78)</f>
        <v>0</v>
      </c>
      <c r="J79" s="999"/>
      <c r="K79" s="998" t="str">
        <f>N14</f>
        <v/>
      </c>
      <c r="L79" s="999"/>
      <c r="M79" s="994" t="str">
        <f>IF(表紙!D34="","",表紙!D34+表紙!R64)</f>
        <v/>
      </c>
      <c r="N79" s="994"/>
      <c r="O79" s="994" t="str">
        <f>IF(表紙!D34="","",表紙!D34+表紙!R64+表紙!R69)</f>
        <v/>
      </c>
      <c r="P79" s="995"/>
      <c r="Q79" s="419"/>
      <c r="R79" s="419"/>
      <c r="S79" s="419"/>
    </row>
    <row r="80" spans="1:19" ht="18" customHeight="1" x14ac:dyDescent="0.15">
      <c r="A80" s="9"/>
      <c r="B80" s="9"/>
      <c r="C80" s="9"/>
      <c r="D80" s="9"/>
      <c r="E80" s="9"/>
      <c r="F80" s="9"/>
      <c r="G80" s="9"/>
      <c r="H80" s="9"/>
      <c r="I80" s="9"/>
      <c r="J80" s="9"/>
      <c r="K80" s="9"/>
      <c r="L80" s="9"/>
      <c r="M80" s="9"/>
      <c r="N80" s="9"/>
      <c r="O80" s="9"/>
    </row>
    <row r="81" customFormat="1" ht="9.6" customHeight="1" x14ac:dyDescent="0.15"/>
    <row r="82" customFormat="1" x14ac:dyDescent="0.15"/>
    <row r="83" customFormat="1" x14ac:dyDescent="0.15"/>
    <row r="84" customFormat="1" x14ac:dyDescent="0.15"/>
    <row r="85" customFormat="1" x14ac:dyDescent="0.15"/>
    <row r="86" customFormat="1" x14ac:dyDescent="0.15"/>
    <row r="87" customFormat="1" x14ac:dyDescent="0.15"/>
  </sheetData>
  <sheetProtection sheet="1" objects="1" scenarios="1"/>
  <protectedRanges>
    <protectedRange sqref="K27:N46" name="範囲1"/>
  </protectedRanges>
  <mergeCells count="339">
    <mergeCell ref="B65:D65"/>
    <mergeCell ref="E65:H65"/>
    <mergeCell ref="I65:J65"/>
    <mergeCell ref="K65:L65"/>
    <mergeCell ref="M65:N65"/>
    <mergeCell ref="O65:P65"/>
    <mergeCell ref="B66:D66"/>
    <mergeCell ref="E66:H66"/>
    <mergeCell ref="I66:J66"/>
    <mergeCell ref="K66:L66"/>
    <mergeCell ref="M66:N66"/>
    <mergeCell ref="O66:P66"/>
    <mergeCell ref="B63:D63"/>
    <mergeCell ref="E63:H63"/>
    <mergeCell ref="I63:J63"/>
    <mergeCell ref="K63:L63"/>
    <mergeCell ref="M63:N63"/>
    <mergeCell ref="O63:P63"/>
    <mergeCell ref="B64:D64"/>
    <mergeCell ref="E64:H64"/>
    <mergeCell ref="I64:J64"/>
    <mergeCell ref="K64:L64"/>
    <mergeCell ref="M64:N64"/>
    <mergeCell ref="O64:P64"/>
    <mergeCell ref="I72:J72"/>
    <mergeCell ref="B59:D59"/>
    <mergeCell ref="E59:H59"/>
    <mergeCell ref="I59:J59"/>
    <mergeCell ref="K59:L59"/>
    <mergeCell ref="M59:N59"/>
    <mergeCell ref="O59:P59"/>
    <mergeCell ref="B60:D60"/>
    <mergeCell ref="E60:H60"/>
    <mergeCell ref="I60:J60"/>
    <mergeCell ref="K60:L60"/>
    <mergeCell ref="M60:N60"/>
    <mergeCell ref="O60:P60"/>
    <mergeCell ref="B61:D61"/>
    <mergeCell ref="E61:H61"/>
    <mergeCell ref="I61:J61"/>
    <mergeCell ref="K61:L61"/>
    <mergeCell ref="M61:N61"/>
    <mergeCell ref="O61:P61"/>
    <mergeCell ref="B62:D62"/>
    <mergeCell ref="E62:H62"/>
    <mergeCell ref="I62:J62"/>
    <mergeCell ref="K62:L62"/>
    <mergeCell ref="M62:N62"/>
    <mergeCell ref="B69:D69"/>
    <mergeCell ref="E69:H69"/>
    <mergeCell ref="I69:J69"/>
    <mergeCell ref="K69:L69"/>
    <mergeCell ref="M69:N69"/>
    <mergeCell ref="O69:P69"/>
    <mergeCell ref="B70:D70"/>
    <mergeCell ref="E70:H70"/>
    <mergeCell ref="I70:J70"/>
    <mergeCell ref="O70:P70"/>
    <mergeCell ref="B67:D67"/>
    <mergeCell ref="E67:H67"/>
    <mergeCell ref="I67:J67"/>
    <mergeCell ref="K67:L67"/>
    <mergeCell ref="M67:N67"/>
    <mergeCell ref="O67:P67"/>
    <mergeCell ref="B68:D68"/>
    <mergeCell ref="E68:H68"/>
    <mergeCell ref="I68:J68"/>
    <mergeCell ref="K68:L68"/>
    <mergeCell ref="M68:N68"/>
    <mergeCell ref="O68:P68"/>
    <mergeCell ref="B57:D57"/>
    <mergeCell ref="E57:H57"/>
    <mergeCell ref="B48:D48"/>
    <mergeCell ref="E48:H48"/>
    <mergeCell ref="K48:L48"/>
    <mergeCell ref="A54:B55"/>
    <mergeCell ref="C54:C55"/>
    <mergeCell ref="D54:I55"/>
    <mergeCell ref="I48:J48"/>
    <mergeCell ref="I39:J39"/>
    <mergeCell ref="K39:L39"/>
    <mergeCell ref="M39:N39"/>
    <mergeCell ref="P39:Q39"/>
    <mergeCell ref="R39:S39"/>
    <mergeCell ref="B40:D40"/>
    <mergeCell ref="E40:H40"/>
    <mergeCell ref="I40:J40"/>
    <mergeCell ref="K40:L40"/>
    <mergeCell ref="M40:N40"/>
    <mergeCell ref="P40:Q40"/>
    <mergeCell ref="B37:D37"/>
    <mergeCell ref="E37:H37"/>
    <mergeCell ref="I37:J37"/>
    <mergeCell ref="K37:L37"/>
    <mergeCell ref="M37:N37"/>
    <mergeCell ref="P37:Q37"/>
    <mergeCell ref="R37:S37"/>
    <mergeCell ref="R40:S40"/>
    <mergeCell ref="B41:D41"/>
    <mergeCell ref="E41:H41"/>
    <mergeCell ref="I41:J41"/>
    <mergeCell ref="K41:L41"/>
    <mergeCell ref="M41:N41"/>
    <mergeCell ref="P41:Q41"/>
    <mergeCell ref="R41:S41"/>
    <mergeCell ref="B38:D38"/>
    <mergeCell ref="E38:H38"/>
    <mergeCell ref="I38:J38"/>
    <mergeCell ref="K38:L38"/>
    <mergeCell ref="M38:N38"/>
    <mergeCell ref="P38:Q38"/>
    <mergeCell ref="R38:S38"/>
    <mergeCell ref="B39:D39"/>
    <mergeCell ref="E39:H39"/>
    <mergeCell ref="B35:D35"/>
    <mergeCell ref="E35:H35"/>
    <mergeCell ref="I35:J35"/>
    <mergeCell ref="K35:L35"/>
    <mergeCell ref="M35:N35"/>
    <mergeCell ref="P35:Q35"/>
    <mergeCell ref="R35:S35"/>
    <mergeCell ref="B36:D36"/>
    <mergeCell ref="E36:H36"/>
    <mergeCell ref="I36:J36"/>
    <mergeCell ref="K36:L36"/>
    <mergeCell ref="M36:N36"/>
    <mergeCell ref="P36:Q36"/>
    <mergeCell ref="R36:S36"/>
    <mergeCell ref="B33:D33"/>
    <mergeCell ref="E33:H33"/>
    <mergeCell ref="I33:J33"/>
    <mergeCell ref="K33:L33"/>
    <mergeCell ref="M33:N33"/>
    <mergeCell ref="P33:Q33"/>
    <mergeCell ref="R33:S33"/>
    <mergeCell ref="B34:D34"/>
    <mergeCell ref="E34:H34"/>
    <mergeCell ref="I34:J34"/>
    <mergeCell ref="K34:L34"/>
    <mergeCell ref="M34:N34"/>
    <mergeCell ref="P34:Q34"/>
    <mergeCell ref="R34:S34"/>
    <mergeCell ref="M28:N28"/>
    <mergeCell ref="P28:Q28"/>
    <mergeCell ref="R28:S28"/>
    <mergeCell ref="B29:D29"/>
    <mergeCell ref="E29:H29"/>
    <mergeCell ref="I29:J29"/>
    <mergeCell ref="K29:L29"/>
    <mergeCell ref="M29:N29"/>
    <mergeCell ref="P29:Q29"/>
    <mergeCell ref="R29:S29"/>
    <mergeCell ref="A2:S3"/>
    <mergeCell ref="A10:C10"/>
    <mergeCell ref="E10:N10"/>
    <mergeCell ref="A11:C11"/>
    <mergeCell ref="E11:N11"/>
    <mergeCell ref="P11:Q11"/>
    <mergeCell ref="P10:Q10"/>
    <mergeCell ref="A15:E15"/>
    <mergeCell ref="N15:S15"/>
    <mergeCell ref="F13:J13"/>
    <mergeCell ref="K13:M13"/>
    <mergeCell ref="F14:J14"/>
    <mergeCell ref="K14:M14"/>
    <mergeCell ref="A13:E13"/>
    <mergeCell ref="A14:E14"/>
    <mergeCell ref="N13:S13"/>
    <mergeCell ref="N14:S14"/>
    <mergeCell ref="F15:J15"/>
    <mergeCell ref="K15:M15"/>
    <mergeCell ref="K16:M16"/>
    <mergeCell ref="N16:P16"/>
    <mergeCell ref="B26:D26"/>
    <mergeCell ref="E26:H26"/>
    <mergeCell ref="K26:L26"/>
    <mergeCell ref="E47:H47"/>
    <mergeCell ref="K47:L47"/>
    <mergeCell ref="P26:Q26"/>
    <mergeCell ref="M26:N26"/>
    <mergeCell ref="Q16:R16"/>
    <mergeCell ref="B18:E18"/>
    <mergeCell ref="F18:J18"/>
    <mergeCell ref="K18:M18"/>
    <mergeCell ref="N18:R18"/>
    <mergeCell ref="A23:B24"/>
    <mergeCell ref="C23:C24"/>
    <mergeCell ref="D23:K24"/>
    <mergeCell ref="L23:L24"/>
    <mergeCell ref="M23:S24"/>
    <mergeCell ref="R26:S26"/>
    <mergeCell ref="R27:S27"/>
    <mergeCell ref="R30:S30"/>
    <mergeCell ref="R47:S47"/>
    <mergeCell ref="P27:Q27"/>
    <mergeCell ref="I79:J79"/>
    <mergeCell ref="I26:J26"/>
    <mergeCell ref="B27:D27"/>
    <mergeCell ref="E27:H27"/>
    <mergeCell ref="K27:L27"/>
    <mergeCell ref="B30:D30"/>
    <mergeCell ref="E30:H30"/>
    <mergeCell ref="K30:L30"/>
    <mergeCell ref="B47:D47"/>
    <mergeCell ref="I27:J27"/>
    <mergeCell ref="I30:J30"/>
    <mergeCell ref="I47:J47"/>
    <mergeCell ref="B31:D31"/>
    <mergeCell ref="E31:H31"/>
    <mergeCell ref="I31:J31"/>
    <mergeCell ref="K31:L31"/>
    <mergeCell ref="B32:D32"/>
    <mergeCell ref="E32:H32"/>
    <mergeCell ref="B28:D28"/>
    <mergeCell ref="E28:H28"/>
    <mergeCell ref="I28:J28"/>
    <mergeCell ref="K28:L28"/>
    <mergeCell ref="I32:J32"/>
    <mergeCell ref="K79:L79"/>
    <mergeCell ref="M27:N27"/>
    <mergeCell ref="M30:N30"/>
    <mergeCell ref="M47:N47"/>
    <mergeCell ref="M48:N48"/>
    <mergeCell ref="K58:L58"/>
    <mergeCell ref="K71:L71"/>
    <mergeCell ref="R48:S48"/>
    <mergeCell ref="B79:D79"/>
    <mergeCell ref="E79:H79"/>
    <mergeCell ref="B71:D71"/>
    <mergeCell ref="E71:H71"/>
    <mergeCell ref="B72:D72"/>
    <mergeCell ref="E72:H72"/>
    <mergeCell ref="I71:J71"/>
    <mergeCell ref="J54:J55"/>
    <mergeCell ref="K54:S55"/>
    <mergeCell ref="B58:D58"/>
    <mergeCell ref="E58:H58"/>
    <mergeCell ref="I57:J57"/>
    <mergeCell ref="I58:J58"/>
    <mergeCell ref="M57:N57"/>
    <mergeCell ref="M58:N58"/>
    <mergeCell ref="M71:N71"/>
    <mergeCell ref="M79:N79"/>
    <mergeCell ref="M72:N72"/>
    <mergeCell ref="W54:Z54"/>
    <mergeCell ref="W55:Z55"/>
    <mergeCell ref="W56:Z56"/>
    <mergeCell ref="W57:Z57"/>
    <mergeCell ref="O57:P57"/>
    <mergeCell ref="K57:L57"/>
    <mergeCell ref="P30:Q30"/>
    <mergeCell ref="P47:Q47"/>
    <mergeCell ref="P48:Q48"/>
    <mergeCell ref="O58:P58"/>
    <mergeCell ref="O71:P71"/>
    <mergeCell ref="O72:P72"/>
    <mergeCell ref="K72:L72"/>
    <mergeCell ref="O62:P62"/>
    <mergeCell ref="O79:P79"/>
    <mergeCell ref="M31:N31"/>
    <mergeCell ref="P31:Q31"/>
    <mergeCell ref="R31:S31"/>
    <mergeCell ref="K32:L32"/>
    <mergeCell ref="M32:N32"/>
    <mergeCell ref="P32:Q32"/>
    <mergeCell ref="R32:S32"/>
    <mergeCell ref="K70:L70"/>
    <mergeCell ref="M70:N70"/>
    <mergeCell ref="P42:Q42"/>
    <mergeCell ref="P43:Q43"/>
    <mergeCell ref="P44:Q44"/>
    <mergeCell ref="P45:Q45"/>
    <mergeCell ref="P46:Q46"/>
    <mergeCell ref="R42:S42"/>
    <mergeCell ref="R43:S43"/>
    <mergeCell ref="R44:S44"/>
    <mergeCell ref="R45:S45"/>
    <mergeCell ref="R46:S46"/>
    <mergeCell ref="O78:P78"/>
    <mergeCell ref="M78:N78"/>
    <mergeCell ref="K78:L78"/>
    <mergeCell ref="K73:L73"/>
    <mergeCell ref="I42:J42"/>
    <mergeCell ref="I43:J43"/>
    <mergeCell ref="I44:J44"/>
    <mergeCell ref="I45:J45"/>
    <mergeCell ref="I46:J46"/>
    <mergeCell ref="B42:D42"/>
    <mergeCell ref="B43:D43"/>
    <mergeCell ref="B44:D44"/>
    <mergeCell ref="B45:D45"/>
    <mergeCell ref="B46:D46"/>
    <mergeCell ref="E42:H42"/>
    <mergeCell ref="E43:H43"/>
    <mergeCell ref="E44:H44"/>
    <mergeCell ref="E45:H45"/>
    <mergeCell ref="E46:H46"/>
    <mergeCell ref="I78:J78"/>
    <mergeCell ref="E78:H78"/>
    <mergeCell ref="B78:D78"/>
    <mergeCell ref="B73:D73"/>
    <mergeCell ref="B74:D74"/>
    <mergeCell ref="B75:D75"/>
    <mergeCell ref="B76:D76"/>
    <mergeCell ref="B77:D77"/>
    <mergeCell ref="E73:H73"/>
    <mergeCell ref="E74:H74"/>
    <mergeCell ref="E75:H75"/>
    <mergeCell ref="E76:H76"/>
    <mergeCell ref="E77:H77"/>
    <mergeCell ref="I73:J73"/>
    <mergeCell ref="I74:J74"/>
    <mergeCell ref="I75:J75"/>
    <mergeCell ref="I76:J76"/>
    <mergeCell ref="I77:J77"/>
    <mergeCell ref="O73:P73"/>
    <mergeCell ref="O74:P74"/>
    <mergeCell ref="O75:P75"/>
    <mergeCell ref="O76:P76"/>
    <mergeCell ref="O77:P77"/>
    <mergeCell ref="K42:L42"/>
    <mergeCell ref="K43:L43"/>
    <mergeCell ref="K44:L44"/>
    <mergeCell ref="K45:L45"/>
    <mergeCell ref="K46:L46"/>
    <mergeCell ref="M42:N42"/>
    <mergeCell ref="M43:N43"/>
    <mergeCell ref="M44:N44"/>
    <mergeCell ref="M45:N45"/>
    <mergeCell ref="M46:N46"/>
    <mergeCell ref="K74:L74"/>
    <mergeCell ref="K75:L75"/>
    <mergeCell ref="K76:L76"/>
    <mergeCell ref="K77:L77"/>
    <mergeCell ref="M73:N73"/>
    <mergeCell ref="M74:N74"/>
    <mergeCell ref="M75:N75"/>
    <mergeCell ref="M76:N76"/>
    <mergeCell ref="M77:N77"/>
  </mergeCells>
  <phoneticPr fontId="1"/>
  <pageMargins left="0.78740157480314965" right="0.78740157480314965" top="0.39370078740157483" bottom="0.39370078740157483" header="0.51181102362204722" footer="0.51181102362204722"/>
  <pageSetup paperSize="9" scale="43" fitToHeight="0" orientation="portrait" cellComments="asDisplayed" r:id="rId1"/>
  <headerFooter alignWithMargins="0"/>
  <rowBreaks count="1" manualBreakCount="1">
    <brk id="50"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79918-A777-4225-A61C-74B0ECC5329C}">
  <sheetPr>
    <pageSetUpPr fitToPage="1"/>
  </sheetPr>
  <dimension ref="B1:N78"/>
  <sheetViews>
    <sheetView view="pageBreakPreview" topLeftCell="A22" zoomScale="80" zoomScaleNormal="85" zoomScaleSheetLayoutView="80" workbookViewId="0">
      <selection activeCell="J52" sqref="J25:J52"/>
    </sheetView>
  </sheetViews>
  <sheetFormatPr defaultColWidth="9" defaultRowHeight="13.5" outlineLevelRow="1" x14ac:dyDescent="0.15"/>
  <cols>
    <col min="1" max="1" width="2.875" style="100" customWidth="1"/>
    <col min="2" max="2" width="62.125" style="100" customWidth="1"/>
    <col min="3" max="3" width="10.875" style="100" customWidth="1"/>
    <col min="4" max="4" width="5.125" style="100" bestFit="1" customWidth="1"/>
    <col min="5" max="5" width="11.875" style="100" customWidth="1"/>
    <col min="6" max="6" width="6.25" style="100" customWidth="1"/>
    <col min="7" max="7" width="11.875" style="100" customWidth="1"/>
    <col min="8" max="8" width="6.25" style="100" customWidth="1"/>
    <col min="9" max="9" width="15.25" style="100" bestFit="1" customWidth="1"/>
    <col min="10" max="11" width="19.875" style="100" customWidth="1"/>
    <col min="12" max="12" width="9.25" style="100" bestFit="1" customWidth="1"/>
    <col min="13" max="16384" width="9" style="100"/>
  </cols>
  <sheetData>
    <row r="1" spans="2:11" ht="26.25" customHeight="1" x14ac:dyDescent="0.15">
      <c r="K1" s="81" t="s">
        <v>122</v>
      </c>
    </row>
    <row r="2" spans="2:11" ht="18.75" customHeight="1" x14ac:dyDescent="0.15"/>
    <row r="3" spans="2:11" ht="18.75" customHeight="1" x14ac:dyDescent="0.15">
      <c r="B3" s="727" t="s">
        <v>123</v>
      </c>
      <c r="C3" s="728"/>
      <c r="D3" s="728"/>
      <c r="E3" s="728"/>
      <c r="F3" s="728"/>
      <c r="G3" s="728"/>
      <c r="H3" s="728"/>
      <c r="I3" s="728"/>
      <c r="J3" s="728"/>
      <c r="K3" s="728"/>
    </row>
    <row r="4" spans="2:11" ht="18.75" customHeight="1" x14ac:dyDescent="0.15">
      <c r="B4" s="728"/>
      <c r="C4" s="728"/>
      <c r="D4" s="728"/>
      <c r="E4" s="728"/>
      <c r="F4" s="728"/>
      <c r="G4" s="728"/>
      <c r="H4" s="728"/>
      <c r="I4" s="728"/>
      <c r="J4" s="728"/>
      <c r="K4" s="728"/>
    </row>
    <row r="5" spans="2:11" ht="21" customHeight="1" x14ac:dyDescent="0.15">
      <c r="I5" s="191"/>
      <c r="J5" s="191"/>
      <c r="K5" s="113" t="str">
        <f>IF(表紙!G8="","会社名",表紙!G8)</f>
        <v>会社名</v>
      </c>
    </row>
    <row r="6" spans="2:11" ht="26.25" customHeight="1" x14ac:dyDescent="0.15"/>
    <row r="7" spans="2:11" ht="18" customHeight="1" x14ac:dyDescent="0.15">
      <c r="B7" s="99" t="s">
        <v>124</v>
      </c>
    </row>
    <row r="8" spans="2:11" ht="18" customHeight="1" x14ac:dyDescent="0.15">
      <c r="B8" s="99" t="s">
        <v>125</v>
      </c>
    </row>
    <row r="9" spans="2:11" ht="9" customHeight="1" thickBot="1" x14ac:dyDescent="0.2"/>
    <row r="10" spans="2:11" ht="37.5" customHeight="1" thickTop="1" thickBot="1" x14ac:dyDescent="0.2">
      <c r="B10" s="729" t="s">
        <v>126</v>
      </c>
      <c r="C10" s="730"/>
      <c r="D10" s="730"/>
      <c r="E10" s="730"/>
      <c r="F10" s="730"/>
      <c r="G10" s="730"/>
      <c r="H10" s="730"/>
      <c r="I10" s="730"/>
      <c r="J10" s="730"/>
      <c r="K10" s="731"/>
    </row>
    <row r="11" spans="2:11" ht="9.75" customHeight="1" thickTop="1" x14ac:dyDescent="0.15">
      <c r="B11" s="99"/>
    </row>
    <row r="12" spans="2:11" ht="18" customHeight="1" x14ac:dyDescent="0.15">
      <c r="B12" s="99" t="s">
        <v>127</v>
      </c>
    </row>
    <row r="13" spans="2:11" ht="9.75" customHeight="1" thickBot="1" x14ac:dyDescent="0.2">
      <c r="B13" s="99"/>
    </row>
    <row r="14" spans="2:11" ht="37.5" customHeight="1" thickTop="1" thickBot="1" x14ac:dyDescent="0.2">
      <c r="B14" s="729" t="s">
        <v>128</v>
      </c>
      <c r="C14" s="730"/>
      <c r="D14" s="730"/>
      <c r="E14" s="730"/>
      <c r="F14" s="730"/>
      <c r="G14" s="730"/>
      <c r="H14" s="730"/>
      <c r="I14" s="730"/>
      <c r="J14" s="730"/>
      <c r="K14" s="731"/>
    </row>
    <row r="15" spans="2:11" ht="31.5" customHeight="1" thickTop="1" x14ac:dyDescent="0.15">
      <c r="B15" s="732" t="s">
        <v>129</v>
      </c>
      <c r="C15" s="732"/>
      <c r="D15" s="732"/>
      <c r="E15" s="732"/>
      <c r="F15" s="732"/>
      <c r="G15" s="732"/>
    </row>
    <row r="16" spans="2:11" ht="18" customHeight="1" x14ac:dyDescent="0.15">
      <c r="B16" s="99"/>
    </row>
    <row r="17" spans="2:12" ht="18" customHeight="1" x14ac:dyDescent="0.2">
      <c r="B17" s="115" t="s">
        <v>130</v>
      </c>
      <c r="C17" s="115"/>
      <c r="D17" s="115"/>
      <c r="E17" s="115"/>
      <c r="F17" s="115"/>
      <c r="G17" s="115"/>
      <c r="H17" s="116"/>
      <c r="I17" s="116"/>
      <c r="J17" s="116"/>
      <c r="K17" s="116"/>
    </row>
    <row r="18" spans="2:12" ht="9.6" customHeight="1" thickBot="1" x14ac:dyDescent="0.2">
      <c r="B18" s="117"/>
      <c r="C18" s="117"/>
      <c r="D18" s="117"/>
      <c r="E18" s="117"/>
      <c r="F18" s="117"/>
      <c r="G18" s="117"/>
      <c r="H18" s="118"/>
      <c r="I18" s="118"/>
      <c r="J18" s="118"/>
      <c r="K18" s="118"/>
    </row>
    <row r="19" spans="2:12" ht="36" customHeight="1" thickTop="1" thickBot="1" x14ac:dyDescent="0.2">
      <c r="B19" s="733" t="s">
        <v>131</v>
      </c>
      <c r="C19" s="734"/>
      <c r="D19" s="734"/>
      <c r="E19" s="734"/>
      <c r="F19" s="734"/>
      <c r="G19" s="734"/>
      <c r="H19" s="734"/>
      <c r="I19" s="734"/>
      <c r="J19" s="734"/>
      <c r="K19" s="735"/>
    </row>
    <row r="20" spans="2:12" ht="31.5" customHeight="1" thickTop="1" x14ac:dyDescent="0.15">
      <c r="B20" s="121" t="s">
        <v>132</v>
      </c>
      <c r="C20" s="122"/>
      <c r="D20" s="122"/>
      <c r="E20" s="122"/>
      <c r="F20" s="122"/>
      <c r="G20" s="122"/>
      <c r="H20" s="122"/>
      <c r="I20" s="122"/>
      <c r="J20" s="122"/>
      <c r="K20" s="122"/>
    </row>
    <row r="21" spans="2:12" ht="18" customHeight="1" x14ac:dyDescent="0.15">
      <c r="B21" s="192"/>
      <c r="C21" s="122"/>
      <c r="D21" s="122"/>
      <c r="E21" s="122"/>
      <c r="F21" s="122"/>
      <c r="G21" s="122"/>
      <c r="H21" s="122"/>
      <c r="I21" s="122"/>
      <c r="J21" s="122"/>
      <c r="K21" s="122"/>
    </row>
    <row r="22" spans="2:12" ht="18" thickBot="1" x14ac:dyDescent="0.2">
      <c r="B22" s="99" t="s">
        <v>133</v>
      </c>
      <c r="J22" s="171"/>
    </row>
    <row r="23" spans="2:12" ht="45" customHeight="1" x14ac:dyDescent="0.15">
      <c r="B23" s="123" t="s">
        <v>134</v>
      </c>
      <c r="C23" s="722" t="s">
        <v>135</v>
      </c>
      <c r="D23" s="723"/>
      <c r="E23" s="724" t="s">
        <v>136</v>
      </c>
      <c r="F23" s="725"/>
      <c r="G23" s="725"/>
      <c r="H23" s="726"/>
      <c r="I23" s="193" t="s">
        <v>137</v>
      </c>
      <c r="J23" s="110" t="s">
        <v>138</v>
      </c>
      <c r="K23" s="194" t="s">
        <v>139</v>
      </c>
    </row>
    <row r="24" spans="2:12" ht="18" customHeight="1" thickBot="1" x14ac:dyDescent="0.2">
      <c r="B24" s="124"/>
      <c r="C24" s="195"/>
      <c r="D24" s="196"/>
      <c r="E24" s="708" t="s">
        <v>140</v>
      </c>
      <c r="F24" s="709"/>
      <c r="G24" s="708" t="s">
        <v>141</v>
      </c>
      <c r="H24" s="709"/>
      <c r="I24" s="105"/>
      <c r="J24" s="127"/>
      <c r="K24" s="197"/>
    </row>
    <row r="25" spans="2:12" ht="18" customHeight="1" thickTop="1" x14ac:dyDescent="0.15">
      <c r="B25" s="129" t="s">
        <v>142</v>
      </c>
      <c r="C25" s="198"/>
      <c r="D25" s="199" t="s">
        <v>143</v>
      </c>
      <c r="E25" s="200"/>
      <c r="F25" s="201" t="s">
        <v>144</v>
      </c>
      <c r="G25" s="202" t="str">
        <f>IF(C25="","",IF(E25="",参考!E7*1000,""))</f>
        <v/>
      </c>
      <c r="H25" s="201" t="s">
        <v>145</v>
      </c>
      <c r="I25" s="203" t="str">
        <f>IF(C25=""," ",IF(E25="",C25*G25,C25*E25))</f>
        <v xml:space="preserve"> </v>
      </c>
      <c r="J25" s="204">
        <v>2.46E-2</v>
      </c>
      <c r="K25" s="484" t="str">
        <f>IF(I25=" ","",(J25*I25/10^6)*44/12)</f>
        <v/>
      </c>
      <c r="L25" s="112" t="s">
        <v>146</v>
      </c>
    </row>
    <row r="26" spans="2:12" ht="18" customHeight="1" x14ac:dyDescent="0.15">
      <c r="B26" s="135" t="s">
        <v>147</v>
      </c>
      <c r="C26" s="198"/>
      <c r="D26" s="199" t="s">
        <v>143</v>
      </c>
      <c r="E26" s="198"/>
      <c r="F26" s="201" t="s">
        <v>144</v>
      </c>
      <c r="G26" s="202" t="str">
        <f>IF(C26="","",IF(E26="",参考!E8*1000,""))</f>
        <v/>
      </c>
      <c r="H26" s="201" t="s">
        <v>145</v>
      </c>
      <c r="I26" s="203" t="str">
        <f t="shared" ref="I26:I52" si="0">IF(C26=""," ",IF(E26="",C26*G26,C26*E26))</f>
        <v xml:space="preserve"> </v>
      </c>
      <c r="J26" s="204">
        <v>2.4500000000000001E-2</v>
      </c>
      <c r="K26" s="484" t="str">
        <f t="shared" ref="K26:K52" si="1">IF(I26=" ","",(J26*I26/10^6)*44/12)</f>
        <v/>
      </c>
      <c r="L26" s="112" t="s">
        <v>148</v>
      </c>
    </row>
    <row r="27" spans="2:12" ht="18" customHeight="1" x14ac:dyDescent="0.15">
      <c r="B27" s="135" t="s">
        <v>149</v>
      </c>
      <c r="C27" s="198"/>
      <c r="D27" s="199" t="s">
        <v>143</v>
      </c>
      <c r="E27" s="198"/>
      <c r="F27" s="201" t="s">
        <v>144</v>
      </c>
      <c r="G27" s="202" t="str">
        <f>IF(C27="","",IF(E27="",参考!E9*1000,""))</f>
        <v/>
      </c>
      <c r="H27" s="201" t="s">
        <v>145</v>
      </c>
      <c r="I27" s="203" t="str">
        <f t="shared" si="0"/>
        <v xml:space="preserve"> </v>
      </c>
      <c r="J27" s="204">
        <v>2.5100000000000001E-2</v>
      </c>
      <c r="K27" s="484" t="str">
        <f t="shared" si="1"/>
        <v/>
      </c>
      <c r="L27" s="112" t="s">
        <v>150</v>
      </c>
    </row>
    <row r="28" spans="2:12" ht="18" customHeight="1" x14ac:dyDescent="0.15">
      <c r="B28" s="135" t="s">
        <v>151</v>
      </c>
      <c r="C28" s="198"/>
      <c r="D28" s="199" t="s">
        <v>143</v>
      </c>
      <c r="E28" s="198"/>
      <c r="F28" s="201" t="s">
        <v>144</v>
      </c>
      <c r="G28" s="202" t="str">
        <f>IF(C28="","",IF(E28="",参考!E10*1000,""))</f>
        <v/>
      </c>
      <c r="H28" s="201" t="s">
        <v>145</v>
      </c>
      <c r="I28" s="203" t="str">
        <f t="shared" si="0"/>
        <v xml:space="preserve"> </v>
      </c>
      <c r="J28" s="204">
        <v>2.4299999999999999E-2</v>
      </c>
      <c r="K28" s="484" t="str">
        <f t="shared" si="1"/>
        <v/>
      </c>
      <c r="L28" s="112" t="s">
        <v>152</v>
      </c>
    </row>
    <row r="29" spans="2:12" ht="18" customHeight="1" x14ac:dyDescent="0.15">
      <c r="B29" s="135" t="s">
        <v>153</v>
      </c>
      <c r="C29" s="198"/>
      <c r="D29" s="199" t="s">
        <v>143</v>
      </c>
      <c r="E29" s="198"/>
      <c r="F29" s="201" t="s">
        <v>145</v>
      </c>
      <c r="G29" s="202" t="str">
        <f>IF(C29="","",IF(E29="",参考!E11*1000,""))</f>
        <v/>
      </c>
      <c r="H29" s="201" t="s">
        <v>145</v>
      </c>
      <c r="I29" s="203" t="str">
        <f t="shared" si="0"/>
        <v xml:space="preserve"> </v>
      </c>
      <c r="J29" s="204">
        <v>2.4199999999999999E-2</v>
      </c>
      <c r="K29" s="484" t="str">
        <f t="shared" si="1"/>
        <v/>
      </c>
      <c r="L29" s="112" t="s">
        <v>154</v>
      </c>
    </row>
    <row r="30" spans="2:12" ht="18" customHeight="1" x14ac:dyDescent="0.15">
      <c r="B30" s="135" t="s">
        <v>155</v>
      </c>
      <c r="C30" s="198"/>
      <c r="D30" s="199" t="s">
        <v>143</v>
      </c>
      <c r="E30" s="198"/>
      <c r="F30" s="201" t="s">
        <v>145</v>
      </c>
      <c r="G30" s="202" t="str">
        <f>IF(C30="","",IF(E30="",参考!E12*1000,""))</f>
        <v/>
      </c>
      <c r="H30" s="201" t="s">
        <v>145</v>
      </c>
      <c r="I30" s="203" t="str">
        <f t="shared" si="0"/>
        <v xml:space="preserve"> </v>
      </c>
      <c r="J30" s="204">
        <v>2.5899999999999999E-2</v>
      </c>
      <c r="K30" s="484" t="str">
        <f t="shared" si="1"/>
        <v/>
      </c>
      <c r="L30" s="112" t="s">
        <v>156</v>
      </c>
    </row>
    <row r="31" spans="2:12" ht="18" customHeight="1" x14ac:dyDescent="0.15">
      <c r="B31" s="135" t="s">
        <v>157</v>
      </c>
      <c r="C31" s="198"/>
      <c r="D31" s="199" t="s">
        <v>143</v>
      </c>
      <c r="E31" s="198"/>
      <c r="F31" s="201" t="s">
        <v>145</v>
      </c>
      <c r="G31" s="202" t="str">
        <f>IF(C31="","",IF(E31="",参考!E13*1000,""))</f>
        <v/>
      </c>
      <c r="H31" s="201" t="s">
        <v>145</v>
      </c>
      <c r="I31" s="203" t="str">
        <f t="shared" si="0"/>
        <v xml:space="preserve"> </v>
      </c>
      <c r="J31" s="204">
        <v>2.9899999999999999E-2</v>
      </c>
      <c r="K31" s="484" t="str">
        <f t="shared" si="1"/>
        <v/>
      </c>
      <c r="L31" s="112" t="s">
        <v>158</v>
      </c>
    </row>
    <row r="32" spans="2:12" ht="18" customHeight="1" x14ac:dyDescent="0.15">
      <c r="B32" s="136" t="s">
        <v>159</v>
      </c>
      <c r="C32" s="205"/>
      <c r="D32" s="206" t="s">
        <v>143</v>
      </c>
      <c r="E32" s="205"/>
      <c r="F32" s="207" t="s">
        <v>145</v>
      </c>
      <c r="G32" s="202" t="str">
        <f>IF(C32="","",IF(E32="",参考!E14*1000,""))</f>
        <v/>
      </c>
      <c r="H32" s="207" t="s">
        <v>145</v>
      </c>
      <c r="I32" s="203" t="str">
        <f t="shared" si="0"/>
        <v xml:space="preserve"> </v>
      </c>
      <c r="J32" s="204">
        <v>2.4500000000000001E-2</v>
      </c>
      <c r="K32" s="484" t="str">
        <f t="shared" si="1"/>
        <v/>
      </c>
      <c r="L32" s="112" t="s">
        <v>160</v>
      </c>
    </row>
    <row r="33" spans="2:12" ht="18" customHeight="1" x14ac:dyDescent="0.15">
      <c r="B33" s="136" t="s">
        <v>161</v>
      </c>
      <c r="C33" s="205"/>
      <c r="D33" s="206" t="s">
        <v>143</v>
      </c>
      <c r="E33" s="205"/>
      <c r="F33" s="207" t="s">
        <v>144</v>
      </c>
      <c r="G33" s="208" t="str">
        <f>IF(C33="","",IF(E33="",参考!E15*1000,""))</f>
        <v/>
      </c>
      <c r="H33" s="207" t="s">
        <v>145</v>
      </c>
      <c r="I33" s="203" t="str">
        <f t="shared" si="0"/>
        <v xml:space="preserve"> </v>
      </c>
      <c r="J33" s="204">
        <v>2.0899999999999998E-2</v>
      </c>
      <c r="K33" s="484" t="str">
        <f t="shared" si="1"/>
        <v/>
      </c>
      <c r="L33" s="112" t="s">
        <v>162</v>
      </c>
    </row>
    <row r="34" spans="2:12" ht="18" customHeight="1" x14ac:dyDescent="0.15">
      <c r="B34" s="136" t="s">
        <v>163</v>
      </c>
      <c r="C34" s="205"/>
      <c r="D34" s="206" t="s">
        <v>143</v>
      </c>
      <c r="E34" s="205"/>
      <c r="F34" s="207" t="s">
        <v>145</v>
      </c>
      <c r="G34" s="208" t="str">
        <f>IF(C34="","",IF(E34="",参考!E16*1000,""))</f>
        <v/>
      </c>
      <c r="H34" s="207" t="s">
        <v>145</v>
      </c>
      <c r="I34" s="203" t="str">
        <f t="shared" si="0"/>
        <v xml:space="preserve"> </v>
      </c>
      <c r="J34" s="204">
        <v>2.0400000000000001E-2</v>
      </c>
      <c r="K34" s="484" t="str">
        <f t="shared" si="1"/>
        <v/>
      </c>
      <c r="L34" s="112" t="s">
        <v>164</v>
      </c>
    </row>
    <row r="35" spans="2:12" ht="18" customHeight="1" x14ac:dyDescent="0.15">
      <c r="B35" s="136" t="s">
        <v>165</v>
      </c>
      <c r="C35" s="205"/>
      <c r="D35" s="206" t="s">
        <v>166</v>
      </c>
      <c r="E35" s="205"/>
      <c r="F35" s="207" t="s">
        <v>167</v>
      </c>
      <c r="G35" s="208" t="str">
        <f>IF(C35="","",IF(E35="",参考!E17*1000*1000,""))</f>
        <v/>
      </c>
      <c r="H35" s="207" t="s">
        <v>167</v>
      </c>
      <c r="I35" s="203" t="str">
        <f t="shared" si="0"/>
        <v xml:space="preserve"> </v>
      </c>
      <c r="J35" s="204">
        <v>1.83E-2</v>
      </c>
      <c r="K35" s="484" t="str">
        <f t="shared" si="1"/>
        <v/>
      </c>
      <c r="L35" s="112" t="s">
        <v>168</v>
      </c>
    </row>
    <row r="36" spans="2:12" ht="18" customHeight="1" x14ac:dyDescent="0.15">
      <c r="B36" s="136" t="s">
        <v>169</v>
      </c>
      <c r="C36" s="205"/>
      <c r="D36" s="206" t="s">
        <v>170</v>
      </c>
      <c r="E36" s="205"/>
      <c r="F36" s="207" t="s">
        <v>171</v>
      </c>
      <c r="G36" s="208" t="str">
        <f>IF(C36="","",IF(E36="",参考!E18*1000*1000,""))</f>
        <v/>
      </c>
      <c r="H36" s="207" t="s">
        <v>171</v>
      </c>
      <c r="I36" s="203" t="str">
        <f t="shared" si="0"/>
        <v xml:space="preserve"> </v>
      </c>
      <c r="J36" s="204">
        <v>1.9E-2</v>
      </c>
      <c r="K36" s="484" t="str">
        <f t="shared" si="1"/>
        <v/>
      </c>
      <c r="L36" s="112" t="s">
        <v>172</v>
      </c>
    </row>
    <row r="37" spans="2:12" ht="18" customHeight="1" x14ac:dyDescent="0.15">
      <c r="B37" s="136" t="s">
        <v>173</v>
      </c>
      <c r="C37" s="205"/>
      <c r="D37" s="206" t="s">
        <v>170</v>
      </c>
      <c r="E37" s="205"/>
      <c r="F37" s="207" t="s">
        <v>171</v>
      </c>
      <c r="G37" s="208" t="str">
        <f>IF(C37="","",IF(E37="",参考!E19*1000*1000,""))</f>
        <v/>
      </c>
      <c r="H37" s="207" t="s">
        <v>171</v>
      </c>
      <c r="I37" s="203" t="str">
        <f t="shared" si="0"/>
        <v xml:space="preserve"> </v>
      </c>
      <c r="J37" s="204">
        <v>1.8700000000000001E-2</v>
      </c>
      <c r="K37" s="484" t="str">
        <f t="shared" si="1"/>
        <v/>
      </c>
      <c r="L37" s="112" t="s">
        <v>174</v>
      </c>
    </row>
    <row r="38" spans="2:12" ht="18" customHeight="1" x14ac:dyDescent="0.15">
      <c r="B38" s="136" t="s">
        <v>175</v>
      </c>
      <c r="C38" s="205"/>
      <c r="D38" s="206" t="s">
        <v>170</v>
      </c>
      <c r="E38" s="205"/>
      <c r="F38" s="207" t="s">
        <v>171</v>
      </c>
      <c r="G38" s="208" t="str">
        <f>IF(C38="","",IF(E38="",参考!E20*1000*1000,""))</f>
        <v/>
      </c>
      <c r="H38" s="207" t="s">
        <v>171</v>
      </c>
      <c r="I38" s="203" t="str">
        <f t="shared" si="0"/>
        <v xml:space="preserve"> </v>
      </c>
      <c r="J38" s="204">
        <v>1.8599999999999998E-2</v>
      </c>
      <c r="K38" s="484" t="str">
        <f t="shared" si="1"/>
        <v/>
      </c>
      <c r="L38" s="112" t="s">
        <v>176</v>
      </c>
    </row>
    <row r="39" spans="2:12" ht="18" customHeight="1" x14ac:dyDescent="0.15">
      <c r="B39" s="136" t="s">
        <v>177</v>
      </c>
      <c r="C39" s="205"/>
      <c r="D39" s="206" t="s">
        <v>170</v>
      </c>
      <c r="E39" s="205"/>
      <c r="F39" s="207" t="s">
        <v>171</v>
      </c>
      <c r="G39" s="208" t="str">
        <f>IF(C39="","",IF(E39="",参考!E21*1000*1000,""))</f>
        <v/>
      </c>
      <c r="H39" s="207" t="s">
        <v>171</v>
      </c>
      <c r="I39" s="203" t="str">
        <f t="shared" si="0"/>
        <v xml:space="preserve"> </v>
      </c>
      <c r="J39" s="204">
        <v>1.8599999999999998E-2</v>
      </c>
      <c r="K39" s="484" t="str">
        <f t="shared" si="1"/>
        <v/>
      </c>
      <c r="L39" s="112" t="s">
        <v>178</v>
      </c>
    </row>
    <row r="40" spans="2:12" ht="18" customHeight="1" x14ac:dyDescent="0.15">
      <c r="B40" s="136" t="s">
        <v>179</v>
      </c>
      <c r="C40" s="205"/>
      <c r="D40" s="206" t="s">
        <v>170</v>
      </c>
      <c r="E40" s="205"/>
      <c r="F40" s="207" t="s">
        <v>180</v>
      </c>
      <c r="G40" s="208" t="str">
        <f>IF(C40="","",IF(E40="",参考!E22*1000*1000,""))</f>
        <v/>
      </c>
      <c r="H40" s="207" t="s">
        <v>171</v>
      </c>
      <c r="I40" s="203" t="str">
        <f t="shared" si="0"/>
        <v xml:space="preserve"> </v>
      </c>
      <c r="J40" s="204">
        <v>1.8700000000000001E-2</v>
      </c>
      <c r="K40" s="484" t="str">
        <f t="shared" si="1"/>
        <v/>
      </c>
      <c r="L40" s="112" t="s">
        <v>181</v>
      </c>
    </row>
    <row r="41" spans="2:12" ht="18" customHeight="1" x14ac:dyDescent="0.15">
      <c r="B41" s="136" t="s">
        <v>182</v>
      </c>
      <c r="C41" s="205"/>
      <c r="D41" s="206" t="s">
        <v>170</v>
      </c>
      <c r="E41" s="205"/>
      <c r="F41" s="207" t="s">
        <v>171</v>
      </c>
      <c r="G41" s="208" t="str">
        <f>IF(C41="","",IF(E41="",参考!E23*1000*1000,""))</f>
        <v/>
      </c>
      <c r="H41" s="207" t="s">
        <v>171</v>
      </c>
      <c r="I41" s="203" t="str">
        <f t="shared" si="0"/>
        <v xml:space="preserve"> </v>
      </c>
      <c r="J41" s="204">
        <v>1.8800000000000001E-2</v>
      </c>
      <c r="K41" s="484" t="str">
        <f t="shared" si="1"/>
        <v/>
      </c>
      <c r="L41" s="112" t="s">
        <v>183</v>
      </c>
    </row>
    <row r="42" spans="2:12" ht="18" customHeight="1" x14ac:dyDescent="0.15">
      <c r="B42" s="136" t="s">
        <v>184</v>
      </c>
      <c r="C42" s="205"/>
      <c r="D42" s="206" t="s">
        <v>170</v>
      </c>
      <c r="E42" s="205"/>
      <c r="F42" s="207" t="s">
        <v>180</v>
      </c>
      <c r="G42" s="208" t="str">
        <f>IF(C42="","",IF(E42="",参考!E24*1000*1000,""))</f>
        <v/>
      </c>
      <c r="H42" s="207" t="s">
        <v>171</v>
      </c>
      <c r="I42" s="203" t="str">
        <f t="shared" si="0"/>
        <v xml:space="preserve"> </v>
      </c>
      <c r="J42" s="204">
        <v>1.9300000000000001E-2</v>
      </c>
      <c r="K42" s="484" t="str">
        <f t="shared" si="1"/>
        <v/>
      </c>
      <c r="L42" s="112" t="s">
        <v>185</v>
      </c>
    </row>
    <row r="43" spans="2:12" ht="18" customHeight="1" x14ac:dyDescent="0.15">
      <c r="B43" s="136" t="s">
        <v>186</v>
      </c>
      <c r="C43" s="205"/>
      <c r="D43" s="206" t="s">
        <v>170</v>
      </c>
      <c r="E43" s="205"/>
      <c r="F43" s="207" t="s">
        <v>180</v>
      </c>
      <c r="G43" s="208" t="str">
        <f>IF(C43="","",IF(E43="",参考!E25*1000*1000,""))</f>
        <v/>
      </c>
      <c r="H43" s="207" t="s">
        <v>171</v>
      </c>
      <c r="I43" s="203" t="str">
        <f t="shared" si="0"/>
        <v xml:space="preserve"> </v>
      </c>
      <c r="J43" s="204">
        <v>2.0199999999999999E-2</v>
      </c>
      <c r="K43" s="484" t="str">
        <f t="shared" si="1"/>
        <v/>
      </c>
      <c r="L43" s="112" t="s">
        <v>187</v>
      </c>
    </row>
    <row r="44" spans="2:12" ht="18" customHeight="1" x14ac:dyDescent="0.15">
      <c r="B44" s="136" t="s">
        <v>188</v>
      </c>
      <c r="C44" s="205"/>
      <c r="D44" s="206" t="s">
        <v>170</v>
      </c>
      <c r="E44" s="205"/>
      <c r="F44" s="207" t="s">
        <v>171</v>
      </c>
      <c r="G44" s="208" t="str">
        <f>IF(C44="","",IF(E44="",参考!E26*1000*1000,""))</f>
        <v/>
      </c>
      <c r="H44" s="207" t="s">
        <v>171</v>
      </c>
      <c r="I44" s="203" t="str">
        <f t="shared" si="0"/>
        <v xml:space="preserve"> </v>
      </c>
      <c r="J44" s="204">
        <v>1.9900000000000001E-2</v>
      </c>
      <c r="K44" s="484" t="str">
        <f t="shared" si="1"/>
        <v/>
      </c>
      <c r="L44" s="112" t="s">
        <v>189</v>
      </c>
    </row>
    <row r="45" spans="2:12" ht="18" customHeight="1" x14ac:dyDescent="0.15">
      <c r="B45" s="136" t="s">
        <v>190</v>
      </c>
      <c r="C45" s="205"/>
      <c r="D45" s="206" t="s">
        <v>143</v>
      </c>
      <c r="E45" s="205"/>
      <c r="F45" s="207" t="s">
        <v>144</v>
      </c>
      <c r="G45" s="202" t="str">
        <f>IF(C45="","",IF(E45="",参考!E27*1000,""))</f>
        <v/>
      </c>
      <c r="H45" s="207" t="s">
        <v>145</v>
      </c>
      <c r="I45" s="203" t="str">
        <f t="shared" si="0"/>
        <v xml:space="preserve"> </v>
      </c>
      <c r="J45" s="204">
        <v>1.6299999999999999E-2</v>
      </c>
      <c r="K45" s="484" t="str">
        <f t="shared" si="1"/>
        <v/>
      </c>
      <c r="L45" s="112" t="s">
        <v>191</v>
      </c>
    </row>
    <row r="46" spans="2:12" ht="18" customHeight="1" x14ac:dyDescent="0.15">
      <c r="B46" s="136" t="s">
        <v>192</v>
      </c>
      <c r="C46" s="205"/>
      <c r="D46" s="206" t="s">
        <v>193</v>
      </c>
      <c r="E46" s="205"/>
      <c r="F46" s="207" t="s">
        <v>194</v>
      </c>
      <c r="G46" s="202" t="str">
        <f>IF(C46="","",IF(E46="",参考!E28*1000,""))</f>
        <v/>
      </c>
      <c r="H46" s="207" t="s">
        <v>195</v>
      </c>
      <c r="I46" s="203" t="str">
        <f t="shared" si="0"/>
        <v xml:space="preserve"> </v>
      </c>
      <c r="J46" s="204">
        <v>1.44E-2</v>
      </c>
      <c r="K46" s="484" t="str">
        <f t="shared" si="1"/>
        <v/>
      </c>
      <c r="L46" s="112" t="s">
        <v>196</v>
      </c>
    </row>
    <row r="47" spans="2:12" ht="18" customHeight="1" x14ac:dyDescent="0.15">
      <c r="B47" s="136" t="s">
        <v>197</v>
      </c>
      <c r="C47" s="205"/>
      <c r="D47" s="206" t="s">
        <v>143</v>
      </c>
      <c r="E47" s="205"/>
      <c r="F47" s="207" t="s">
        <v>144</v>
      </c>
      <c r="G47" s="202" t="str">
        <f>IF(C47="","",IF(E47="",参考!E29*1000,""))</f>
        <v/>
      </c>
      <c r="H47" s="207" t="s">
        <v>145</v>
      </c>
      <c r="I47" s="203" t="str">
        <f t="shared" si="0"/>
        <v xml:space="preserve"> </v>
      </c>
      <c r="J47" s="204">
        <v>1.3899999999999999E-2</v>
      </c>
      <c r="K47" s="484" t="str">
        <f t="shared" si="1"/>
        <v/>
      </c>
      <c r="L47" s="112" t="s">
        <v>198</v>
      </c>
    </row>
    <row r="48" spans="2:12" ht="18" customHeight="1" x14ac:dyDescent="0.15">
      <c r="B48" s="136" t="s">
        <v>199</v>
      </c>
      <c r="C48" s="470"/>
      <c r="D48" s="206" t="s">
        <v>193</v>
      </c>
      <c r="E48" s="470"/>
      <c r="F48" s="207" t="s">
        <v>200</v>
      </c>
      <c r="G48" s="202" t="str">
        <f>IF(C48="","",IF(E48="",参考!E30*1000,""))</f>
        <v/>
      </c>
      <c r="H48" s="207" t="s">
        <v>200</v>
      </c>
      <c r="I48" s="203" t="str">
        <f t="shared" si="0"/>
        <v xml:space="preserve"> </v>
      </c>
      <c r="J48" s="204">
        <v>1.3899999999999999E-2</v>
      </c>
      <c r="K48" s="484" t="str">
        <f t="shared" si="1"/>
        <v/>
      </c>
      <c r="L48" s="112" t="s">
        <v>201</v>
      </c>
    </row>
    <row r="49" spans="2:12" ht="18" customHeight="1" x14ac:dyDescent="0.15">
      <c r="B49" s="136" t="s">
        <v>202</v>
      </c>
      <c r="C49" s="209"/>
      <c r="D49" s="206" t="s">
        <v>193</v>
      </c>
      <c r="E49" s="205"/>
      <c r="F49" s="207" t="s">
        <v>200</v>
      </c>
      <c r="G49" s="202" t="str">
        <f>IF(C49="","",IF(E49="",参考!E31*1000,""))</f>
        <v/>
      </c>
      <c r="H49" s="207" t="s">
        <v>200</v>
      </c>
      <c r="I49" s="203" t="str">
        <f t="shared" si="0"/>
        <v xml:space="preserve"> </v>
      </c>
      <c r="J49" s="204">
        <v>1.09E-2</v>
      </c>
      <c r="K49" s="484" t="str">
        <f t="shared" si="1"/>
        <v/>
      </c>
      <c r="L49" s="112" t="s">
        <v>203</v>
      </c>
    </row>
    <row r="50" spans="2:12" ht="18" customHeight="1" x14ac:dyDescent="0.15">
      <c r="B50" s="136" t="s">
        <v>204</v>
      </c>
      <c r="C50" s="209"/>
      <c r="D50" s="206" t="s">
        <v>193</v>
      </c>
      <c r="E50" s="209"/>
      <c r="F50" s="207" t="s">
        <v>200</v>
      </c>
      <c r="G50" s="202" t="str">
        <f>IF(C50="","",IF(E50="",参考!E32*1000,""))</f>
        <v/>
      </c>
      <c r="H50" s="207" t="s">
        <v>200</v>
      </c>
      <c r="I50" s="203" t="str">
        <f t="shared" si="0"/>
        <v xml:space="preserve"> </v>
      </c>
      <c r="J50" s="204">
        <v>2.64E-2</v>
      </c>
      <c r="K50" s="484" t="str">
        <f t="shared" si="1"/>
        <v/>
      </c>
      <c r="L50" s="112" t="s">
        <v>205</v>
      </c>
    </row>
    <row r="51" spans="2:12" ht="18" customHeight="1" x14ac:dyDescent="0.15">
      <c r="B51" s="136" t="s">
        <v>206</v>
      </c>
      <c r="C51" s="209"/>
      <c r="D51" s="206" t="s">
        <v>193</v>
      </c>
      <c r="E51" s="209"/>
      <c r="F51" s="207" t="s">
        <v>200</v>
      </c>
      <c r="G51" s="202" t="str">
        <f>IF(C51="","",IF(E51="",参考!E33*1000,""))</f>
        <v/>
      </c>
      <c r="H51" s="207" t="s">
        <v>200</v>
      </c>
      <c r="I51" s="203" t="str">
        <f t="shared" si="0"/>
        <v xml:space="preserve"> </v>
      </c>
      <c r="J51" s="204">
        <v>2.64E-2</v>
      </c>
      <c r="K51" s="484" t="str">
        <f t="shared" si="1"/>
        <v/>
      </c>
      <c r="L51" s="112" t="s">
        <v>207</v>
      </c>
    </row>
    <row r="52" spans="2:12" ht="18" customHeight="1" thickBot="1" x14ac:dyDescent="0.2">
      <c r="B52" s="139" t="s">
        <v>208</v>
      </c>
      <c r="C52" s="209"/>
      <c r="D52" s="206" t="s">
        <v>193</v>
      </c>
      <c r="E52" s="210"/>
      <c r="F52" s="211" t="s">
        <v>200</v>
      </c>
      <c r="G52" s="202" t="str">
        <f>IF(C52="","",IF(E52="",参考!E34*1000,""))</f>
        <v/>
      </c>
      <c r="H52" s="211" t="s">
        <v>200</v>
      </c>
      <c r="I52" s="203" t="str">
        <f t="shared" si="0"/>
        <v xml:space="preserve"> </v>
      </c>
      <c r="J52" s="204">
        <v>4.2000000000000003E-2</v>
      </c>
      <c r="K52" s="484" t="str">
        <f t="shared" si="1"/>
        <v/>
      </c>
      <c r="L52" s="112" t="s">
        <v>209</v>
      </c>
    </row>
    <row r="53" spans="2:12" ht="18" customHeight="1" thickTop="1" thickBot="1" x14ac:dyDescent="0.2">
      <c r="B53" s="140" t="s">
        <v>210</v>
      </c>
      <c r="C53" s="710" t="s">
        <v>211</v>
      </c>
      <c r="D53" s="711"/>
      <c r="E53" s="710" t="s">
        <v>211</v>
      </c>
      <c r="F53" s="711"/>
      <c r="G53" s="710" t="s">
        <v>211</v>
      </c>
      <c r="H53" s="711"/>
      <c r="I53" s="212">
        <f>SUM(I25:I52)</f>
        <v>0</v>
      </c>
      <c r="J53" s="213" t="s">
        <v>211</v>
      </c>
      <c r="K53" s="485">
        <f>SUM(K25:K52)</f>
        <v>0</v>
      </c>
    </row>
    <row r="54" spans="2:12" x14ac:dyDescent="0.15">
      <c r="B54" s="712"/>
      <c r="C54" s="712"/>
      <c r="D54" s="712"/>
      <c r="E54" s="712"/>
      <c r="F54" s="712"/>
      <c r="G54" s="712"/>
      <c r="H54" s="712"/>
      <c r="I54" s="712"/>
      <c r="J54" s="712"/>
      <c r="K54" s="712"/>
    </row>
    <row r="55" spans="2:12" x14ac:dyDescent="0.15">
      <c r="B55" s="713"/>
      <c r="C55" s="713"/>
      <c r="D55" s="713"/>
      <c r="E55" s="713"/>
      <c r="F55" s="713"/>
      <c r="G55" s="713"/>
      <c r="H55" s="713"/>
      <c r="I55" s="713"/>
      <c r="J55" s="713"/>
      <c r="K55" s="713"/>
    </row>
    <row r="56" spans="2:12" ht="18" thickBot="1" x14ac:dyDescent="0.2">
      <c r="B56" s="146" t="s">
        <v>212</v>
      </c>
      <c r="C56" s="147"/>
      <c r="D56" s="147"/>
      <c r="E56" s="147"/>
      <c r="F56" s="147"/>
      <c r="G56" s="147"/>
      <c r="H56" s="147"/>
      <c r="I56" s="148"/>
      <c r="J56" s="149"/>
      <c r="K56" s="214"/>
    </row>
    <row r="57" spans="2:12" ht="60" customHeight="1" thickBot="1" x14ac:dyDescent="0.2">
      <c r="B57" s="215" t="s">
        <v>213</v>
      </c>
      <c r="C57" s="714" t="s">
        <v>214</v>
      </c>
      <c r="D57" s="715"/>
      <c r="E57" s="714" t="s">
        <v>215</v>
      </c>
      <c r="F57" s="715"/>
      <c r="G57" s="716" t="s">
        <v>216</v>
      </c>
      <c r="H57" s="717"/>
      <c r="I57" s="216" t="s">
        <v>217</v>
      </c>
      <c r="J57" s="397" t="s">
        <v>218</v>
      </c>
      <c r="K57" s="398" t="s">
        <v>219</v>
      </c>
    </row>
    <row r="58" spans="2:12" ht="14.25" thickTop="1" x14ac:dyDescent="0.15">
      <c r="B58" s="217"/>
      <c r="C58" s="218"/>
      <c r="D58" s="206"/>
      <c r="E58" s="718"/>
      <c r="F58" s="719"/>
      <c r="G58" s="720"/>
      <c r="H58" s="721"/>
      <c r="I58" s="219" t="str">
        <f>IF(C58="","",IF(E58="",2.05,""))</f>
        <v/>
      </c>
      <c r="J58" s="220" t="str">
        <f>IF(C58=""," ",IF(E58="",C58*I58/1000,C58*E58/1000))</f>
        <v xml:space="preserve"> </v>
      </c>
      <c r="K58" s="487" t="str">
        <f>IF(C58=""," ",IF(G58="",C58*I58/1000,C58*G58/1000))</f>
        <v xml:space="preserve"> </v>
      </c>
    </row>
    <row r="59" spans="2:12" x14ac:dyDescent="0.15">
      <c r="B59" s="221"/>
      <c r="C59" s="222"/>
      <c r="D59" s="206"/>
      <c r="E59" s="696"/>
      <c r="F59" s="697"/>
      <c r="G59" s="694"/>
      <c r="H59" s="695"/>
      <c r="I59" s="219" t="str">
        <f t="shared" ref="I59:I60" si="2">IF(C59="","",IF(E59="",2.05,""))</f>
        <v/>
      </c>
      <c r="J59" s="223" t="str">
        <f t="shared" ref="J59:J60" si="3">IF(C59=""," ",IF(E59="",C59*I59/1000,C59*E59/1000))</f>
        <v xml:space="preserve"> </v>
      </c>
      <c r="K59" s="488" t="str">
        <f t="shared" ref="K59:K60" si="4">IF(C59=""," ",IF(G59="",C59*I59/1000,C59*G59/1000))</f>
        <v xml:space="preserve"> </v>
      </c>
    </row>
    <row r="60" spans="2:12" x14ac:dyDescent="0.15">
      <c r="B60" s="221"/>
      <c r="C60" s="222"/>
      <c r="D60" s="206"/>
      <c r="E60" s="696"/>
      <c r="F60" s="697"/>
      <c r="G60" s="694"/>
      <c r="H60" s="695"/>
      <c r="I60" s="219" t="str">
        <f t="shared" si="2"/>
        <v/>
      </c>
      <c r="J60" s="223" t="str">
        <f t="shared" si="3"/>
        <v xml:space="preserve"> </v>
      </c>
      <c r="K60" s="488" t="str">
        <f t="shared" si="4"/>
        <v xml:space="preserve"> </v>
      </c>
    </row>
    <row r="61" spans="2:12" x14ac:dyDescent="0.15">
      <c r="B61" s="221"/>
      <c r="C61" s="222"/>
      <c r="D61" s="206"/>
      <c r="E61" s="696"/>
      <c r="F61" s="697"/>
      <c r="G61" s="694"/>
      <c r="H61" s="695"/>
      <c r="I61" s="219" t="str">
        <f>IF(C61="","",IF(E61="",2.05,""))</f>
        <v/>
      </c>
      <c r="J61" s="223" t="str">
        <f t="shared" ref="J61:J77" si="5">IF(C61=""," ",IF(E61="",C61*I61/1000,C61*E61/1000))</f>
        <v xml:space="preserve"> </v>
      </c>
      <c r="K61" s="488" t="str">
        <f t="shared" ref="K61:K77" si="6">IF(C61=""," ",IF(G61="",C61*I61/1000,C61*G61/1000))</f>
        <v xml:space="preserve"> </v>
      </c>
    </row>
    <row r="62" spans="2:12" x14ac:dyDescent="0.15">
      <c r="B62" s="221"/>
      <c r="C62" s="222"/>
      <c r="D62" s="206"/>
      <c r="E62" s="696"/>
      <c r="F62" s="697"/>
      <c r="G62" s="694"/>
      <c r="H62" s="695"/>
      <c r="I62" s="219" t="str">
        <f t="shared" ref="I62:I76" si="7">IF(C62="","",IF(E62="",2.05,""))</f>
        <v/>
      </c>
      <c r="J62" s="223" t="str">
        <f t="shared" ref="J62:J76" si="8">IF(C62=""," ",IF(E62="",C62*I62/1000,C62*E62/1000))</f>
        <v xml:space="preserve"> </v>
      </c>
      <c r="K62" s="488" t="str">
        <f t="shared" ref="K62:K76" si="9">IF(C62=""," ",IF(G62="",C62*I62/1000,C62*G62/1000))</f>
        <v xml:space="preserve"> </v>
      </c>
    </row>
    <row r="63" spans="2:12" outlineLevel="1" x14ac:dyDescent="0.15">
      <c r="B63" s="221"/>
      <c r="C63" s="222"/>
      <c r="D63" s="206"/>
      <c r="E63" s="696"/>
      <c r="F63" s="697"/>
      <c r="G63" s="694"/>
      <c r="H63" s="695"/>
      <c r="I63" s="219" t="str">
        <f t="shared" si="7"/>
        <v/>
      </c>
      <c r="J63" s="223" t="str">
        <f t="shared" si="8"/>
        <v xml:space="preserve"> </v>
      </c>
      <c r="K63" s="488" t="str">
        <f t="shared" si="9"/>
        <v xml:space="preserve"> </v>
      </c>
    </row>
    <row r="64" spans="2:12" outlineLevel="1" x14ac:dyDescent="0.15">
      <c r="B64" s="221"/>
      <c r="C64" s="222"/>
      <c r="D64" s="206"/>
      <c r="E64" s="696"/>
      <c r="F64" s="697"/>
      <c r="G64" s="694"/>
      <c r="H64" s="695"/>
      <c r="I64" s="219" t="str">
        <f t="shared" si="7"/>
        <v/>
      </c>
      <c r="J64" s="223" t="str">
        <f t="shared" si="8"/>
        <v xml:space="preserve"> </v>
      </c>
      <c r="K64" s="488" t="str">
        <f t="shared" si="9"/>
        <v xml:space="preserve"> </v>
      </c>
    </row>
    <row r="65" spans="2:14" outlineLevel="1" x14ac:dyDescent="0.15">
      <c r="B65" s="221"/>
      <c r="C65" s="222"/>
      <c r="D65" s="206"/>
      <c r="E65" s="696"/>
      <c r="F65" s="697"/>
      <c r="G65" s="694"/>
      <c r="H65" s="695"/>
      <c r="I65" s="219" t="str">
        <f t="shared" si="7"/>
        <v/>
      </c>
      <c r="J65" s="223" t="str">
        <f t="shared" si="8"/>
        <v xml:space="preserve"> </v>
      </c>
      <c r="K65" s="488" t="str">
        <f t="shared" si="9"/>
        <v xml:space="preserve"> </v>
      </c>
    </row>
    <row r="66" spans="2:14" outlineLevel="1" x14ac:dyDescent="0.15">
      <c r="B66" s="221"/>
      <c r="C66" s="222"/>
      <c r="D66" s="206"/>
      <c r="E66" s="696"/>
      <c r="F66" s="697"/>
      <c r="G66" s="694"/>
      <c r="H66" s="695"/>
      <c r="I66" s="219" t="str">
        <f t="shared" si="7"/>
        <v/>
      </c>
      <c r="J66" s="223" t="str">
        <f t="shared" si="8"/>
        <v xml:space="preserve"> </v>
      </c>
      <c r="K66" s="488" t="str">
        <f t="shared" si="9"/>
        <v xml:space="preserve"> </v>
      </c>
    </row>
    <row r="67" spans="2:14" outlineLevel="1" x14ac:dyDescent="0.15">
      <c r="B67" s="221"/>
      <c r="C67" s="222"/>
      <c r="D67" s="206"/>
      <c r="E67" s="696"/>
      <c r="F67" s="697"/>
      <c r="G67" s="694"/>
      <c r="H67" s="695"/>
      <c r="I67" s="219" t="str">
        <f t="shared" si="7"/>
        <v/>
      </c>
      <c r="J67" s="223" t="str">
        <f t="shared" si="8"/>
        <v xml:space="preserve"> </v>
      </c>
      <c r="K67" s="488" t="str">
        <f t="shared" si="9"/>
        <v xml:space="preserve"> </v>
      </c>
    </row>
    <row r="68" spans="2:14" outlineLevel="1" x14ac:dyDescent="0.15">
      <c r="B68" s="221"/>
      <c r="C68" s="222"/>
      <c r="D68" s="206"/>
      <c r="E68" s="696"/>
      <c r="F68" s="697"/>
      <c r="G68" s="694"/>
      <c r="H68" s="695"/>
      <c r="I68" s="219" t="str">
        <f t="shared" si="7"/>
        <v/>
      </c>
      <c r="J68" s="223" t="str">
        <f t="shared" si="8"/>
        <v xml:space="preserve"> </v>
      </c>
      <c r="K68" s="488" t="str">
        <f t="shared" si="9"/>
        <v xml:space="preserve"> </v>
      </c>
    </row>
    <row r="69" spans="2:14" outlineLevel="1" x14ac:dyDescent="0.15">
      <c r="B69" s="221"/>
      <c r="C69" s="222"/>
      <c r="D69" s="206"/>
      <c r="E69" s="696"/>
      <c r="F69" s="697"/>
      <c r="G69" s="694"/>
      <c r="H69" s="695"/>
      <c r="I69" s="219" t="str">
        <f t="shared" si="7"/>
        <v/>
      </c>
      <c r="J69" s="223" t="str">
        <f t="shared" si="8"/>
        <v xml:space="preserve"> </v>
      </c>
      <c r="K69" s="488" t="str">
        <f t="shared" si="9"/>
        <v xml:space="preserve"> </v>
      </c>
    </row>
    <row r="70" spans="2:14" outlineLevel="1" x14ac:dyDescent="0.15">
      <c r="B70" s="221"/>
      <c r="C70" s="222"/>
      <c r="D70" s="206"/>
      <c r="E70" s="696"/>
      <c r="F70" s="697"/>
      <c r="G70" s="694"/>
      <c r="H70" s="695"/>
      <c r="I70" s="219" t="str">
        <f t="shared" si="7"/>
        <v/>
      </c>
      <c r="J70" s="223" t="str">
        <f t="shared" si="8"/>
        <v xml:space="preserve"> </v>
      </c>
      <c r="K70" s="488" t="str">
        <f t="shared" si="9"/>
        <v xml:space="preserve"> </v>
      </c>
    </row>
    <row r="71" spans="2:14" outlineLevel="1" x14ac:dyDescent="0.15">
      <c r="B71" s="221"/>
      <c r="C71" s="222"/>
      <c r="D71" s="206"/>
      <c r="E71" s="696"/>
      <c r="F71" s="697"/>
      <c r="G71" s="694"/>
      <c r="H71" s="695"/>
      <c r="I71" s="219" t="str">
        <f t="shared" si="7"/>
        <v/>
      </c>
      <c r="J71" s="223" t="str">
        <f t="shared" si="8"/>
        <v xml:space="preserve"> </v>
      </c>
      <c r="K71" s="488" t="str">
        <f t="shared" si="9"/>
        <v xml:space="preserve"> </v>
      </c>
    </row>
    <row r="72" spans="2:14" outlineLevel="1" x14ac:dyDescent="0.15">
      <c r="B72" s="221"/>
      <c r="C72" s="222"/>
      <c r="D72" s="206"/>
      <c r="E72" s="696"/>
      <c r="F72" s="697"/>
      <c r="G72" s="694"/>
      <c r="H72" s="695"/>
      <c r="I72" s="219" t="str">
        <f t="shared" si="7"/>
        <v/>
      </c>
      <c r="J72" s="223" t="str">
        <f t="shared" si="8"/>
        <v xml:space="preserve"> </v>
      </c>
      <c r="K72" s="488" t="str">
        <f t="shared" si="9"/>
        <v xml:space="preserve"> </v>
      </c>
    </row>
    <row r="73" spans="2:14" outlineLevel="1" x14ac:dyDescent="0.15">
      <c r="B73" s="221"/>
      <c r="C73" s="222"/>
      <c r="D73" s="206"/>
      <c r="E73" s="696"/>
      <c r="F73" s="697"/>
      <c r="G73" s="694"/>
      <c r="H73" s="695"/>
      <c r="I73" s="219" t="str">
        <f t="shared" si="7"/>
        <v/>
      </c>
      <c r="J73" s="223" t="str">
        <f t="shared" si="8"/>
        <v xml:space="preserve"> </v>
      </c>
      <c r="K73" s="488" t="str">
        <f t="shared" si="9"/>
        <v xml:space="preserve"> </v>
      </c>
    </row>
    <row r="74" spans="2:14" outlineLevel="1" x14ac:dyDescent="0.15">
      <c r="B74" s="221"/>
      <c r="C74" s="222"/>
      <c r="D74" s="206"/>
      <c r="E74" s="696"/>
      <c r="F74" s="697"/>
      <c r="G74" s="694"/>
      <c r="H74" s="695"/>
      <c r="I74" s="219" t="str">
        <f t="shared" si="7"/>
        <v/>
      </c>
      <c r="J74" s="223" t="str">
        <f t="shared" si="8"/>
        <v xml:space="preserve"> </v>
      </c>
      <c r="K74" s="488" t="str">
        <f t="shared" si="9"/>
        <v xml:space="preserve"> </v>
      </c>
    </row>
    <row r="75" spans="2:14" outlineLevel="1" x14ac:dyDescent="0.15">
      <c r="B75" s="221"/>
      <c r="C75" s="222"/>
      <c r="D75" s="206"/>
      <c r="E75" s="696"/>
      <c r="F75" s="697"/>
      <c r="G75" s="694"/>
      <c r="H75" s="695"/>
      <c r="I75" s="219" t="str">
        <f t="shared" si="7"/>
        <v/>
      </c>
      <c r="J75" s="223" t="str">
        <f t="shared" si="8"/>
        <v xml:space="preserve"> </v>
      </c>
      <c r="K75" s="488" t="str">
        <f t="shared" si="9"/>
        <v xml:space="preserve"> </v>
      </c>
    </row>
    <row r="76" spans="2:14" outlineLevel="1" x14ac:dyDescent="0.15">
      <c r="B76" s="221"/>
      <c r="C76" s="222"/>
      <c r="D76" s="206"/>
      <c r="E76" s="696"/>
      <c r="F76" s="697"/>
      <c r="G76" s="694"/>
      <c r="H76" s="695"/>
      <c r="I76" s="219" t="str">
        <f t="shared" si="7"/>
        <v/>
      </c>
      <c r="J76" s="223" t="str">
        <f t="shared" si="8"/>
        <v xml:space="preserve"> </v>
      </c>
      <c r="K76" s="488" t="str">
        <f t="shared" si="9"/>
        <v xml:space="preserve"> </v>
      </c>
    </row>
    <row r="77" spans="2:14" ht="14.25" thickBot="1" x14ac:dyDescent="0.2">
      <c r="B77" s="224"/>
      <c r="C77" s="225"/>
      <c r="D77" s="206"/>
      <c r="E77" s="698"/>
      <c r="F77" s="699"/>
      <c r="G77" s="700"/>
      <c r="H77" s="701"/>
      <c r="I77" s="226" t="str">
        <f t="shared" ref="I77" si="10">IF(C77="","",IF(E77="",2.05,""))</f>
        <v/>
      </c>
      <c r="J77" s="227" t="str">
        <f t="shared" si="5"/>
        <v xml:space="preserve"> </v>
      </c>
      <c r="K77" s="489" t="str">
        <f t="shared" si="6"/>
        <v xml:space="preserve"> </v>
      </c>
    </row>
    <row r="78" spans="2:14" ht="15" customHeight="1" thickTop="1" thickBot="1" x14ac:dyDescent="0.2">
      <c r="B78" s="159" t="s">
        <v>220</v>
      </c>
      <c r="C78" s="702" t="s">
        <v>211</v>
      </c>
      <c r="D78" s="703"/>
      <c r="E78" s="704" t="s">
        <v>211</v>
      </c>
      <c r="F78" s="705"/>
      <c r="G78" s="706" t="s">
        <v>211</v>
      </c>
      <c r="H78" s="707"/>
      <c r="I78" s="228" t="s">
        <v>221</v>
      </c>
      <c r="J78" s="229">
        <f>SUM(J58:J77)</f>
        <v>0</v>
      </c>
      <c r="K78" s="490">
        <f>SUM(K58:K77)</f>
        <v>0</v>
      </c>
      <c r="M78" s="230"/>
      <c r="N78" s="120"/>
    </row>
  </sheetData>
  <sheetProtection algorithmName="SHA-512" hashValue="LCWUMwnMJamcjOFrsC2Iefasg+NsZKdRkYRlEikuxK1d3udQNxzLDS5mSpS0jfoj4vGvOp7BYdCy654mkrwtIA==" saltValue="f5LLJkkvZLLU0467E71Ebg==" spinCount="100000" sheet="1" objects="1" scenarios="1"/>
  <protectedRanges>
    <protectedRange sqref="C25:C52 E25:E52 B58:C77 E58:H77" name="範囲1"/>
  </protectedRanges>
  <mergeCells count="59">
    <mergeCell ref="C23:D23"/>
    <mergeCell ref="E23:H23"/>
    <mergeCell ref="B3:K4"/>
    <mergeCell ref="B10:K10"/>
    <mergeCell ref="B14:K14"/>
    <mergeCell ref="B15:G15"/>
    <mergeCell ref="B19:K19"/>
    <mergeCell ref="E61:F61"/>
    <mergeCell ref="G61:H61"/>
    <mergeCell ref="E24:F24"/>
    <mergeCell ref="G24:H24"/>
    <mergeCell ref="C53:D53"/>
    <mergeCell ref="E53:F53"/>
    <mergeCell ref="G53:H53"/>
    <mergeCell ref="B54:K55"/>
    <mergeCell ref="C57:D57"/>
    <mergeCell ref="E57:F57"/>
    <mergeCell ref="G57:H57"/>
    <mergeCell ref="E58:F58"/>
    <mergeCell ref="G58:H58"/>
    <mergeCell ref="E59:F59"/>
    <mergeCell ref="G59:H59"/>
    <mergeCell ref="E60:F60"/>
    <mergeCell ref="E77:F77"/>
    <mergeCell ref="G77:H77"/>
    <mergeCell ref="C78:D78"/>
    <mergeCell ref="E78:F78"/>
    <mergeCell ref="G78:H78"/>
    <mergeCell ref="G67:H67"/>
    <mergeCell ref="E62:F62"/>
    <mergeCell ref="G62:H62"/>
    <mergeCell ref="E63:F63"/>
    <mergeCell ref="G63:H63"/>
    <mergeCell ref="E64:F64"/>
    <mergeCell ref="G64:H64"/>
    <mergeCell ref="E76:F76"/>
    <mergeCell ref="G76:H76"/>
    <mergeCell ref="E71:F71"/>
    <mergeCell ref="G71:H71"/>
    <mergeCell ref="E72:F72"/>
    <mergeCell ref="G72:H72"/>
    <mergeCell ref="E73:F73"/>
    <mergeCell ref="G73:H73"/>
    <mergeCell ref="G60:H60"/>
    <mergeCell ref="E74:F74"/>
    <mergeCell ref="G74:H74"/>
    <mergeCell ref="E75:F75"/>
    <mergeCell ref="G75:H75"/>
    <mergeCell ref="E68:F68"/>
    <mergeCell ref="G68:H68"/>
    <mergeCell ref="E69:F69"/>
    <mergeCell ref="G69:H69"/>
    <mergeCell ref="E70:F70"/>
    <mergeCell ref="G70:H70"/>
    <mergeCell ref="E65:F65"/>
    <mergeCell ref="G65:H65"/>
    <mergeCell ref="E66:F66"/>
    <mergeCell ref="G66:H66"/>
    <mergeCell ref="E67:F67"/>
  </mergeCells>
  <phoneticPr fontId="1"/>
  <pageMargins left="0.78740157480314965" right="0.78740157480314965" top="0.39370078740157483" bottom="0.39370078740157483" header="0.51181102362204722" footer="0.51181102362204722"/>
  <pageSetup paperSize="9" scale="50" fitToHeight="0"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4F669-E3A1-4A0A-8B60-5ACEFC9027E9}">
  <sheetPr>
    <pageSetUpPr fitToPage="1"/>
  </sheetPr>
  <dimension ref="B1:F72"/>
  <sheetViews>
    <sheetView view="pageBreakPreview" topLeftCell="A9" zoomScale="75" zoomScaleNormal="100" zoomScaleSheetLayoutView="75" workbookViewId="0">
      <selection activeCell="B11" sqref="B11"/>
    </sheetView>
  </sheetViews>
  <sheetFormatPr defaultColWidth="9" defaultRowHeight="13.5" x14ac:dyDescent="0.15"/>
  <cols>
    <col min="1" max="1" width="13.25" style="100" customWidth="1"/>
    <col min="2" max="2" width="63.875" style="100" customWidth="1"/>
    <col min="3" max="3" width="19" style="100" customWidth="1"/>
    <col min="4" max="4" width="17.25" style="100" customWidth="1"/>
    <col min="5" max="5" width="31.125" style="100" customWidth="1"/>
    <col min="6" max="16384" width="9" style="100"/>
  </cols>
  <sheetData>
    <row r="1" spans="2:6" ht="26.25" customHeight="1" x14ac:dyDescent="0.15">
      <c r="E1" s="81" t="s">
        <v>222</v>
      </c>
    </row>
    <row r="2" spans="2:6" ht="18.75" customHeight="1" x14ac:dyDescent="0.15"/>
    <row r="3" spans="2:6" ht="18.75" customHeight="1" x14ac:dyDescent="0.15">
      <c r="B3" s="727" t="s">
        <v>223</v>
      </c>
      <c r="C3" s="727"/>
      <c r="D3" s="727"/>
      <c r="E3" s="727"/>
    </row>
    <row r="4" spans="2:6" ht="18.75" customHeight="1" x14ac:dyDescent="0.15">
      <c r="B4" s="727"/>
      <c r="C4" s="727"/>
      <c r="D4" s="727"/>
      <c r="E4" s="727"/>
    </row>
    <row r="5" spans="2:6" ht="21" customHeight="1" x14ac:dyDescent="0.15">
      <c r="C5" s="191"/>
      <c r="D5" s="191"/>
      <c r="E5" s="113" t="str">
        <f>IF(表紙!G8="","会社名",表紙!G8)</f>
        <v>会社名</v>
      </c>
    </row>
    <row r="6" spans="2:6" ht="24.75" customHeight="1" x14ac:dyDescent="0.15"/>
    <row r="7" spans="2:6" ht="18" customHeight="1" x14ac:dyDescent="0.15">
      <c r="B7" s="99" t="s">
        <v>224</v>
      </c>
    </row>
    <row r="8" spans="2:6" ht="18" customHeight="1" x14ac:dyDescent="0.15">
      <c r="B8" s="99" t="s">
        <v>225</v>
      </c>
    </row>
    <row r="9" spans="2:6" ht="9" customHeight="1" thickBot="1" x14ac:dyDescent="0.2"/>
    <row r="10" spans="2:6" ht="37.5" customHeight="1" thickTop="1" thickBot="1" x14ac:dyDescent="0.2">
      <c r="B10" s="729" t="s">
        <v>226</v>
      </c>
      <c r="C10" s="730"/>
      <c r="D10" s="730"/>
      <c r="E10" s="731"/>
    </row>
    <row r="11" spans="2:6" ht="19.5" customHeight="1" thickTop="1" x14ac:dyDescent="0.15">
      <c r="B11" s="335" t="s">
        <v>227</v>
      </c>
      <c r="C11" s="335"/>
      <c r="D11" s="335"/>
    </row>
    <row r="12" spans="2:6" ht="18" thickBot="1" x14ac:dyDescent="0.2">
      <c r="B12" s="99" t="s">
        <v>228</v>
      </c>
    </row>
    <row r="13" spans="2:6" ht="45" customHeight="1" thickBot="1" x14ac:dyDescent="0.2">
      <c r="B13" s="231" t="s">
        <v>134</v>
      </c>
      <c r="C13" s="106" t="s">
        <v>137</v>
      </c>
      <c r="D13" s="111" t="s">
        <v>138</v>
      </c>
      <c r="E13" s="232" t="s">
        <v>139</v>
      </c>
    </row>
    <row r="14" spans="2:6" ht="18" customHeight="1" thickTop="1" x14ac:dyDescent="0.15">
      <c r="B14" s="129" t="s">
        <v>142</v>
      </c>
      <c r="C14" s="471"/>
      <c r="D14" s="204">
        <v>2.46E-2</v>
      </c>
      <c r="E14" s="484" t="str">
        <f>IF(C14=""," ",(D14*C14/10^6)*44/12)</f>
        <v xml:space="preserve"> </v>
      </c>
      <c r="F14" s="112" t="s">
        <v>146</v>
      </c>
    </row>
    <row r="15" spans="2:6" ht="18" customHeight="1" x14ac:dyDescent="0.15">
      <c r="B15" s="135" t="s">
        <v>147</v>
      </c>
      <c r="C15" s="472"/>
      <c r="D15" s="204">
        <v>2.4500000000000001E-2</v>
      </c>
      <c r="E15" s="484" t="str">
        <f t="shared" ref="E15:E42" si="0">IF(C15=""," ",(D15*C15/10^6)*44/12)</f>
        <v xml:space="preserve"> </v>
      </c>
      <c r="F15" s="112" t="s">
        <v>148</v>
      </c>
    </row>
    <row r="16" spans="2:6" ht="18" customHeight="1" x14ac:dyDescent="0.15">
      <c r="B16" s="135" t="s">
        <v>149</v>
      </c>
      <c r="C16" s="472"/>
      <c r="D16" s="204">
        <v>2.5100000000000001E-2</v>
      </c>
      <c r="E16" s="484" t="str">
        <f t="shared" si="0"/>
        <v xml:space="preserve"> </v>
      </c>
      <c r="F16" s="112" t="s">
        <v>150</v>
      </c>
    </row>
    <row r="17" spans="2:6" ht="18" customHeight="1" x14ac:dyDescent="0.15">
      <c r="B17" s="135" t="s">
        <v>151</v>
      </c>
      <c r="C17" s="473"/>
      <c r="D17" s="204">
        <v>2.4299999999999999E-2</v>
      </c>
      <c r="E17" s="484" t="str">
        <f t="shared" si="0"/>
        <v xml:space="preserve"> </v>
      </c>
      <c r="F17" s="112" t="s">
        <v>152</v>
      </c>
    </row>
    <row r="18" spans="2:6" ht="18" customHeight="1" x14ac:dyDescent="0.15">
      <c r="B18" s="135" t="s">
        <v>153</v>
      </c>
      <c r="C18" s="474"/>
      <c r="D18" s="204">
        <v>2.4199999999999999E-2</v>
      </c>
      <c r="E18" s="484" t="str">
        <f t="shared" si="0"/>
        <v xml:space="preserve"> </v>
      </c>
      <c r="F18" s="112" t="s">
        <v>154</v>
      </c>
    </row>
    <row r="19" spans="2:6" ht="18" customHeight="1" x14ac:dyDescent="0.15">
      <c r="B19" s="135" t="s">
        <v>155</v>
      </c>
      <c r="C19" s="474"/>
      <c r="D19" s="204">
        <v>2.5899999999999999E-2</v>
      </c>
      <c r="E19" s="484" t="str">
        <f t="shared" si="0"/>
        <v xml:space="preserve"> </v>
      </c>
      <c r="F19" s="112" t="s">
        <v>156</v>
      </c>
    </row>
    <row r="20" spans="2:6" ht="18" customHeight="1" x14ac:dyDescent="0.15">
      <c r="B20" s="135" t="s">
        <v>157</v>
      </c>
      <c r="C20" s="472"/>
      <c r="D20" s="204">
        <v>2.9899999999999999E-2</v>
      </c>
      <c r="E20" s="484" t="str">
        <f t="shared" si="0"/>
        <v xml:space="preserve"> </v>
      </c>
      <c r="F20" s="112" t="s">
        <v>158</v>
      </c>
    </row>
    <row r="21" spans="2:6" ht="18" customHeight="1" x14ac:dyDescent="0.15">
      <c r="B21" s="136" t="s">
        <v>159</v>
      </c>
      <c r="C21" s="472"/>
      <c r="D21" s="204">
        <v>2.4500000000000001E-2</v>
      </c>
      <c r="E21" s="484" t="str">
        <f t="shared" si="0"/>
        <v xml:space="preserve"> </v>
      </c>
      <c r="F21" s="112" t="s">
        <v>160</v>
      </c>
    </row>
    <row r="22" spans="2:6" ht="18" customHeight="1" x14ac:dyDescent="0.15">
      <c r="B22" s="136" t="s">
        <v>161</v>
      </c>
      <c r="C22" s="472"/>
      <c r="D22" s="204">
        <v>2.0899999999999998E-2</v>
      </c>
      <c r="E22" s="484" t="str">
        <f t="shared" si="0"/>
        <v xml:space="preserve"> </v>
      </c>
      <c r="F22" s="112" t="s">
        <v>162</v>
      </c>
    </row>
    <row r="23" spans="2:6" ht="18" customHeight="1" x14ac:dyDescent="0.15">
      <c r="B23" s="136" t="s">
        <v>163</v>
      </c>
      <c r="C23" s="472"/>
      <c r="D23" s="204">
        <v>2.0400000000000001E-2</v>
      </c>
      <c r="E23" s="484" t="str">
        <f t="shared" si="0"/>
        <v xml:space="preserve"> </v>
      </c>
      <c r="F23" s="112" t="s">
        <v>164</v>
      </c>
    </row>
    <row r="24" spans="2:6" ht="18" customHeight="1" x14ac:dyDescent="0.15">
      <c r="B24" s="136" t="s">
        <v>165</v>
      </c>
      <c r="C24" s="472"/>
      <c r="D24" s="204">
        <v>1.83E-2</v>
      </c>
      <c r="E24" s="484" t="str">
        <f t="shared" si="0"/>
        <v xml:space="preserve"> </v>
      </c>
      <c r="F24" s="112" t="s">
        <v>168</v>
      </c>
    </row>
    <row r="25" spans="2:6" ht="18" customHeight="1" x14ac:dyDescent="0.15">
      <c r="B25" s="136" t="s">
        <v>169</v>
      </c>
      <c r="C25" s="472"/>
      <c r="D25" s="204">
        <v>1.9E-2</v>
      </c>
      <c r="E25" s="484" t="str">
        <f t="shared" si="0"/>
        <v xml:space="preserve"> </v>
      </c>
      <c r="F25" s="112" t="s">
        <v>172</v>
      </c>
    </row>
    <row r="26" spans="2:6" ht="18" customHeight="1" x14ac:dyDescent="0.15">
      <c r="B26" s="136" t="s">
        <v>173</v>
      </c>
      <c r="C26" s="472"/>
      <c r="D26" s="204">
        <v>1.8700000000000001E-2</v>
      </c>
      <c r="E26" s="484" t="str">
        <f t="shared" si="0"/>
        <v xml:space="preserve"> </v>
      </c>
      <c r="F26" s="112" t="s">
        <v>174</v>
      </c>
    </row>
    <row r="27" spans="2:6" ht="18" customHeight="1" x14ac:dyDescent="0.15">
      <c r="B27" s="136" t="s">
        <v>175</v>
      </c>
      <c r="C27" s="472"/>
      <c r="D27" s="204">
        <v>1.8599999999999998E-2</v>
      </c>
      <c r="E27" s="484" t="str">
        <f t="shared" si="0"/>
        <v xml:space="preserve"> </v>
      </c>
      <c r="F27" s="112" t="s">
        <v>176</v>
      </c>
    </row>
    <row r="28" spans="2:6" ht="18" customHeight="1" x14ac:dyDescent="0.15">
      <c r="B28" s="136" t="s">
        <v>177</v>
      </c>
      <c r="C28" s="472"/>
      <c r="D28" s="204">
        <v>1.8599999999999998E-2</v>
      </c>
      <c r="E28" s="484" t="str">
        <f t="shared" si="0"/>
        <v xml:space="preserve"> </v>
      </c>
      <c r="F28" s="112" t="s">
        <v>178</v>
      </c>
    </row>
    <row r="29" spans="2:6" ht="18" customHeight="1" x14ac:dyDescent="0.15">
      <c r="B29" s="136" t="s">
        <v>179</v>
      </c>
      <c r="C29" s="472"/>
      <c r="D29" s="204">
        <v>1.8700000000000001E-2</v>
      </c>
      <c r="E29" s="484" t="str">
        <f t="shared" si="0"/>
        <v xml:space="preserve"> </v>
      </c>
      <c r="F29" s="112" t="s">
        <v>181</v>
      </c>
    </row>
    <row r="30" spans="2:6" ht="18" customHeight="1" x14ac:dyDescent="0.15">
      <c r="B30" s="136" t="s">
        <v>182</v>
      </c>
      <c r="C30" s="472"/>
      <c r="D30" s="204">
        <v>1.8800000000000001E-2</v>
      </c>
      <c r="E30" s="484" t="str">
        <f t="shared" si="0"/>
        <v xml:space="preserve"> </v>
      </c>
      <c r="F30" s="112" t="s">
        <v>183</v>
      </c>
    </row>
    <row r="31" spans="2:6" ht="18" customHeight="1" x14ac:dyDescent="0.15">
      <c r="B31" s="136" t="s">
        <v>184</v>
      </c>
      <c r="C31" s="472"/>
      <c r="D31" s="204">
        <v>1.9300000000000001E-2</v>
      </c>
      <c r="E31" s="484" t="str">
        <f t="shared" si="0"/>
        <v xml:space="preserve"> </v>
      </c>
      <c r="F31" s="112" t="s">
        <v>185</v>
      </c>
    </row>
    <row r="32" spans="2:6" ht="18" customHeight="1" x14ac:dyDescent="0.15">
      <c r="B32" s="136" t="s">
        <v>186</v>
      </c>
      <c r="C32" s="474"/>
      <c r="D32" s="204">
        <v>2.0199999999999999E-2</v>
      </c>
      <c r="E32" s="484" t="str">
        <f t="shared" si="0"/>
        <v xml:space="preserve"> </v>
      </c>
      <c r="F32" s="112" t="s">
        <v>187</v>
      </c>
    </row>
    <row r="33" spans="2:6" ht="18" customHeight="1" x14ac:dyDescent="0.15">
      <c r="B33" s="136" t="s">
        <v>188</v>
      </c>
      <c r="C33" s="472"/>
      <c r="D33" s="204">
        <v>1.9900000000000001E-2</v>
      </c>
      <c r="E33" s="484" t="str">
        <f t="shared" si="0"/>
        <v xml:space="preserve"> </v>
      </c>
      <c r="F33" s="112" t="s">
        <v>189</v>
      </c>
    </row>
    <row r="34" spans="2:6" ht="18" customHeight="1" x14ac:dyDescent="0.15">
      <c r="B34" s="136" t="s">
        <v>190</v>
      </c>
      <c r="C34" s="472"/>
      <c r="D34" s="204">
        <v>1.6299999999999999E-2</v>
      </c>
      <c r="E34" s="484" t="str">
        <f t="shared" si="0"/>
        <v xml:space="preserve"> </v>
      </c>
      <c r="F34" s="112" t="s">
        <v>191</v>
      </c>
    </row>
    <row r="35" spans="2:6" ht="18" customHeight="1" x14ac:dyDescent="0.15">
      <c r="B35" s="136" t="s">
        <v>192</v>
      </c>
      <c r="C35" s="472"/>
      <c r="D35" s="204">
        <v>1.44E-2</v>
      </c>
      <c r="E35" s="484" t="str">
        <f t="shared" si="0"/>
        <v xml:space="preserve"> </v>
      </c>
      <c r="F35" s="112" t="s">
        <v>196</v>
      </c>
    </row>
    <row r="36" spans="2:6" ht="18" customHeight="1" x14ac:dyDescent="0.15">
      <c r="B36" s="136" t="s">
        <v>197</v>
      </c>
      <c r="C36" s="474"/>
      <c r="D36" s="204">
        <v>1.3899999999999999E-2</v>
      </c>
      <c r="E36" s="484" t="str">
        <f t="shared" si="0"/>
        <v xml:space="preserve"> </v>
      </c>
      <c r="F36" s="112" t="s">
        <v>198</v>
      </c>
    </row>
    <row r="37" spans="2:6" ht="18" customHeight="1" x14ac:dyDescent="0.15">
      <c r="B37" s="136" t="s">
        <v>199</v>
      </c>
      <c r="C37" s="475"/>
      <c r="D37" s="204">
        <v>1.3899999999999999E-2</v>
      </c>
      <c r="E37" s="484" t="str">
        <f t="shared" si="0"/>
        <v xml:space="preserve"> </v>
      </c>
      <c r="F37" s="112" t="s">
        <v>201</v>
      </c>
    </row>
    <row r="38" spans="2:6" ht="18" customHeight="1" x14ac:dyDescent="0.15">
      <c r="B38" s="136" t="s">
        <v>202</v>
      </c>
      <c r="C38" s="472"/>
      <c r="D38" s="204">
        <v>1.09E-2</v>
      </c>
      <c r="E38" s="484" t="str">
        <f t="shared" si="0"/>
        <v xml:space="preserve"> </v>
      </c>
      <c r="F38" s="112" t="s">
        <v>203</v>
      </c>
    </row>
    <row r="39" spans="2:6" ht="18" customHeight="1" x14ac:dyDescent="0.15">
      <c r="B39" s="136" t="s">
        <v>204</v>
      </c>
      <c r="C39" s="472"/>
      <c r="D39" s="204">
        <v>2.64E-2</v>
      </c>
      <c r="E39" s="484" t="str">
        <f t="shared" si="0"/>
        <v xml:space="preserve"> </v>
      </c>
      <c r="F39" s="112" t="s">
        <v>205</v>
      </c>
    </row>
    <row r="40" spans="2:6" ht="18" customHeight="1" x14ac:dyDescent="0.15">
      <c r="B40" s="136" t="s">
        <v>206</v>
      </c>
      <c r="C40" s="472"/>
      <c r="D40" s="204">
        <v>2.64E-2</v>
      </c>
      <c r="E40" s="484" t="str">
        <f t="shared" si="0"/>
        <v xml:space="preserve"> </v>
      </c>
      <c r="F40" s="112" t="s">
        <v>207</v>
      </c>
    </row>
    <row r="41" spans="2:6" ht="18" customHeight="1" x14ac:dyDescent="0.15">
      <c r="B41" s="139" t="s">
        <v>208</v>
      </c>
      <c r="C41" s="235"/>
      <c r="D41" s="204">
        <v>4.2000000000000003E-2</v>
      </c>
      <c r="E41" s="484" t="str">
        <f t="shared" si="0"/>
        <v xml:space="preserve"> </v>
      </c>
      <c r="F41" s="112" t="s">
        <v>209</v>
      </c>
    </row>
    <row r="42" spans="2:6" ht="18" customHeight="1" thickBot="1" x14ac:dyDescent="0.2">
      <c r="B42" s="139" t="s">
        <v>229</v>
      </c>
      <c r="C42" s="236"/>
      <c r="D42" s="204">
        <v>1.4E-2</v>
      </c>
      <c r="E42" s="484" t="str">
        <f t="shared" si="0"/>
        <v xml:space="preserve"> </v>
      </c>
      <c r="F42" s="112" t="s">
        <v>230</v>
      </c>
    </row>
    <row r="43" spans="2:6" ht="18" customHeight="1" thickTop="1" thickBot="1" x14ac:dyDescent="0.2">
      <c r="B43" s="140" t="s">
        <v>231</v>
      </c>
      <c r="C43" s="212">
        <f>SUM(C14:C42)</f>
        <v>0</v>
      </c>
      <c r="D43" s="213" t="s">
        <v>211</v>
      </c>
      <c r="E43" s="485">
        <f>SUM(E14:E42)</f>
        <v>0</v>
      </c>
    </row>
    <row r="44" spans="2:6" ht="18" customHeight="1" x14ac:dyDescent="0.15">
      <c r="B44" s="163"/>
      <c r="C44" s="237"/>
      <c r="D44" s="238"/>
      <c r="E44" s="239"/>
    </row>
    <row r="45" spans="2:6" ht="18" customHeight="1" x14ac:dyDescent="0.15">
      <c r="B45" s="79"/>
      <c r="C45" s="237"/>
      <c r="D45" s="238"/>
      <c r="E45" s="239"/>
    </row>
    <row r="46" spans="2:6" s="167" customFormat="1" x14ac:dyDescent="0.15"/>
    <row r="47" spans="2:6" s="167" customFormat="1" x14ac:dyDescent="0.15"/>
    <row r="48" spans="2:6" s="167" customFormat="1" x14ac:dyDescent="0.15"/>
    <row r="49" s="167" customFormat="1" x14ac:dyDescent="0.15"/>
    <row r="50" s="167" customFormat="1" x14ac:dyDescent="0.15"/>
    <row r="51" s="167" customFormat="1" x14ac:dyDescent="0.15"/>
    <row r="52" s="167" customFormat="1" x14ac:dyDescent="0.15"/>
    <row r="53" s="167" customFormat="1" x14ac:dyDescent="0.15"/>
    <row r="54" s="167" customFormat="1" x14ac:dyDescent="0.15"/>
    <row r="55" s="167" customFormat="1" x14ac:dyDescent="0.15"/>
    <row r="56" s="167" customFormat="1" x14ac:dyDescent="0.15"/>
    <row r="57" s="167" customFormat="1" x14ac:dyDescent="0.15"/>
    <row r="58" s="167" customFormat="1" x14ac:dyDescent="0.15"/>
    <row r="59" s="167" customFormat="1" x14ac:dyDescent="0.15"/>
    <row r="60" s="167" customFormat="1" x14ac:dyDescent="0.15"/>
    <row r="61" s="167" customFormat="1" x14ac:dyDescent="0.15"/>
    <row r="62" s="167" customFormat="1" x14ac:dyDescent="0.15"/>
    <row r="63" s="167" customFormat="1" x14ac:dyDescent="0.15"/>
    <row r="64" s="167" customFormat="1" x14ac:dyDescent="0.15"/>
    <row r="65" s="167" customFormat="1" x14ac:dyDescent="0.15"/>
    <row r="66" s="167" customFormat="1" x14ac:dyDescent="0.15"/>
    <row r="67" s="167" customFormat="1" x14ac:dyDescent="0.15"/>
    <row r="68" s="167" customFormat="1" x14ac:dyDescent="0.15"/>
    <row r="69" s="167" customFormat="1" x14ac:dyDescent="0.15"/>
    <row r="70" s="167" customFormat="1" x14ac:dyDescent="0.15"/>
    <row r="71" s="167" customFormat="1" x14ac:dyDescent="0.15"/>
    <row r="72" s="167" customFormat="1" x14ac:dyDescent="0.15"/>
  </sheetData>
  <sheetProtection algorithmName="SHA-512" hashValue="EUFb14izRStakRDikIHqBFJbwp6QwhBsB2H4Pel/4H4RhiMJkfNRxJzi4kvhAefF97d1NWGB3B9UCTlEJx3y7Q==" saltValue="Dzm8srxZfNQyK4kgzeNVtQ==" spinCount="100000" sheet="1" objects="1" scenarios="1"/>
  <protectedRanges>
    <protectedRange sqref="C14:C42" name="範囲1"/>
  </protectedRanges>
  <mergeCells count="2">
    <mergeCell ref="B3:E4"/>
    <mergeCell ref="B10:E10"/>
  </mergeCells>
  <phoneticPr fontId="1"/>
  <pageMargins left="0.78740157480314965" right="0.78740157480314965" top="0.39370078740157483" bottom="0.39370078740157483" header="0.51181102362204722" footer="0.51181102362204722"/>
  <pageSetup paperSize="9" scale="60" fitToHeight="0"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361C9-EE86-419E-9340-90FD2DECAA5A}">
  <sheetPr>
    <pageSetUpPr fitToPage="1"/>
  </sheetPr>
  <dimension ref="B1:J72"/>
  <sheetViews>
    <sheetView view="pageBreakPreview" topLeftCell="A14" zoomScale="90" zoomScaleNormal="100" zoomScaleSheetLayoutView="90" workbookViewId="0">
      <selection activeCell="C39" sqref="C39:D39"/>
    </sheetView>
  </sheetViews>
  <sheetFormatPr defaultColWidth="9" defaultRowHeight="13.5" x14ac:dyDescent="0.15"/>
  <cols>
    <col min="1" max="1" width="2" style="100" customWidth="1"/>
    <col min="2" max="2" width="62.125" style="100" customWidth="1"/>
    <col min="3" max="3" width="9.875" style="100" bestFit="1" customWidth="1"/>
    <col min="4" max="4" width="5.125" style="100" bestFit="1" customWidth="1"/>
    <col min="5" max="5" width="10.25" style="100" customWidth="1"/>
    <col min="6" max="6" width="4.25" style="100" customWidth="1"/>
    <col min="7" max="7" width="15.25" style="100" bestFit="1" customWidth="1"/>
    <col min="8" max="8" width="15.25" style="100" customWidth="1"/>
    <col min="9" max="9" width="13.875" style="100" bestFit="1" customWidth="1"/>
    <col min="10" max="10" width="9.25" style="100" bestFit="1" customWidth="1"/>
    <col min="11" max="16384" width="9" style="100"/>
  </cols>
  <sheetData>
    <row r="1" spans="2:10" ht="26.25" customHeight="1" x14ac:dyDescent="0.15">
      <c r="I1" s="81" t="s">
        <v>232</v>
      </c>
    </row>
    <row r="2" spans="2:10" ht="18.75" customHeight="1" x14ac:dyDescent="0.15"/>
    <row r="3" spans="2:10" ht="21" customHeight="1" x14ac:dyDescent="0.15">
      <c r="B3" s="727" t="s">
        <v>233</v>
      </c>
      <c r="C3" s="727"/>
      <c r="D3" s="727"/>
      <c r="E3" s="727"/>
      <c r="F3" s="727"/>
      <c r="G3" s="727"/>
      <c r="H3" s="727"/>
      <c r="I3" s="727"/>
    </row>
    <row r="4" spans="2:10" ht="21" customHeight="1" x14ac:dyDescent="0.15">
      <c r="B4" s="727"/>
      <c r="C4" s="727"/>
      <c r="D4" s="727"/>
      <c r="E4" s="727"/>
      <c r="F4" s="727"/>
      <c r="G4" s="727"/>
      <c r="H4" s="727"/>
      <c r="I4" s="727"/>
    </row>
    <row r="5" spans="2:10" ht="21" customHeight="1" x14ac:dyDescent="0.15">
      <c r="B5" s="99"/>
      <c r="G5" s="191"/>
      <c r="H5" s="191"/>
      <c r="I5" s="113" t="str">
        <f>IF(表紙!G8="","会社名",表紙!G8)</f>
        <v>会社名</v>
      </c>
    </row>
    <row r="6" spans="2:10" ht="22.5" customHeight="1" x14ac:dyDescent="0.15"/>
    <row r="7" spans="2:10" ht="18" customHeight="1" x14ac:dyDescent="0.15">
      <c r="B7" s="99" t="s">
        <v>224</v>
      </c>
    </row>
    <row r="8" spans="2:10" ht="18" customHeight="1" x14ac:dyDescent="0.15">
      <c r="B8" s="99" t="s">
        <v>234</v>
      </c>
    </row>
    <row r="9" spans="2:10" ht="9" customHeight="1" thickBot="1" x14ac:dyDescent="0.2"/>
    <row r="10" spans="2:10" ht="37.5" customHeight="1" thickTop="1" thickBot="1" x14ac:dyDescent="0.2">
      <c r="B10" s="729" t="s">
        <v>235</v>
      </c>
      <c r="C10" s="730"/>
      <c r="D10" s="730"/>
      <c r="E10" s="730"/>
      <c r="F10" s="730"/>
      <c r="G10" s="730"/>
      <c r="H10" s="730"/>
      <c r="I10" s="731"/>
    </row>
    <row r="11" spans="2:10" ht="30" customHeight="1" thickTop="1" x14ac:dyDescent="0.15">
      <c r="B11" s="732" t="s">
        <v>236</v>
      </c>
      <c r="C11" s="732"/>
      <c r="D11" s="732"/>
      <c r="E11" s="732"/>
      <c r="F11" s="732"/>
      <c r="G11" s="732"/>
      <c r="H11" s="732"/>
      <c r="I11" s="732"/>
    </row>
    <row r="12" spans="2:10" ht="18" thickBot="1" x14ac:dyDescent="0.2">
      <c r="B12" s="99" t="s">
        <v>228</v>
      </c>
    </row>
    <row r="13" spans="2:10" ht="45" customHeight="1" thickBot="1" x14ac:dyDescent="0.2">
      <c r="B13" s="231" t="s">
        <v>134</v>
      </c>
      <c r="C13" s="744" t="s">
        <v>237</v>
      </c>
      <c r="D13" s="745"/>
      <c r="E13" s="744" t="s">
        <v>238</v>
      </c>
      <c r="F13" s="745"/>
      <c r="G13" s="106" t="s">
        <v>137</v>
      </c>
      <c r="H13" s="111" t="s">
        <v>138</v>
      </c>
      <c r="I13" s="232" t="s">
        <v>139</v>
      </c>
    </row>
    <row r="14" spans="2:10" ht="18" customHeight="1" thickTop="1" x14ac:dyDescent="0.15">
      <c r="B14" s="129" t="s">
        <v>142</v>
      </c>
      <c r="C14" s="742"/>
      <c r="D14" s="743"/>
      <c r="E14" s="742"/>
      <c r="F14" s="743"/>
      <c r="G14" s="203" t="str">
        <f>IF(E14="","",C14/(E14/100)*3600)</f>
        <v/>
      </c>
      <c r="H14" s="204">
        <v>2.46E-2</v>
      </c>
      <c r="I14" s="484" t="str">
        <f>IF(G14=""," ",(H14*G14/10^6)*44/12)</f>
        <v xml:space="preserve"> </v>
      </c>
      <c r="J14" s="112" t="s">
        <v>146</v>
      </c>
    </row>
    <row r="15" spans="2:10" ht="18" customHeight="1" x14ac:dyDescent="0.15">
      <c r="B15" s="135" t="s">
        <v>147</v>
      </c>
      <c r="C15" s="738"/>
      <c r="D15" s="739"/>
      <c r="E15" s="738"/>
      <c r="F15" s="739"/>
      <c r="G15" s="203" t="str">
        <f t="shared" ref="G15:G42" si="0">IF(E15="","",C15/(E15/100)*3600)</f>
        <v/>
      </c>
      <c r="H15" s="204">
        <v>2.4500000000000001E-2</v>
      </c>
      <c r="I15" s="484" t="str">
        <f t="shared" ref="I15:I42" si="1">IF(G15=""," ",(H15*G15/10^6)*44/12)</f>
        <v xml:space="preserve"> </v>
      </c>
      <c r="J15" s="112" t="s">
        <v>148</v>
      </c>
    </row>
    <row r="16" spans="2:10" ht="18" customHeight="1" x14ac:dyDescent="0.15">
      <c r="B16" s="135" t="s">
        <v>149</v>
      </c>
      <c r="C16" s="738"/>
      <c r="D16" s="739"/>
      <c r="E16" s="738"/>
      <c r="F16" s="739"/>
      <c r="G16" s="203" t="str">
        <f t="shared" si="0"/>
        <v/>
      </c>
      <c r="H16" s="204">
        <v>2.5100000000000001E-2</v>
      </c>
      <c r="I16" s="484" t="str">
        <f t="shared" si="1"/>
        <v xml:space="preserve"> </v>
      </c>
      <c r="J16" s="112" t="s">
        <v>150</v>
      </c>
    </row>
    <row r="17" spans="2:10" ht="18" customHeight="1" x14ac:dyDescent="0.15">
      <c r="B17" s="135" t="s">
        <v>151</v>
      </c>
      <c r="C17" s="738"/>
      <c r="D17" s="739"/>
      <c r="E17" s="738"/>
      <c r="F17" s="739"/>
      <c r="G17" s="203" t="str">
        <f t="shared" si="0"/>
        <v/>
      </c>
      <c r="H17" s="204">
        <v>2.4299999999999999E-2</v>
      </c>
      <c r="I17" s="484" t="str">
        <f t="shared" si="1"/>
        <v xml:space="preserve"> </v>
      </c>
      <c r="J17" s="112" t="s">
        <v>152</v>
      </c>
    </row>
    <row r="18" spans="2:10" ht="18" customHeight="1" x14ac:dyDescent="0.15">
      <c r="B18" s="135" t="s">
        <v>153</v>
      </c>
      <c r="C18" s="738"/>
      <c r="D18" s="739"/>
      <c r="E18" s="738"/>
      <c r="F18" s="739"/>
      <c r="G18" s="203" t="str">
        <f t="shared" si="0"/>
        <v/>
      </c>
      <c r="H18" s="204">
        <v>2.4199999999999999E-2</v>
      </c>
      <c r="I18" s="484" t="str">
        <f t="shared" si="1"/>
        <v xml:space="preserve"> </v>
      </c>
      <c r="J18" s="112" t="s">
        <v>154</v>
      </c>
    </row>
    <row r="19" spans="2:10" ht="18" customHeight="1" x14ac:dyDescent="0.15">
      <c r="B19" s="135" t="s">
        <v>155</v>
      </c>
      <c r="C19" s="738"/>
      <c r="D19" s="739"/>
      <c r="E19" s="738"/>
      <c r="F19" s="739"/>
      <c r="G19" s="203" t="str">
        <f t="shared" si="0"/>
        <v/>
      </c>
      <c r="H19" s="204">
        <v>2.5899999999999999E-2</v>
      </c>
      <c r="I19" s="484" t="str">
        <f t="shared" si="1"/>
        <v xml:space="preserve"> </v>
      </c>
      <c r="J19" s="112" t="s">
        <v>156</v>
      </c>
    </row>
    <row r="20" spans="2:10" ht="18" customHeight="1" x14ac:dyDescent="0.15">
      <c r="B20" s="135" t="s">
        <v>157</v>
      </c>
      <c r="C20" s="738"/>
      <c r="D20" s="739"/>
      <c r="E20" s="738"/>
      <c r="F20" s="739"/>
      <c r="G20" s="203" t="str">
        <f t="shared" si="0"/>
        <v/>
      </c>
      <c r="H20" s="204">
        <v>2.9899999999999999E-2</v>
      </c>
      <c r="I20" s="484" t="str">
        <f t="shared" si="1"/>
        <v xml:space="preserve"> </v>
      </c>
      <c r="J20" s="112" t="s">
        <v>158</v>
      </c>
    </row>
    <row r="21" spans="2:10" ht="18" customHeight="1" x14ac:dyDescent="0.15">
      <c r="B21" s="136" t="s">
        <v>159</v>
      </c>
      <c r="C21" s="738"/>
      <c r="D21" s="739"/>
      <c r="E21" s="738"/>
      <c r="F21" s="739"/>
      <c r="G21" s="203" t="str">
        <f t="shared" si="0"/>
        <v/>
      </c>
      <c r="H21" s="204">
        <v>2.4500000000000001E-2</v>
      </c>
      <c r="I21" s="484" t="str">
        <f t="shared" si="1"/>
        <v xml:space="preserve"> </v>
      </c>
      <c r="J21" s="112" t="s">
        <v>160</v>
      </c>
    </row>
    <row r="22" spans="2:10" ht="18" customHeight="1" x14ac:dyDescent="0.15">
      <c r="B22" s="136" t="s">
        <v>161</v>
      </c>
      <c r="C22" s="738"/>
      <c r="D22" s="739"/>
      <c r="E22" s="738"/>
      <c r="F22" s="739"/>
      <c r="G22" s="203" t="str">
        <f t="shared" si="0"/>
        <v/>
      </c>
      <c r="H22" s="204">
        <v>2.0899999999999998E-2</v>
      </c>
      <c r="I22" s="484" t="str">
        <f t="shared" si="1"/>
        <v xml:space="preserve"> </v>
      </c>
      <c r="J22" s="112" t="s">
        <v>162</v>
      </c>
    </row>
    <row r="23" spans="2:10" ht="18" customHeight="1" x14ac:dyDescent="0.15">
      <c r="B23" s="136" t="s">
        <v>163</v>
      </c>
      <c r="C23" s="738"/>
      <c r="D23" s="739"/>
      <c r="E23" s="738"/>
      <c r="F23" s="739"/>
      <c r="G23" s="203" t="str">
        <f t="shared" si="0"/>
        <v/>
      </c>
      <c r="H23" s="204">
        <v>2.0400000000000001E-2</v>
      </c>
      <c r="I23" s="484" t="str">
        <f t="shared" si="1"/>
        <v xml:space="preserve"> </v>
      </c>
      <c r="J23" s="112" t="s">
        <v>164</v>
      </c>
    </row>
    <row r="24" spans="2:10" ht="18" customHeight="1" x14ac:dyDescent="0.15">
      <c r="B24" s="136" t="s">
        <v>165</v>
      </c>
      <c r="C24" s="738"/>
      <c r="D24" s="739"/>
      <c r="E24" s="738"/>
      <c r="F24" s="739"/>
      <c r="G24" s="203" t="str">
        <f t="shared" si="0"/>
        <v/>
      </c>
      <c r="H24" s="204">
        <v>1.83E-2</v>
      </c>
      <c r="I24" s="484" t="str">
        <f t="shared" si="1"/>
        <v xml:space="preserve"> </v>
      </c>
      <c r="J24" s="112" t="s">
        <v>168</v>
      </c>
    </row>
    <row r="25" spans="2:10" ht="18" customHeight="1" x14ac:dyDescent="0.15">
      <c r="B25" s="136" t="s">
        <v>169</v>
      </c>
      <c r="C25" s="738"/>
      <c r="D25" s="739"/>
      <c r="E25" s="738"/>
      <c r="F25" s="739"/>
      <c r="G25" s="203" t="str">
        <f t="shared" si="0"/>
        <v/>
      </c>
      <c r="H25" s="204">
        <v>1.9E-2</v>
      </c>
      <c r="I25" s="484" t="str">
        <f t="shared" si="1"/>
        <v xml:space="preserve"> </v>
      </c>
      <c r="J25" s="112" t="s">
        <v>172</v>
      </c>
    </row>
    <row r="26" spans="2:10" ht="18" customHeight="1" x14ac:dyDescent="0.15">
      <c r="B26" s="136" t="s">
        <v>173</v>
      </c>
      <c r="C26" s="738"/>
      <c r="D26" s="739"/>
      <c r="E26" s="738"/>
      <c r="F26" s="739"/>
      <c r="G26" s="203" t="str">
        <f t="shared" si="0"/>
        <v/>
      </c>
      <c r="H26" s="204">
        <v>1.8700000000000001E-2</v>
      </c>
      <c r="I26" s="484" t="str">
        <f t="shared" si="1"/>
        <v xml:space="preserve"> </v>
      </c>
      <c r="J26" s="112" t="s">
        <v>174</v>
      </c>
    </row>
    <row r="27" spans="2:10" ht="18" customHeight="1" x14ac:dyDescent="0.15">
      <c r="B27" s="136" t="s">
        <v>175</v>
      </c>
      <c r="C27" s="738"/>
      <c r="D27" s="739"/>
      <c r="E27" s="738"/>
      <c r="F27" s="739"/>
      <c r="G27" s="203" t="str">
        <f t="shared" si="0"/>
        <v/>
      </c>
      <c r="H27" s="204">
        <v>1.8599999999999998E-2</v>
      </c>
      <c r="I27" s="484" t="str">
        <f t="shared" si="1"/>
        <v xml:space="preserve"> </v>
      </c>
      <c r="J27" s="112" t="s">
        <v>176</v>
      </c>
    </row>
    <row r="28" spans="2:10" ht="18" customHeight="1" x14ac:dyDescent="0.15">
      <c r="B28" s="136" t="s">
        <v>177</v>
      </c>
      <c r="C28" s="738"/>
      <c r="D28" s="739"/>
      <c r="E28" s="738"/>
      <c r="F28" s="739"/>
      <c r="G28" s="203" t="str">
        <f t="shared" si="0"/>
        <v/>
      </c>
      <c r="H28" s="204">
        <v>1.8599999999999998E-2</v>
      </c>
      <c r="I28" s="484" t="str">
        <f t="shared" si="1"/>
        <v xml:space="preserve"> </v>
      </c>
      <c r="J28" s="112" t="s">
        <v>178</v>
      </c>
    </row>
    <row r="29" spans="2:10" ht="18" customHeight="1" x14ac:dyDescent="0.15">
      <c r="B29" s="136" t="s">
        <v>179</v>
      </c>
      <c r="C29" s="738"/>
      <c r="D29" s="739"/>
      <c r="E29" s="738"/>
      <c r="F29" s="739"/>
      <c r="G29" s="203" t="str">
        <f t="shared" si="0"/>
        <v/>
      </c>
      <c r="H29" s="204">
        <v>1.8700000000000001E-2</v>
      </c>
      <c r="I29" s="484" t="str">
        <f t="shared" si="1"/>
        <v xml:space="preserve"> </v>
      </c>
      <c r="J29" s="112" t="s">
        <v>181</v>
      </c>
    </row>
    <row r="30" spans="2:10" ht="18" customHeight="1" x14ac:dyDescent="0.15">
      <c r="B30" s="136" t="s">
        <v>182</v>
      </c>
      <c r="C30" s="738"/>
      <c r="D30" s="739"/>
      <c r="E30" s="738"/>
      <c r="F30" s="739"/>
      <c r="G30" s="203" t="str">
        <f t="shared" si="0"/>
        <v/>
      </c>
      <c r="H30" s="204">
        <v>1.8800000000000001E-2</v>
      </c>
      <c r="I30" s="484" t="str">
        <f t="shared" si="1"/>
        <v xml:space="preserve"> </v>
      </c>
      <c r="J30" s="112" t="s">
        <v>183</v>
      </c>
    </row>
    <row r="31" spans="2:10" ht="18" customHeight="1" x14ac:dyDescent="0.15">
      <c r="B31" s="136" t="s">
        <v>184</v>
      </c>
      <c r="C31" s="738"/>
      <c r="D31" s="739"/>
      <c r="E31" s="738"/>
      <c r="F31" s="739"/>
      <c r="G31" s="203" t="str">
        <f t="shared" si="0"/>
        <v/>
      </c>
      <c r="H31" s="204">
        <v>1.9300000000000001E-2</v>
      </c>
      <c r="I31" s="484" t="str">
        <f t="shared" si="1"/>
        <v xml:space="preserve"> </v>
      </c>
      <c r="J31" s="112" t="s">
        <v>185</v>
      </c>
    </row>
    <row r="32" spans="2:10" ht="18" customHeight="1" x14ac:dyDescent="0.15">
      <c r="B32" s="136" t="s">
        <v>186</v>
      </c>
      <c r="C32" s="738"/>
      <c r="D32" s="739"/>
      <c r="E32" s="738"/>
      <c r="F32" s="739"/>
      <c r="G32" s="203" t="str">
        <f t="shared" si="0"/>
        <v/>
      </c>
      <c r="H32" s="204">
        <v>2.0199999999999999E-2</v>
      </c>
      <c r="I32" s="484" t="str">
        <f t="shared" si="1"/>
        <v xml:space="preserve"> </v>
      </c>
      <c r="J32" s="112" t="s">
        <v>187</v>
      </c>
    </row>
    <row r="33" spans="2:10" ht="18" customHeight="1" x14ac:dyDescent="0.15">
      <c r="B33" s="136" t="s">
        <v>188</v>
      </c>
      <c r="C33" s="738"/>
      <c r="D33" s="739"/>
      <c r="E33" s="738"/>
      <c r="F33" s="739"/>
      <c r="G33" s="203" t="str">
        <f t="shared" si="0"/>
        <v/>
      </c>
      <c r="H33" s="204">
        <v>1.9900000000000001E-2</v>
      </c>
      <c r="I33" s="484" t="str">
        <f t="shared" si="1"/>
        <v xml:space="preserve"> </v>
      </c>
      <c r="J33" s="112" t="s">
        <v>189</v>
      </c>
    </row>
    <row r="34" spans="2:10" ht="18" customHeight="1" x14ac:dyDescent="0.15">
      <c r="B34" s="136" t="s">
        <v>190</v>
      </c>
      <c r="C34" s="738"/>
      <c r="D34" s="739"/>
      <c r="E34" s="738"/>
      <c r="F34" s="739"/>
      <c r="G34" s="203" t="str">
        <f t="shared" si="0"/>
        <v/>
      </c>
      <c r="H34" s="204">
        <v>1.6299999999999999E-2</v>
      </c>
      <c r="I34" s="484" t="str">
        <f t="shared" si="1"/>
        <v xml:space="preserve"> </v>
      </c>
      <c r="J34" s="112" t="s">
        <v>191</v>
      </c>
    </row>
    <row r="35" spans="2:10" ht="18" customHeight="1" x14ac:dyDescent="0.15">
      <c r="B35" s="136" t="s">
        <v>192</v>
      </c>
      <c r="C35" s="738"/>
      <c r="D35" s="739"/>
      <c r="E35" s="738"/>
      <c r="F35" s="739"/>
      <c r="G35" s="203" t="str">
        <f t="shared" si="0"/>
        <v/>
      </c>
      <c r="H35" s="204">
        <v>1.44E-2</v>
      </c>
      <c r="I35" s="484" t="str">
        <f t="shared" si="1"/>
        <v xml:space="preserve"> </v>
      </c>
      <c r="J35" s="112" t="s">
        <v>196</v>
      </c>
    </row>
    <row r="36" spans="2:10" ht="18" customHeight="1" x14ac:dyDescent="0.15">
      <c r="B36" s="136" t="s">
        <v>197</v>
      </c>
      <c r="C36" s="738"/>
      <c r="D36" s="739"/>
      <c r="E36" s="738"/>
      <c r="F36" s="739"/>
      <c r="G36" s="203" t="str">
        <f t="shared" si="0"/>
        <v/>
      </c>
      <c r="H36" s="204">
        <v>1.3899999999999999E-2</v>
      </c>
      <c r="I36" s="484" t="str">
        <f t="shared" si="1"/>
        <v xml:space="preserve"> </v>
      </c>
      <c r="J36" s="112" t="s">
        <v>198</v>
      </c>
    </row>
    <row r="37" spans="2:10" ht="18" customHeight="1" x14ac:dyDescent="0.15">
      <c r="B37" s="136" t="s">
        <v>199</v>
      </c>
      <c r="C37" s="738"/>
      <c r="D37" s="739"/>
      <c r="E37" s="738"/>
      <c r="F37" s="739"/>
      <c r="G37" s="203" t="str">
        <f t="shared" si="0"/>
        <v/>
      </c>
      <c r="H37" s="204">
        <v>1.3899999999999999E-2</v>
      </c>
      <c r="I37" s="484" t="str">
        <f t="shared" si="1"/>
        <v xml:space="preserve"> </v>
      </c>
      <c r="J37" s="112" t="s">
        <v>201</v>
      </c>
    </row>
    <row r="38" spans="2:10" ht="18" customHeight="1" x14ac:dyDescent="0.15">
      <c r="B38" s="136" t="s">
        <v>202</v>
      </c>
      <c r="C38" s="738"/>
      <c r="D38" s="739"/>
      <c r="E38" s="738"/>
      <c r="F38" s="739"/>
      <c r="G38" s="203" t="str">
        <f t="shared" si="0"/>
        <v/>
      </c>
      <c r="H38" s="204">
        <v>1.09E-2</v>
      </c>
      <c r="I38" s="484" t="str">
        <f t="shared" si="1"/>
        <v xml:space="preserve"> </v>
      </c>
      <c r="J38" s="112" t="s">
        <v>203</v>
      </c>
    </row>
    <row r="39" spans="2:10" ht="18" customHeight="1" x14ac:dyDescent="0.15">
      <c r="B39" s="136" t="s">
        <v>204</v>
      </c>
      <c r="C39" s="738"/>
      <c r="D39" s="739"/>
      <c r="E39" s="738"/>
      <c r="F39" s="739"/>
      <c r="G39" s="203" t="str">
        <f t="shared" si="0"/>
        <v/>
      </c>
      <c r="H39" s="204">
        <v>2.64E-2</v>
      </c>
      <c r="I39" s="484" t="str">
        <f t="shared" si="1"/>
        <v xml:space="preserve"> </v>
      </c>
      <c r="J39" s="112" t="s">
        <v>205</v>
      </c>
    </row>
    <row r="40" spans="2:10" ht="18" customHeight="1" x14ac:dyDescent="0.15">
      <c r="B40" s="136" t="s">
        <v>206</v>
      </c>
      <c r="C40" s="738"/>
      <c r="D40" s="739"/>
      <c r="E40" s="738"/>
      <c r="F40" s="739"/>
      <c r="G40" s="203" t="str">
        <f t="shared" si="0"/>
        <v/>
      </c>
      <c r="H40" s="204">
        <v>2.64E-2</v>
      </c>
      <c r="I40" s="484" t="str">
        <f t="shared" si="1"/>
        <v xml:space="preserve"> </v>
      </c>
      <c r="J40" s="112" t="s">
        <v>207</v>
      </c>
    </row>
    <row r="41" spans="2:10" ht="18" customHeight="1" x14ac:dyDescent="0.15">
      <c r="B41" s="139" t="s">
        <v>208</v>
      </c>
      <c r="C41" s="738"/>
      <c r="D41" s="739"/>
      <c r="E41" s="738"/>
      <c r="F41" s="739"/>
      <c r="G41" s="203" t="str">
        <f t="shared" si="0"/>
        <v/>
      </c>
      <c r="H41" s="204">
        <v>4.2000000000000003E-2</v>
      </c>
      <c r="I41" s="484" t="str">
        <f t="shared" si="1"/>
        <v xml:space="preserve"> </v>
      </c>
      <c r="J41" s="112" t="s">
        <v>209</v>
      </c>
    </row>
    <row r="42" spans="2:10" ht="18" customHeight="1" thickBot="1" x14ac:dyDescent="0.2">
      <c r="B42" s="139" t="s">
        <v>229</v>
      </c>
      <c r="C42" s="740"/>
      <c r="D42" s="741"/>
      <c r="E42" s="740"/>
      <c r="F42" s="741"/>
      <c r="G42" s="203" t="str">
        <f t="shared" si="0"/>
        <v/>
      </c>
      <c r="H42" s="204">
        <v>1.4E-2</v>
      </c>
      <c r="I42" s="484" t="str">
        <f t="shared" si="1"/>
        <v xml:space="preserve"> </v>
      </c>
      <c r="J42" s="112" t="s">
        <v>230</v>
      </c>
    </row>
    <row r="43" spans="2:10" ht="18" customHeight="1" thickTop="1" thickBot="1" x14ac:dyDescent="0.2">
      <c r="B43" s="140" t="s">
        <v>231</v>
      </c>
      <c r="C43" s="736">
        <f>SUM(C14:C42)</f>
        <v>0</v>
      </c>
      <c r="D43" s="737"/>
      <c r="E43" s="710" t="s">
        <v>211</v>
      </c>
      <c r="F43" s="711"/>
      <c r="G43" s="212">
        <f>SUM(G14:G42)</f>
        <v>0</v>
      </c>
      <c r="H43" s="213" t="s">
        <v>211</v>
      </c>
      <c r="I43" s="485">
        <f>SUM(I14:I42)</f>
        <v>0</v>
      </c>
    </row>
    <row r="44" spans="2:10" ht="18" customHeight="1" x14ac:dyDescent="0.15">
      <c r="B44" s="163"/>
      <c r="C44" s="240"/>
      <c r="D44" s="241"/>
      <c r="E44" s="240"/>
      <c r="F44" s="241"/>
      <c r="G44" s="237"/>
      <c r="H44" s="238"/>
      <c r="I44" s="239"/>
    </row>
    <row r="45" spans="2:10" ht="18" customHeight="1" x14ac:dyDescent="0.15">
      <c r="B45" s="79"/>
      <c r="C45" s="240"/>
      <c r="D45" s="241"/>
      <c r="E45" s="240"/>
      <c r="F45" s="241"/>
      <c r="G45" s="237"/>
      <c r="H45" s="238"/>
      <c r="I45" s="239"/>
    </row>
    <row r="46" spans="2:10" s="167" customFormat="1" x14ac:dyDescent="0.15"/>
    <row r="47" spans="2:10" s="167" customFormat="1" x14ac:dyDescent="0.15"/>
    <row r="48" spans="2:10" s="167" customFormat="1" x14ac:dyDescent="0.15"/>
    <row r="49" s="167" customFormat="1" x14ac:dyDescent="0.15"/>
    <row r="50" s="167" customFormat="1" x14ac:dyDescent="0.15"/>
    <row r="51" s="167" customFormat="1" x14ac:dyDescent="0.15"/>
    <row r="52" s="167" customFormat="1" x14ac:dyDescent="0.15"/>
    <row r="53" s="167" customFormat="1" x14ac:dyDescent="0.15"/>
    <row r="54" s="167" customFormat="1" x14ac:dyDescent="0.15"/>
    <row r="55" s="167" customFormat="1" x14ac:dyDescent="0.15"/>
    <row r="56" s="167" customFormat="1" x14ac:dyDescent="0.15"/>
    <row r="57" s="167" customFormat="1" x14ac:dyDescent="0.15"/>
    <row r="58" s="167" customFormat="1" x14ac:dyDescent="0.15"/>
    <row r="59" s="167" customFormat="1" x14ac:dyDescent="0.15"/>
    <row r="60" s="167" customFormat="1" x14ac:dyDescent="0.15"/>
    <row r="61" s="167" customFormat="1" x14ac:dyDescent="0.15"/>
    <row r="62" s="167" customFormat="1" x14ac:dyDescent="0.15"/>
    <row r="63" s="167" customFormat="1" x14ac:dyDescent="0.15"/>
    <row r="64" s="167" customFormat="1" x14ac:dyDescent="0.15"/>
    <row r="65" s="167" customFormat="1" x14ac:dyDescent="0.15"/>
    <row r="66" s="167" customFormat="1" x14ac:dyDescent="0.15"/>
    <row r="67" s="167" customFormat="1" x14ac:dyDescent="0.15"/>
    <row r="68" s="167" customFormat="1" x14ac:dyDescent="0.15"/>
    <row r="69" s="167" customFormat="1" x14ac:dyDescent="0.15"/>
    <row r="70" s="167" customFormat="1" x14ac:dyDescent="0.15"/>
    <row r="71" s="167" customFormat="1" x14ac:dyDescent="0.15"/>
    <row r="72" s="167" customFormat="1" x14ac:dyDescent="0.15"/>
  </sheetData>
  <sheetProtection algorithmName="SHA-512" hashValue="ScCeAs3MhPQb96HGKOUUPFGwPcXnlKecaMgSOe2F/HQoTh3v0nIUErFx0LE7Yeostmz1yVNCpUkc1kbZFZjV+A==" saltValue="W3EtUiFJZNmXULhMmslYtg==" spinCount="100000" sheet="1" objects="1" scenarios="1"/>
  <protectedRanges>
    <protectedRange sqref="C14:F42" name="範囲1"/>
  </protectedRanges>
  <mergeCells count="65">
    <mergeCell ref="C14:D14"/>
    <mergeCell ref="E14:F14"/>
    <mergeCell ref="B3:I4"/>
    <mergeCell ref="B10:I10"/>
    <mergeCell ref="C13:D13"/>
    <mergeCell ref="E13:F13"/>
    <mergeCell ref="B11:I11"/>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5:D35"/>
    <mergeCell ref="E35:F35"/>
    <mergeCell ref="C36:D36"/>
    <mergeCell ref="E36:F36"/>
    <mergeCell ref="E31:F31"/>
    <mergeCell ref="E32:F32"/>
    <mergeCell ref="E33:F33"/>
    <mergeCell ref="E34:F34"/>
    <mergeCell ref="C34:D34"/>
    <mergeCell ref="C33:D33"/>
    <mergeCell ref="C32:D32"/>
    <mergeCell ref="C31:D31"/>
    <mergeCell ref="C37:D37"/>
    <mergeCell ref="E37:F37"/>
    <mergeCell ref="C38:D38"/>
    <mergeCell ref="E38:F38"/>
    <mergeCell ref="C39:D39"/>
    <mergeCell ref="E39:F39"/>
    <mergeCell ref="C43:D43"/>
    <mergeCell ref="E43:F43"/>
    <mergeCell ref="C40:D40"/>
    <mergeCell ref="E40:F40"/>
    <mergeCell ref="C41:D41"/>
    <mergeCell ref="E41:F41"/>
    <mergeCell ref="C42:D42"/>
    <mergeCell ref="E42:F42"/>
  </mergeCells>
  <phoneticPr fontId="1"/>
  <pageMargins left="0.78740157480314965" right="0.78740157480314965" top="0.39370078740157483" bottom="0.39370078740157483" header="0.51181102362204722" footer="0.51181102362204722"/>
  <pageSetup paperSize="9" scale="63" fitToHeight="0" orientation="portrait"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F47"/>
  <sheetViews>
    <sheetView view="pageBreakPreview" zoomScale="82" zoomScaleNormal="100" zoomScaleSheetLayoutView="82" workbookViewId="0">
      <selection activeCell="E24" sqref="E24"/>
    </sheetView>
  </sheetViews>
  <sheetFormatPr defaultColWidth="9" defaultRowHeight="13.5" x14ac:dyDescent="0.15"/>
  <cols>
    <col min="1" max="1" width="7.125" style="100" customWidth="1"/>
    <col min="2" max="2" width="19.875" style="100" customWidth="1"/>
    <col min="3" max="3" width="17.25" style="100" customWidth="1"/>
    <col min="4" max="4" width="15.25" style="100" customWidth="1"/>
    <col min="5" max="5" width="21.25" style="100" customWidth="1"/>
    <col min="6" max="6" width="9.25" style="100" bestFit="1" customWidth="1"/>
    <col min="7" max="16384" width="9" style="100"/>
  </cols>
  <sheetData>
    <row r="1" spans="2:6" ht="26.25" customHeight="1" x14ac:dyDescent="0.15">
      <c r="E1" s="81" t="s">
        <v>239</v>
      </c>
    </row>
    <row r="2" spans="2:6" ht="18.75" customHeight="1" x14ac:dyDescent="0.15"/>
    <row r="3" spans="2:6" ht="21" customHeight="1" x14ac:dyDescent="0.15">
      <c r="B3" s="727" t="s">
        <v>233</v>
      </c>
      <c r="C3" s="728"/>
      <c r="D3" s="728"/>
      <c r="E3" s="728"/>
    </row>
    <row r="4" spans="2:6" ht="21" customHeight="1" x14ac:dyDescent="0.15">
      <c r="B4" s="728"/>
      <c r="C4" s="728"/>
      <c r="D4" s="728"/>
      <c r="E4" s="728"/>
    </row>
    <row r="5" spans="2:6" ht="21" customHeight="1" x14ac:dyDescent="0.15">
      <c r="B5" s="12"/>
      <c r="C5" s="7"/>
      <c r="D5" s="7"/>
      <c r="E5" s="60" t="str">
        <f>IF(表紙!$G$8="","会社名",表紙!$G$8)</f>
        <v>会社名</v>
      </c>
    </row>
    <row r="6" spans="2:6" ht="21" customHeight="1" x14ac:dyDescent="0.15">
      <c r="B6" s="99"/>
      <c r="C6" s="191"/>
      <c r="D6" s="191"/>
      <c r="F6" s="112"/>
    </row>
    <row r="7" spans="2:6" ht="20.25" customHeight="1" x14ac:dyDescent="0.15"/>
    <row r="8" spans="2:6" ht="18" customHeight="1" x14ac:dyDescent="0.15">
      <c r="B8" s="99" t="s">
        <v>124</v>
      </c>
    </row>
    <row r="9" spans="2:6" ht="18" customHeight="1" x14ac:dyDescent="0.15">
      <c r="B9" s="99" t="s">
        <v>240</v>
      </c>
    </row>
    <row r="10" spans="2:6" ht="9" customHeight="1" thickBot="1" x14ac:dyDescent="0.2"/>
    <row r="11" spans="2:6" ht="37.5" customHeight="1" thickTop="1" thickBot="1" x14ac:dyDescent="0.2">
      <c r="B11" s="729" t="s">
        <v>241</v>
      </c>
      <c r="C11" s="730"/>
      <c r="D11" s="730"/>
      <c r="E11" s="731"/>
    </row>
    <row r="12" spans="2:6" ht="21.75" customHeight="1" thickTop="1" x14ac:dyDescent="0.2">
      <c r="B12" s="732" t="s">
        <v>242</v>
      </c>
      <c r="C12" s="732"/>
      <c r="D12" s="732"/>
      <c r="E12" s="732"/>
    </row>
    <row r="13" spans="2:6" ht="18" thickBot="1" x14ac:dyDescent="0.2">
      <c r="B13" s="99" t="s">
        <v>228</v>
      </c>
    </row>
    <row r="14" spans="2:6" ht="45" customHeight="1" thickBot="1" x14ac:dyDescent="0.2">
      <c r="B14" s="231" t="s">
        <v>243</v>
      </c>
      <c r="C14" s="106" t="s">
        <v>244</v>
      </c>
      <c r="D14" s="111" t="s">
        <v>245</v>
      </c>
      <c r="E14" s="232" t="s">
        <v>139</v>
      </c>
    </row>
    <row r="15" spans="2:6" ht="18" customHeight="1" thickTop="1" x14ac:dyDescent="0.15">
      <c r="B15" s="242" t="s">
        <v>246</v>
      </c>
      <c r="C15" s="243"/>
      <c r="D15" s="244">
        <f>参考!$D$40</f>
        <v>9.0665808855820762E-2</v>
      </c>
      <c r="E15" s="486" t="str">
        <f>IF(C15="","",D15*C15/10^6)</f>
        <v/>
      </c>
      <c r="F15" s="112" t="s">
        <v>146</v>
      </c>
    </row>
    <row r="16" spans="2:6" ht="18" customHeight="1" x14ac:dyDescent="0.15">
      <c r="B16" s="245" t="s">
        <v>247</v>
      </c>
      <c r="C16" s="243"/>
      <c r="D16" s="244">
        <f>参考!$E$40</f>
        <v>7.0012008591709293E-2</v>
      </c>
      <c r="E16" s="486" t="str">
        <f t="shared" ref="E16:E17" si="0">IF(C16="","",D16*C16/10^6)</f>
        <v/>
      </c>
      <c r="F16" s="112" t="s">
        <v>148</v>
      </c>
    </row>
    <row r="17" spans="2:6" ht="18" customHeight="1" thickBot="1" x14ac:dyDescent="0.2">
      <c r="B17" s="245" t="s">
        <v>248</v>
      </c>
      <c r="C17" s="243"/>
      <c r="D17" s="244">
        <f>参考!$F$40</f>
        <v>5.0539288653717658E-2</v>
      </c>
      <c r="E17" s="486" t="str">
        <f t="shared" si="0"/>
        <v/>
      </c>
      <c r="F17" s="112" t="s">
        <v>150</v>
      </c>
    </row>
    <row r="18" spans="2:6" ht="18" customHeight="1" thickTop="1" thickBot="1" x14ac:dyDescent="0.2">
      <c r="B18" s="140" t="s">
        <v>231</v>
      </c>
      <c r="C18" s="212">
        <f>SUM(C15:C17)</f>
        <v>0</v>
      </c>
      <c r="D18" s="213" t="s">
        <v>211</v>
      </c>
      <c r="E18" s="485">
        <f>SUM(E15:E17)</f>
        <v>0</v>
      </c>
    </row>
    <row r="19" spans="2:6" ht="18" customHeight="1" x14ac:dyDescent="0.15">
      <c r="B19" s="163"/>
      <c r="C19" s="237"/>
      <c r="D19" s="238"/>
      <c r="E19" s="239"/>
    </row>
    <row r="20" spans="2:6" ht="18" customHeight="1" x14ac:dyDescent="0.15">
      <c r="B20" s="79"/>
      <c r="C20" s="237"/>
      <c r="D20" s="238"/>
      <c r="E20" s="239"/>
    </row>
    <row r="21" spans="2:6" s="167" customFormat="1" x14ac:dyDescent="0.15"/>
    <row r="22" spans="2:6" s="167" customFormat="1" x14ac:dyDescent="0.15"/>
    <row r="23" spans="2:6" s="167" customFormat="1" x14ac:dyDescent="0.15"/>
    <row r="24" spans="2:6" s="167" customFormat="1" x14ac:dyDescent="0.15"/>
    <row r="25" spans="2:6" s="167" customFormat="1" x14ac:dyDescent="0.15"/>
    <row r="26" spans="2:6" s="167" customFormat="1" x14ac:dyDescent="0.15"/>
    <row r="27" spans="2:6" s="167" customFormat="1" x14ac:dyDescent="0.15"/>
    <row r="28" spans="2:6" s="167" customFormat="1" x14ac:dyDescent="0.15"/>
    <row r="29" spans="2:6" s="167" customFormat="1" x14ac:dyDescent="0.15"/>
    <row r="30" spans="2:6" s="167" customFormat="1" x14ac:dyDescent="0.15"/>
    <row r="31" spans="2:6" s="167" customFormat="1" x14ac:dyDescent="0.15"/>
    <row r="32" spans="2:6" s="167" customFormat="1" x14ac:dyDescent="0.15"/>
    <row r="33" s="167" customFormat="1" x14ac:dyDescent="0.15"/>
    <row r="34" s="167" customFormat="1" x14ac:dyDescent="0.15"/>
    <row r="35" s="167" customFormat="1" x14ac:dyDescent="0.15"/>
    <row r="36" s="167" customFormat="1" x14ac:dyDescent="0.15"/>
    <row r="37" s="167" customFormat="1" x14ac:dyDescent="0.15"/>
    <row r="38" s="167" customFormat="1" x14ac:dyDescent="0.15"/>
    <row r="39" s="167" customFormat="1" x14ac:dyDescent="0.15"/>
    <row r="40" s="167" customFormat="1" x14ac:dyDescent="0.15"/>
    <row r="41" s="167" customFormat="1" x14ac:dyDescent="0.15"/>
    <row r="42" s="167" customFormat="1" x14ac:dyDescent="0.15"/>
    <row r="43" s="167" customFormat="1" x14ac:dyDescent="0.15"/>
    <row r="44" s="167" customFormat="1" x14ac:dyDescent="0.15"/>
    <row r="45" s="167" customFormat="1" x14ac:dyDescent="0.15"/>
    <row r="46" s="167" customFormat="1" x14ac:dyDescent="0.15"/>
    <row r="47" s="167" customFormat="1" x14ac:dyDescent="0.15"/>
  </sheetData>
  <sheetProtection algorithmName="SHA-512" hashValue="mxtdeIT5/OC/IRD1XIONbAvvk93ZfwwPc9SK9bxRKln2YPibYzT1qU8tgQvapcKaKkRL6zx6iTyRlOcbvw0kYg==" saltValue="KdDUcdmM9DDTb7RXmXXBaw==" spinCount="100000" sheet="1" objects="1" scenarios="1"/>
  <protectedRanges>
    <protectedRange sqref="C15:C17" name="範囲1"/>
  </protectedRanges>
  <mergeCells count="3">
    <mergeCell ref="B11:E11"/>
    <mergeCell ref="B12:E12"/>
    <mergeCell ref="B3:E4"/>
  </mergeCells>
  <phoneticPr fontId="1"/>
  <pageMargins left="0.78740157480314965" right="0.78740157480314965" top="0.39370078740157483" bottom="0.39370078740157483" header="0.51181102362204722" footer="0.51181102362204722"/>
  <pageSetup paperSize="9" fitToHeight="0" orientation="portrait"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46"/>
  <sheetViews>
    <sheetView view="pageBreakPreview" topLeftCell="A5" zoomScaleNormal="100" zoomScaleSheetLayoutView="100" workbookViewId="0">
      <selection activeCell="H29" sqref="H29"/>
    </sheetView>
  </sheetViews>
  <sheetFormatPr defaultColWidth="9" defaultRowHeight="13.5" x14ac:dyDescent="0.15"/>
  <cols>
    <col min="1" max="1" width="1.25" style="100" customWidth="1"/>
    <col min="2" max="2" width="19.875" style="100" customWidth="1"/>
    <col min="3" max="3" width="9.875" style="100" bestFit="1" customWidth="1"/>
    <col min="4" max="4" width="5.125" style="100" bestFit="1" customWidth="1"/>
    <col min="5" max="5" width="10.25" style="100" customWidth="1"/>
    <col min="6" max="6" width="4.25" style="100" customWidth="1"/>
    <col min="7" max="7" width="15.25" style="100" bestFit="1" customWidth="1"/>
    <col min="8" max="8" width="15.25" style="100" customWidth="1"/>
    <col min="9" max="9" width="13.875" style="100" bestFit="1" customWidth="1"/>
    <col min="10" max="10" width="9.25" style="100" bestFit="1" customWidth="1"/>
    <col min="11" max="16384" width="9" style="100"/>
  </cols>
  <sheetData>
    <row r="1" spans="2:10" ht="26.25" customHeight="1" x14ac:dyDescent="0.15">
      <c r="I1" s="81" t="s">
        <v>249</v>
      </c>
    </row>
    <row r="2" spans="2:10" ht="18.75" customHeight="1" x14ac:dyDescent="0.15"/>
    <row r="3" spans="2:10" ht="21" customHeight="1" x14ac:dyDescent="0.15">
      <c r="B3" s="727" t="s">
        <v>233</v>
      </c>
      <c r="C3" s="727"/>
      <c r="D3" s="727"/>
      <c r="E3" s="727"/>
      <c r="F3" s="727"/>
      <c r="G3" s="727"/>
      <c r="H3" s="727"/>
      <c r="I3" s="727"/>
    </row>
    <row r="4" spans="2:10" ht="21" customHeight="1" x14ac:dyDescent="0.15">
      <c r="B4" s="727"/>
      <c r="C4" s="727"/>
      <c r="D4" s="727"/>
      <c r="E4" s="727"/>
      <c r="F4" s="727"/>
      <c r="G4" s="727"/>
      <c r="H4" s="727"/>
      <c r="I4" s="727"/>
    </row>
    <row r="5" spans="2:10" ht="21" customHeight="1" x14ac:dyDescent="0.15">
      <c r="B5" s="99"/>
      <c r="G5" s="191"/>
      <c r="H5" s="191"/>
      <c r="I5" s="113" t="str">
        <f>IF(表紙!$G$8="","会社名",表紙!$G$8)</f>
        <v>会社名</v>
      </c>
    </row>
    <row r="6" spans="2:10" ht="20.25" customHeight="1" x14ac:dyDescent="0.15">
      <c r="E6" s="246"/>
    </row>
    <row r="7" spans="2:10" ht="18" customHeight="1" x14ac:dyDescent="0.15">
      <c r="B7" s="99" t="s">
        <v>124</v>
      </c>
    </row>
    <row r="8" spans="2:10" ht="18" customHeight="1" x14ac:dyDescent="0.15">
      <c r="B8" s="99" t="s">
        <v>250</v>
      </c>
    </row>
    <row r="9" spans="2:10" ht="9" customHeight="1" thickBot="1" x14ac:dyDescent="0.2"/>
    <row r="10" spans="2:10" ht="37.5" customHeight="1" thickTop="1" thickBot="1" x14ac:dyDescent="0.2">
      <c r="B10" s="729" t="s">
        <v>251</v>
      </c>
      <c r="C10" s="730"/>
      <c r="D10" s="730"/>
      <c r="E10" s="730"/>
      <c r="F10" s="730"/>
      <c r="G10" s="730"/>
      <c r="H10" s="730"/>
      <c r="I10" s="731"/>
    </row>
    <row r="11" spans="2:10" ht="30" customHeight="1" thickTop="1" x14ac:dyDescent="0.2">
      <c r="B11" s="732" t="s">
        <v>252</v>
      </c>
      <c r="C11" s="732"/>
      <c r="D11" s="732"/>
      <c r="E11" s="732"/>
      <c r="F11" s="732"/>
      <c r="G11" s="732"/>
    </row>
    <row r="12" spans="2:10" ht="18" thickBot="1" x14ac:dyDescent="0.2">
      <c r="B12" s="99" t="s">
        <v>228</v>
      </c>
    </row>
    <row r="13" spans="2:10" ht="45" customHeight="1" thickBot="1" x14ac:dyDescent="0.2">
      <c r="B13" s="231" t="s">
        <v>243</v>
      </c>
      <c r="C13" s="744" t="s">
        <v>253</v>
      </c>
      <c r="D13" s="745"/>
      <c r="E13" s="744" t="s">
        <v>238</v>
      </c>
      <c r="F13" s="745"/>
      <c r="G13" s="106" t="s">
        <v>137</v>
      </c>
      <c r="H13" s="111" t="s">
        <v>245</v>
      </c>
      <c r="I13" s="232" t="s">
        <v>139</v>
      </c>
    </row>
    <row r="14" spans="2:10" ht="18" customHeight="1" thickTop="1" x14ac:dyDescent="0.15">
      <c r="B14" s="129" t="s">
        <v>246</v>
      </c>
      <c r="C14" s="742"/>
      <c r="D14" s="743"/>
      <c r="E14" s="742"/>
      <c r="F14" s="743"/>
      <c r="G14" s="203" t="str">
        <f>IF(E14="","",C14/(E14/100)*3600)</f>
        <v/>
      </c>
      <c r="H14" s="247">
        <f>参考!$D$40</f>
        <v>9.0665808855820762E-2</v>
      </c>
      <c r="I14" s="486" t="str">
        <f>IF(G14="","",H14*G14/10^6)</f>
        <v/>
      </c>
      <c r="J14" s="112" t="s">
        <v>146</v>
      </c>
    </row>
    <row r="15" spans="2:10" ht="18" customHeight="1" x14ac:dyDescent="0.15">
      <c r="B15" s="135" t="s">
        <v>247</v>
      </c>
      <c r="C15" s="738"/>
      <c r="D15" s="739"/>
      <c r="E15" s="738"/>
      <c r="F15" s="739"/>
      <c r="G15" s="203" t="str">
        <f t="shared" ref="G15:G16" si="0">IF(E15="","",C15/(E15/100)*3600)</f>
        <v/>
      </c>
      <c r="H15" s="247">
        <f>参考!$E$40</f>
        <v>7.0012008591709293E-2</v>
      </c>
      <c r="I15" s="486" t="str">
        <f t="shared" ref="I15:I16" si="1">IF(G15="","",H15*G15/10^6)</f>
        <v/>
      </c>
      <c r="J15" s="112" t="s">
        <v>148</v>
      </c>
    </row>
    <row r="16" spans="2:10" ht="18" customHeight="1" thickBot="1" x14ac:dyDescent="0.2">
      <c r="B16" s="135" t="s">
        <v>248</v>
      </c>
      <c r="C16" s="740"/>
      <c r="D16" s="741"/>
      <c r="E16" s="740"/>
      <c r="F16" s="741"/>
      <c r="G16" s="203" t="str">
        <f t="shared" si="0"/>
        <v/>
      </c>
      <c r="H16" s="247">
        <f>参考!$F$40</f>
        <v>5.0539288653717658E-2</v>
      </c>
      <c r="I16" s="486" t="str">
        <f t="shared" si="1"/>
        <v/>
      </c>
      <c r="J16" s="112" t="s">
        <v>150</v>
      </c>
    </row>
    <row r="17" spans="2:9" ht="18" customHeight="1" thickTop="1" thickBot="1" x14ac:dyDescent="0.2">
      <c r="B17" s="140" t="s">
        <v>231</v>
      </c>
      <c r="C17" s="736">
        <f>SUM(C14:C16)</f>
        <v>0</v>
      </c>
      <c r="D17" s="737"/>
      <c r="E17" s="710" t="s">
        <v>211</v>
      </c>
      <c r="F17" s="711"/>
      <c r="G17" s="212">
        <f>SUM(G14:G16)</f>
        <v>0</v>
      </c>
      <c r="H17" s="213" t="s">
        <v>211</v>
      </c>
      <c r="I17" s="485">
        <f>SUM(I14:I16)</f>
        <v>0</v>
      </c>
    </row>
    <row r="18" spans="2:9" ht="18" customHeight="1" x14ac:dyDescent="0.15">
      <c r="B18" s="163"/>
      <c r="C18" s="240"/>
      <c r="D18" s="241"/>
      <c r="E18" s="240"/>
      <c r="F18" s="241"/>
      <c r="G18" s="237"/>
      <c r="H18" s="238"/>
      <c r="I18" s="239"/>
    </row>
    <row r="19" spans="2:9" ht="18" customHeight="1" x14ac:dyDescent="0.15">
      <c r="B19" s="79"/>
      <c r="C19" s="240"/>
      <c r="D19" s="241"/>
      <c r="E19" s="240"/>
      <c r="F19" s="241"/>
      <c r="G19" s="237"/>
      <c r="H19" s="238"/>
      <c r="I19" s="239"/>
    </row>
    <row r="20" spans="2:9" s="167" customFormat="1" x14ac:dyDescent="0.15"/>
    <row r="21" spans="2:9" s="167" customFormat="1" x14ac:dyDescent="0.15"/>
    <row r="22" spans="2:9" s="167" customFormat="1" x14ac:dyDescent="0.15"/>
    <row r="23" spans="2:9" s="167" customFormat="1" x14ac:dyDescent="0.15"/>
    <row r="24" spans="2:9" s="167" customFormat="1" x14ac:dyDescent="0.15"/>
    <row r="25" spans="2:9" s="167" customFormat="1" x14ac:dyDescent="0.15"/>
    <row r="26" spans="2:9" s="167" customFormat="1" x14ac:dyDescent="0.15"/>
    <row r="27" spans="2:9" s="167" customFormat="1" x14ac:dyDescent="0.15"/>
    <row r="28" spans="2:9" s="167" customFormat="1" x14ac:dyDescent="0.15"/>
    <row r="29" spans="2:9" s="167" customFormat="1" x14ac:dyDescent="0.15"/>
    <row r="30" spans="2:9" s="167" customFormat="1" x14ac:dyDescent="0.15"/>
    <row r="31" spans="2:9" s="167" customFormat="1" x14ac:dyDescent="0.15"/>
    <row r="32" spans="2:9" s="167" customFormat="1" x14ac:dyDescent="0.15"/>
    <row r="33" s="167" customFormat="1" x14ac:dyDescent="0.15"/>
    <row r="34" s="167" customFormat="1" x14ac:dyDescent="0.15"/>
    <row r="35" s="167" customFormat="1" x14ac:dyDescent="0.15"/>
    <row r="36" s="167" customFormat="1" x14ac:dyDescent="0.15"/>
    <row r="37" s="167" customFormat="1" x14ac:dyDescent="0.15"/>
    <row r="38" s="167" customFormat="1" x14ac:dyDescent="0.15"/>
    <row r="39" s="167" customFormat="1" x14ac:dyDescent="0.15"/>
    <row r="40" s="167" customFormat="1" x14ac:dyDescent="0.15"/>
    <row r="41" s="167" customFormat="1" x14ac:dyDescent="0.15"/>
    <row r="42" s="167" customFormat="1" x14ac:dyDescent="0.15"/>
    <row r="43" s="167" customFormat="1" x14ac:dyDescent="0.15"/>
    <row r="44" s="167" customFormat="1" x14ac:dyDescent="0.15"/>
    <row r="45" s="167" customFormat="1" x14ac:dyDescent="0.15"/>
    <row r="46" s="167" customFormat="1" x14ac:dyDescent="0.15"/>
  </sheetData>
  <sheetProtection algorithmName="SHA-512" hashValue="w2rdtqr0BHaZCAxnCwT/0fvDkk77iHJSrO2IOgbZ0tSt/6tNl7CKU7U2SAbEIIDIYQ66p3fHGk5DrIkfywm/6g==" saltValue="0WLijWPK0GZf1zR9ouTxFQ==" spinCount="100000" sheet="1" objects="1" scenarios="1"/>
  <protectedRanges>
    <protectedRange sqref="C14:F16" name="範囲1"/>
  </protectedRanges>
  <mergeCells count="13">
    <mergeCell ref="B3:I4"/>
    <mergeCell ref="E17:F17"/>
    <mergeCell ref="C13:D13"/>
    <mergeCell ref="E13:F13"/>
    <mergeCell ref="B10:I10"/>
    <mergeCell ref="C14:D14"/>
    <mergeCell ref="C15:D15"/>
    <mergeCell ref="C16:D16"/>
    <mergeCell ref="B11:G11"/>
    <mergeCell ref="C17:D17"/>
    <mergeCell ref="E14:F14"/>
    <mergeCell ref="E15:F15"/>
    <mergeCell ref="E16:F16"/>
  </mergeCells>
  <phoneticPr fontId="1"/>
  <pageMargins left="0.78740157480314965" right="0.78740157480314965" top="0.39370078740157483" bottom="0.39370078740157483" header="0.51181102362204722" footer="0.51181102362204722"/>
  <pageSetup paperSize="9" scale="91" fitToHeight="0" orientation="portrait"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pageSetUpPr fitToPage="1"/>
  </sheetPr>
  <dimension ref="A1:J162"/>
  <sheetViews>
    <sheetView view="pageBreakPreview" topLeftCell="A118" zoomScaleNormal="100" zoomScaleSheetLayoutView="100" workbookViewId="0">
      <selection activeCell="G129" sqref="G129:H129"/>
    </sheetView>
  </sheetViews>
  <sheetFormatPr defaultColWidth="9" defaultRowHeight="13.5" outlineLevelRow="1" x14ac:dyDescent="0.15"/>
  <cols>
    <col min="1" max="1" width="6.25" style="100" customWidth="1"/>
    <col min="2" max="2" width="5.125" style="100" customWidth="1"/>
    <col min="3" max="3" width="30.25" style="100" customWidth="1"/>
    <col min="4" max="4" width="9.875" style="100" bestFit="1" customWidth="1"/>
    <col min="5" max="5" width="9" style="100"/>
    <col min="6" max="6" width="18.125" style="100" customWidth="1"/>
    <col min="7" max="7" width="11.25" style="100" customWidth="1"/>
    <col min="8" max="8" width="6" style="100" customWidth="1"/>
    <col min="9" max="9" width="15.25" style="100" customWidth="1"/>
    <col min="10" max="16384" width="9" style="100"/>
  </cols>
  <sheetData>
    <row r="1" spans="1:10" ht="26.25" customHeight="1" x14ac:dyDescent="0.15">
      <c r="I1" s="81" t="s">
        <v>254</v>
      </c>
    </row>
    <row r="2" spans="1:10" ht="18.75" customHeight="1" x14ac:dyDescent="0.15"/>
    <row r="3" spans="1:10" ht="21" customHeight="1" x14ac:dyDescent="0.15">
      <c r="A3" s="727" t="s">
        <v>233</v>
      </c>
      <c r="B3" s="727"/>
      <c r="C3" s="727"/>
      <c r="D3" s="727"/>
      <c r="E3" s="727"/>
      <c r="F3" s="727"/>
      <c r="G3" s="727"/>
      <c r="H3" s="727"/>
      <c r="I3" s="727"/>
    </row>
    <row r="4" spans="1:10" ht="21" customHeight="1" x14ac:dyDescent="0.15">
      <c r="A4" s="727"/>
      <c r="B4" s="727"/>
      <c r="C4" s="727"/>
      <c r="D4" s="727"/>
      <c r="E4" s="727"/>
      <c r="F4" s="727"/>
      <c r="G4" s="727"/>
      <c r="H4" s="727"/>
      <c r="I4" s="727"/>
    </row>
    <row r="5" spans="1:10" ht="21" customHeight="1" x14ac:dyDescent="0.15">
      <c r="C5" s="99"/>
      <c r="F5" s="191"/>
      <c r="H5" s="113" t="str">
        <f>IF(表紙!$G$8="","会社名",表紙!$G$8)</f>
        <v>会社名</v>
      </c>
    </row>
    <row r="6" spans="1:10" ht="21" customHeight="1" x14ac:dyDescent="0.15"/>
    <row r="7" spans="1:10" ht="22.5" customHeight="1" x14ac:dyDescent="0.15">
      <c r="C7" s="779" t="s">
        <v>255</v>
      </c>
      <c r="D7" s="779"/>
      <c r="E7" s="779"/>
      <c r="F7" s="779"/>
      <c r="G7" s="779"/>
      <c r="H7" s="779"/>
    </row>
    <row r="8" spans="1:10" ht="19.5" customHeight="1" thickBot="1" x14ac:dyDescent="0.2"/>
    <row r="9" spans="1:10" ht="37.5" customHeight="1" thickTop="1" thickBot="1" x14ac:dyDescent="0.2">
      <c r="C9" s="781" t="s">
        <v>256</v>
      </c>
      <c r="D9" s="782"/>
      <c r="E9" s="782"/>
      <c r="F9" s="782"/>
      <c r="G9" s="782"/>
      <c r="H9" s="783"/>
    </row>
    <row r="10" spans="1:10" ht="18.75" customHeight="1" thickTop="1" x14ac:dyDescent="0.15">
      <c r="C10" s="732" t="s">
        <v>257</v>
      </c>
      <c r="D10" s="732"/>
      <c r="E10" s="732"/>
      <c r="F10" s="732"/>
      <c r="G10" s="732"/>
      <c r="H10" s="732"/>
    </row>
    <row r="11" spans="1:10" ht="9" customHeight="1" thickBot="1" x14ac:dyDescent="0.25">
      <c r="C11" s="248"/>
      <c r="G11" s="249"/>
      <c r="H11" s="249"/>
    </row>
    <row r="12" spans="1:10" ht="55.5" customHeight="1" thickBot="1" x14ac:dyDescent="0.2">
      <c r="C12" s="250" t="s">
        <v>258</v>
      </c>
      <c r="D12" s="744" t="s">
        <v>253</v>
      </c>
      <c r="E12" s="745"/>
      <c r="F12" s="376" t="s">
        <v>259</v>
      </c>
      <c r="G12" s="758" t="s">
        <v>139</v>
      </c>
      <c r="H12" s="759"/>
    </row>
    <row r="13" spans="1:10" ht="18" customHeight="1" thickTop="1" x14ac:dyDescent="0.15">
      <c r="C13" s="476"/>
      <c r="D13" s="770"/>
      <c r="E13" s="771"/>
      <c r="F13" s="477"/>
      <c r="G13" s="760" t="str">
        <f>IF(F13="","",ROUND(D13*F13,6))</f>
        <v/>
      </c>
      <c r="H13" s="761"/>
      <c r="I13" s="302"/>
      <c r="J13" s="302"/>
    </row>
    <row r="14" spans="1:10" ht="18" customHeight="1" x14ac:dyDescent="0.15">
      <c r="C14" s="468"/>
      <c r="D14" s="756"/>
      <c r="E14" s="757"/>
      <c r="F14" s="469"/>
      <c r="G14" s="752" t="str">
        <f>IF(F14="","",ROUND(D14*F14,6))</f>
        <v/>
      </c>
      <c r="H14" s="753"/>
      <c r="I14" s="302"/>
      <c r="J14" s="302"/>
    </row>
    <row r="15" spans="1:10" ht="18" customHeight="1" x14ac:dyDescent="0.15">
      <c r="C15" s="468"/>
      <c r="D15" s="756"/>
      <c r="E15" s="757"/>
      <c r="F15" s="469"/>
      <c r="G15" s="752" t="str">
        <f>IF(F15="","",ROUND(D15*F15,6))</f>
        <v/>
      </c>
      <c r="H15" s="753"/>
      <c r="I15" s="302"/>
    </row>
    <row r="16" spans="1:10" ht="18" customHeight="1" x14ac:dyDescent="0.15">
      <c r="C16" s="468"/>
      <c r="D16" s="756"/>
      <c r="E16" s="757"/>
      <c r="F16" s="469"/>
      <c r="G16" s="752" t="str">
        <f>IF(F16="","",ROUND(D16*F16,6))</f>
        <v/>
      </c>
      <c r="H16" s="753"/>
      <c r="I16" s="302"/>
    </row>
    <row r="17" spans="3:9" ht="18" customHeight="1" x14ac:dyDescent="0.15">
      <c r="C17" s="468"/>
      <c r="D17" s="756"/>
      <c r="E17" s="757"/>
      <c r="F17" s="469"/>
      <c r="G17" s="752" t="str">
        <f t="shared" ref="G17:G55" si="0">IF(F17="","",ROUND(D17*F17,6))</f>
        <v/>
      </c>
      <c r="H17" s="753"/>
      <c r="I17" s="302"/>
    </row>
    <row r="18" spans="3:9" ht="18" customHeight="1" x14ac:dyDescent="0.15">
      <c r="C18" s="468"/>
      <c r="D18" s="756"/>
      <c r="E18" s="757"/>
      <c r="F18" s="469"/>
      <c r="G18" s="752" t="str">
        <f t="shared" si="0"/>
        <v/>
      </c>
      <c r="H18" s="753"/>
      <c r="I18" s="302"/>
    </row>
    <row r="19" spans="3:9" ht="18" customHeight="1" x14ac:dyDescent="0.15">
      <c r="C19" s="468"/>
      <c r="D19" s="756"/>
      <c r="E19" s="757"/>
      <c r="F19" s="469"/>
      <c r="G19" s="752" t="str">
        <f t="shared" si="0"/>
        <v/>
      </c>
      <c r="H19" s="753"/>
      <c r="I19" s="302"/>
    </row>
    <row r="20" spans="3:9" ht="18" customHeight="1" x14ac:dyDescent="0.15">
      <c r="C20" s="468"/>
      <c r="D20" s="750"/>
      <c r="E20" s="751"/>
      <c r="F20" s="469"/>
      <c r="G20" s="752" t="str">
        <f t="shared" si="0"/>
        <v/>
      </c>
      <c r="H20" s="753"/>
      <c r="I20" s="302"/>
    </row>
    <row r="21" spans="3:9" ht="18" customHeight="1" x14ac:dyDescent="0.15">
      <c r="C21" s="468"/>
      <c r="D21" s="750"/>
      <c r="E21" s="751"/>
      <c r="F21" s="469"/>
      <c r="G21" s="752" t="str">
        <f t="shared" si="0"/>
        <v/>
      </c>
      <c r="H21" s="753"/>
      <c r="I21" s="302"/>
    </row>
    <row r="22" spans="3:9" ht="18" customHeight="1" x14ac:dyDescent="0.15">
      <c r="C22" s="468"/>
      <c r="D22" s="750"/>
      <c r="E22" s="751"/>
      <c r="F22" s="469"/>
      <c r="G22" s="752" t="str">
        <f t="shared" si="0"/>
        <v/>
      </c>
      <c r="H22" s="753"/>
      <c r="I22" s="302"/>
    </row>
    <row r="23" spans="3:9" ht="18" customHeight="1" outlineLevel="1" x14ac:dyDescent="0.15">
      <c r="C23" s="468"/>
      <c r="D23" s="750"/>
      <c r="E23" s="751"/>
      <c r="F23" s="469"/>
      <c r="G23" s="752" t="str">
        <f t="shared" ref="G23:G37" si="1">IF(F23="","",ROUND(D23*F23,6))</f>
        <v/>
      </c>
      <c r="H23" s="753"/>
      <c r="I23" s="302"/>
    </row>
    <row r="24" spans="3:9" ht="18" customHeight="1" outlineLevel="1" x14ac:dyDescent="0.15">
      <c r="C24" s="468"/>
      <c r="D24" s="750"/>
      <c r="E24" s="751"/>
      <c r="F24" s="469"/>
      <c r="G24" s="752" t="str">
        <f t="shared" si="1"/>
        <v/>
      </c>
      <c r="H24" s="753"/>
      <c r="I24" s="302"/>
    </row>
    <row r="25" spans="3:9" ht="18" customHeight="1" outlineLevel="1" x14ac:dyDescent="0.15">
      <c r="C25" s="468"/>
      <c r="D25" s="750"/>
      <c r="E25" s="751"/>
      <c r="F25" s="469"/>
      <c r="G25" s="752" t="str">
        <f t="shared" si="1"/>
        <v/>
      </c>
      <c r="H25" s="753"/>
      <c r="I25" s="302"/>
    </row>
    <row r="26" spans="3:9" ht="18" customHeight="1" outlineLevel="1" x14ac:dyDescent="0.15">
      <c r="C26" s="468"/>
      <c r="D26" s="750"/>
      <c r="E26" s="751"/>
      <c r="F26" s="469"/>
      <c r="G26" s="752" t="str">
        <f t="shared" si="1"/>
        <v/>
      </c>
      <c r="H26" s="753"/>
      <c r="I26" s="302"/>
    </row>
    <row r="27" spans="3:9" ht="18" customHeight="1" outlineLevel="1" x14ac:dyDescent="0.15">
      <c r="C27" s="468"/>
      <c r="D27" s="750"/>
      <c r="E27" s="751"/>
      <c r="F27" s="469"/>
      <c r="G27" s="752" t="str">
        <f t="shared" si="1"/>
        <v/>
      </c>
      <c r="H27" s="753"/>
      <c r="I27" s="302"/>
    </row>
    <row r="28" spans="3:9" ht="18" customHeight="1" outlineLevel="1" x14ac:dyDescent="0.15">
      <c r="C28" s="468"/>
      <c r="D28" s="750"/>
      <c r="E28" s="751"/>
      <c r="F28" s="469"/>
      <c r="G28" s="752" t="str">
        <f t="shared" si="1"/>
        <v/>
      </c>
      <c r="H28" s="753"/>
      <c r="I28" s="302"/>
    </row>
    <row r="29" spans="3:9" ht="18" customHeight="1" outlineLevel="1" x14ac:dyDescent="0.15">
      <c r="C29" s="468"/>
      <c r="D29" s="750"/>
      <c r="E29" s="751"/>
      <c r="F29" s="469"/>
      <c r="G29" s="752" t="str">
        <f t="shared" si="1"/>
        <v/>
      </c>
      <c r="H29" s="753"/>
      <c r="I29" s="302"/>
    </row>
    <row r="30" spans="3:9" ht="18" customHeight="1" outlineLevel="1" x14ac:dyDescent="0.15">
      <c r="C30" s="468"/>
      <c r="D30" s="750"/>
      <c r="E30" s="751"/>
      <c r="F30" s="469"/>
      <c r="G30" s="752" t="str">
        <f t="shared" si="1"/>
        <v/>
      </c>
      <c r="H30" s="753"/>
      <c r="I30" s="302"/>
    </row>
    <row r="31" spans="3:9" ht="18" customHeight="1" outlineLevel="1" x14ac:dyDescent="0.15">
      <c r="C31" s="468"/>
      <c r="D31" s="750"/>
      <c r="E31" s="751"/>
      <c r="F31" s="469"/>
      <c r="G31" s="752" t="str">
        <f t="shared" si="1"/>
        <v/>
      </c>
      <c r="H31" s="753"/>
      <c r="I31" s="302"/>
    </row>
    <row r="32" spans="3:9" ht="18" customHeight="1" outlineLevel="1" x14ac:dyDescent="0.15">
      <c r="C32" s="468"/>
      <c r="D32" s="750"/>
      <c r="E32" s="751"/>
      <c r="F32" s="469"/>
      <c r="G32" s="752" t="str">
        <f t="shared" si="1"/>
        <v/>
      </c>
      <c r="H32" s="753"/>
      <c r="I32" s="302"/>
    </row>
    <row r="33" spans="3:9" ht="18" customHeight="1" outlineLevel="1" x14ac:dyDescent="0.15">
      <c r="C33" s="468"/>
      <c r="D33" s="750"/>
      <c r="E33" s="751"/>
      <c r="F33" s="469"/>
      <c r="G33" s="752" t="str">
        <f t="shared" si="1"/>
        <v/>
      </c>
      <c r="H33" s="753"/>
      <c r="I33" s="302"/>
    </row>
    <row r="34" spans="3:9" ht="18" customHeight="1" outlineLevel="1" x14ac:dyDescent="0.15">
      <c r="C34" s="468"/>
      <c r="D34" s="750"/>
      <c r="E34" s="751"/>
      <c r="F34" s="469"/>
      <c r="G34" s="752" t="str">
        <f t="shared" si="1"/>
        <v/>
      </c>
      <c r="H34" s="753"/>
      <c r="I34" s="302"/>
    </row>
    <row r="35" spans="3:9" ht="18" customHeight="1" outlineLevel="1" x14ac:dyDescent="0.15">
      <c r="C35" s="468"/>
      <c r="D35" s="750"/>
      <c r="E35" s="751"/>
      <c r="F35" s="469"/>
      <c r="G35" s="752" t="str">
        <f t="shared" si="1"/>
        <v/>
      </c>
      <c r="H35" s="753"/>
      <c r="I35" s="302"/>
    </row>
    <row r="36" spans="3:9" ht="18" customHeight="1" outlineLevel="1" x14ac:dyDescent="0.15">
      <c r="C36" s="468"/>
      <c r="D36" s="750"/>
      <c r="E36" s="751"/>
      <c r="F36" s="469"/>
      <c r="G36" s="752" t="str">
        <f t="shared" si="1"/>
        <v/>
      </c>
      <c r="H36" s="753"/>
      <c r="I36" s="302"/>
    </row>
    <row r="37" spans="3:9" ht="18" customHeight="1" x14ac:dyDescent="0.15">
      <c r="C37" s="468"/>
      <c r="D37" s="750"/>
      <c r="E37" s="751"/>
      <c r="F37" s="469"/>
      <c r="G37" s="752" t="str">
        <f t="shared" si="1"/>
        <v/>
      </c>
      <c r="H37" s="753"/>
      <c r="I37" s="302"/>
    </row>
    <row r="38" spans="3:9" ht="18" customHeight="1" outlineLevel="1" x14ac:dyDescent="0.15">
      <c r="C38" s="468"/>
      <c r="D38" s="750"/>
      <c r="E38" s="751"/>
      <c r="F38" s="469"/>
      <c r="G38" s="752" t="str">
        <f t="shared" si="0"/>
        <v/>
      </c>
      <c r="H38" s="753"/>
      <c r="I38" s="302"/>
    </row>
    <row r="39" spans="3:9" ht="18" customHeight="1" outlineLevel="1" x14ac:dyDescent="0.15">
      <c r="C39" s="433"/>
      <c r="D39" s="754"/>
      <c r="E39" s="755"/>
      <c r="F39" s="469"/>
      <c r="G39" s="752" t="str">
        <f t="shared" si="0"/>
        <v/>
      </c>
      <c r="H39" s="753"/>
      <c r="I39" s="302"/>
    </row>
    <row r="40" spans="3:9" ht="18" customHeight="1" outlineLevel="1" x14ac:dyDescent="0.15">
      <c r="C40" s="433"/>
      <c r="D40" s="754"/>
      <c r="E40" s="755"/>
      <c r="F40" s="469"/>
      <c r="G40" s="752" t="str">
        <f t="shared" si="0"/>
        <v/>
      </c>
      <c r="H40" s="753"/>
      <c r="I40" s="302"/>
    </row>
    <row r="41" spans="3:9" ht="18" customHeight="1" outlineLevel="1" x14ac:dyDescent="0.15">
      <c r="C41" s="433"/>
      <c r="D41" s="754"/>
      <c r="E41" s="755"/>
      <c r="F41" s="469"/>
      <c r="G41" s="752" t="str">
        <f t="shared" si="0"/>
        <v/>
      </c>
      <c r="H41" s="753"/>
      <c r="I41" s="302"/>
    </row>
    <row r="42" spans="3:9" ht="18" customHeight="1" outlineLevel="1" x14ac:dyDescent="0.15">
      <c r="C42" s="433"/>
      <c r="D42" s="754"/>
      <c r="E42" s="755"/>
      <c r="F42" s="469"/>
      <c r="G42" s="752" t="str">
        <f t="shared" si="0"/>
        <v/>
      </c>
      <c r="H42" s="753"/>
      <c r="I42" s="302"/>
    </row>
    <row r="43" spans="3:9" ht="18" customHeight="1" outlineLevel="1" x14ac:dyDescent="0.15">
      <c r="C43" s="433"/>
      <c r="D43" s="754"/>
      <c r="E43" s="755"/>
      <c r="F43" s="469"/>
      <c r="G43" s="752" t="str">
        <f t="shared" si="0"/>
        <v/>
      </c>
      <c r="H43" s="753"/>
    </row>
    <row r="44" spans="3:9" ht="18" customHeight="1" outlineLevel="1" x14ac:dyDescent="0.15">
      <c r="C44" s="433"/>
      <c r="D44" s="754"/>
      <c r="E44" s="755"/>
      <c r="F44" s="469"/>
      <c r="G44" s="752" t="str">
        <f t="shared" si="0"/>
        <v/>
      </c>
      <c r="H44" s="753"/>
    </row>
    <row r="45" spans="3:9" ht="18" customHeight="1" outlineLevel="1" x14ac:dyDescent="0.15">
      <c r="C45" s="433"/>
      <c r="D45" s="754"/>
      <c r="E45" s="755"/>
      <c r="F45" s="469"/>
      <c r="G45" s="752" t="str">
        <f t="shared" si="0"/>
        <v/>
      </c>
      <c r="H45" s="753"/>
    </row>
    <row r="46" spans="3:9" ht="18" customHeight="1" outlineLevel="1" x14ac:dyDescent="0.15">
      <c r="C46" s="433"/>
      <c r="D46" s="754"/>
      <c r="E46" s="755"/>
      <c r="F46" s="469"/>
      <c r="G46" s="752" t="str">
        <f t="shared" si="0"/>
        <v/>
      </c>
      <c r="H46" s="753"/>
    </row>
    <row r="47" spans="3:9" ht="18" customHeight="1" outlineLevel="1" x14ac:dyDescent="0.15">
      <c r="C47" s="433"/>
      <c r="D47" s="754"/>
      <c r="E47" s="755"/>
      <c r="F47" s="469"/>
      <c r="G47" s="752" t="str">
        <f t="shared" si="0"/>
        <v/>
      </c>
      <c r="H47" s="753"/>
    </row>
    <row r="48" spans="3:9" ht="18" customHeight="1" outlineLevel="1" x14ac:dyDescent="0.15">
      <c r="C48" s="433"/>
      <c r="D48" s="754"/>
      <c r="E48" s="755"/>
      <c r="F48" s="469"/>
      <c r="G48" s="752" t="str">
        <f t="shared" si="0"/>
        <v/>
      </c>
      <c r="H48" s="753"/>
    </row>
    <row r="49" spans="3:8" ht="18" customHeight="1" outlineLevel="1" x14ac:dyDescent="0.15">
      <c r="C49" s="433"/>
      <c r="D49" s="754"/>
      <c r="E49" s="755"/>
      <c r="F49" s="469"/>
      <c r="G49" s="752" t="str">
        <f t="shared" si="0"/>
        <v/>
      </c>
      <c r="H49" s="753"/>
    </row>
    <row r="50" spans="3:8" ht="18" customHeight="1" outlineLevel="1" x14ac:dyDescent="0.15">
      <c r="C50" s="433"/>
      <c r="D50" s="754"/>
      <c r="E50" s="755"/>
      <c r="F50" s="469"/>
      <c r="G50" s="752" t="str">
        <f t="shared" si="0"/>
        <v/>
      </c>
      <c r="H50" s="753"/>
    </row>
    <row r="51" spans="3:8" ht="18" customHeight="1" outlineLevel="1" x14ac:dyDescent="0.15">
      <c r="C51" s="433"/>
      <c r="D51" s="754"/>
      <c r="E51" s="755"/>
      <c r="F51" s="469"/>
      <c r="G51" s="752" t="str">
        <f t="shared" si="0"/>
        <v/>
      </c>
      <c r="H51" s="753"/>
    </row>
    <row r="52" spans="3:8" ht="18" customHeight="1" outlineLevel="1" x14ac:dyDescent="0.15">
      <c r="C52" s="433"/>
      <c r="D52" s="754"/>
      <c r="E52" s="755"/>
      <c r="F52" s="469"/>
      <c r="G52" s="752" t="str">
        <f t="shared" si="0"/>
        <v/>
      </c>
      <c r="H52" s="753"/>
    </row>
    <row r="53" spans="3:8" ht="18" customHeight="1" outlineLevel="1" x14ac:dyDescent="0.15">
      <c r="C53" s="433"/>
      <c r="D53" s="754"/>
      <c r="E53" s="755"/>
      <c r="F53" s="469"/>
      <c r="G53" s="752" t="str">
        <f t="shared" si="0"/>
        <v/>
      </c>
      <c r="H53" s="753"/>
    </row>
    <row r="54" spans="3:8" ht="18" customHeight="1" outlineLevel="1" x14ac:dyDescent="0.15">
      <c r="C54" s="433"/>
      <c r="D54" s="754"/>
      <c r="E54" s="755"/>
      <c r="F54" s="469"/>
      <c r="G54" s="752" t="str">
        <f t="shared" si="0"/>
        <v/>
      </c>
      <c r="H54" s="753"/>
    </row>
    <row r="55" spans="3:8" ht="18" customHeight="1" outlineLevel="1" x14ac:dyDescent="0.15">
      <c r="C55" s="433"/>
      <c r="D55" s="754"/>
      <c r="E55" s="755"/>
      <c r="F55" s="469"/>
      <c r="G55" s="752" t="str">
        <f t="shared" si="0"/>
        <v/>
      </c>
      <c r="H55" s="753"/>
    </row>
    <row r="56" spans="3:8" ht="18" customHeight="1" outlineLevel="1" x14ac:dyDescent="0.15">
      <c r="C56" s="433"/>
      <c r="D56" s="754"/>
      <c r="E56" s="755"/>
      <c r="F56" s="469"/>
      <c r="G56" s="752" t="str">
        <f t="shared" ref="G56:G62" si="2">IF(F56="","",ROUND(D56*F56,6))</f>
        <v/>
      </c>
      <c r="H56" s="753"/>
    </row>
    <row r="57" spans="3:8" ht="18" customHeight="1" outlineLevel="1" x14ac:dyDescent="0.15">
      <c r="C57" s="433"/>
      <c r="D57" s="754"/>
      <c r="E57" s="755"/>
      <c r="F57" s="469"/>
      <c r="G57" s="752" t="str">
        <f>IF(F57="","",ROUND(D57*F57,6))</f>
        <v/>
      </c>
      <c r="H57" s="753"/>
    </row>
    <row r="58" spans="3:8" ht="18" customHeight="1" outlineLevel="1" x14ac:dyDescent="0.15">
      <c r="C58" s="433"/>
      <c r="D58" s="754"/>
      <c r="E58" s="755"/>
      <c r="F58" s="469"/>
      <c r="G58" s="752" t="str">
        <f t="shared" si="2"/>
        <v/>
      </c>
      <c r="H58" s="753"/>
    </row>
    <row r="59" spans="3:8" ht="18" customHeight="1" outlineLevel="1" x14ac:dyDescent="0.15">
      <c r="C59" s="433"/>
      <c r="D59" s="754"/>
      <c r="E59" s="755"/>
      <c r="F59" s="469"/>
      <c r="G59" s="752" t="str">
        <f t="shared" si="2"/>
        <v/>
      </c>
      <c r="H59" s="753"/>
    </row>
    <row r="60" spans="3:8" ht="18" customHeight="1" outlineLevel="1" x14ac:dyDescent="0.15">
      <c r="C60" s="433"/>
      <c r="D60" s="754"/>
      <c r="E60" s="755"/>
      <c r="F60" s="469"/>
      <c r="G60" s="752" t="str">
        <f t="shared" si="2"/>
        <v/>
      </c>
      <c r="H60" s="753"/>
    </row>
    <row r="61" spans="3:8" ht="18" customHeight="1" outlineLevel="1" x14ac:dyDescent="0.15">
      <c r="C61" s="433"/>
      <c r="D61" s="754"/>
      <c r="E61" s="755"/>
      <c r="F61" s="469"/>
      <c r="G61" s="752" t="str">
        <f t="shared" si="2"/>
        <v/>
      </c>
      <c r="H61" s="753"/>
    </row>
    <row r="62" spans="3:8" ht="18" customHeight="1" outlineLevel="1" x14ac:dyDescent="0.15">
      <c r="C62" s="433"/>
      <c r="D62" s="754"/>
      <c r="E62" s="755"/>
      <c r="F62" s="469"/>
      <c r="G62" s="752" t="str">
        <f t="shared" si="2"/>
        <v/>
      </c>
      <c r="H62" s="753"/>
    </row>
    <row r="63" spans="3:8" ht="18" customHeight="1" outlineLevel="1" x14ac:dyDescent="0.15">
      <c r="C63" s="433"/>
      <c r="D63" s="754"/>
      <c r="E63" s="755"/>
      <c r="F63" s="469"/>
      <c r="G63" s="752" t="str">
        <f t="shared" ref="G63:G68" si="3">IF(F63="","",ROUND(D63*F63,6))</f>
        <v/>
      </c>
      <c r="H63" s="753"/>
    </row>
    <row r="64" spans="3:8" ht="18" customHeight="1" outlineLevel="1" x14ac:dyDescent="0.15">
      <c r="C64" s="433"/>
      <c r="D64" s="754"/>
      <c r="E64" s="755"/>
      <c r="F64" s="469"/>
      <c r="G64" s="752" t="str">
        <f t="shared" si="3"/>
        <v/>
      </c>
      <c r="H64" s="753"/>
    </row>
    <row r="65" spans="3:8" ht="18" customHeight="1" outlineLevel="1" x14ac:dyDescent="0.15">
      <c r="C65" s="433"/>
      <c r="D65" s="754"/>
      <c r="E65" s="755"/>
      <c r="F65" s="469"/>
      <c r="G65" s="752" t="str">
        <f t="shared" si="3"/>
        <v/>
      </c>
      <c r="H65" s="753"/>
    </row>
    <row r="66" spans="3:8" ht="18" customHeight="1" outlineLevel="1" x14ac:dyDescent="0.15">
      <c r="C66" s="433"/>
      <c r="D66" s="754"/>
      <c r="E66" s="755"/>
      <c r="F66" s="469"/>
      <c r="G66" s="752" t="str">
        <f t="shared" si="3"/>
        <v/>
      </c>
      <c r="H66" s="753"/>
    </row>
    <row r="67" spans="3:8" ht="18" customHeight="1" outlineLevel="1" x14ac:dyDescent="0.15">
      <c r="C67" s="433"/>
      <c r="D67" s="754"/>
      <c r="E67" s="755"/>
      <c r="F67" s="469"/>
      <c r="G67" s="752" t="str">
        <f t="shared" si="3"/>
        <v/>
      </c>
      <c r="H67" s="753"/>
    </row>
    <row r="68" spans="3:8" ht="18" customHeight="1" outlineLevel="1" x14ac:dyDescent="0.15">
      <c r="C68" s="433"/>
      <c r="D68" s="754"/>
      <c r="E68" s="755"/>
      <c r="F68" s="469"/>
      <c r="G68" s="752" t="str">
        <f t="shared" si="3"/>
        <v/>
      </c>
      <c r="H68" s="753"/>
    </row>
    <row r="69" spans="3:8" ht="18" customHeight="1" outlineLevel="1" x14ac:dyDescent="0.15">
      <c r="C69" s="433"/>
      <c r="D69" s="754"/>
      <c r="E69" s="755"/>
      <c r="F69" s="469"/>
      <c r="G69" s="752" t="str">
        <f t="shared" ref="G69:G112" si="4">IF(F69="","",ROUND(D69*F69,6))</f>
        <v/>
      </c>
      <c r="H69" s="753"/>
    </row>
    <row r="70" spans="3:8" ht="18" customHeight="1" outlineLevel="1" x14ac:dyDescent="0.15">
      <c r="C70" s="433"/>
      <c r="D70" s="754"/>
      <c r="E70" s="755"/>
      <c r="F70" s="469"/>
      <c r="G70" s="752" t="str">
        <f t="shared" si="4"/>
        <v/>
      </c>
      <c r="H70" s="753"/>
    </row>
    <row r="71" spans="3:8" ht="18" customHeight="1" outlineLevel="1" x14ac:dyDescent="0.15">
      <c r="C71" s="433"/>
      <c r="D71" s="754"/>
      <c r="E71" s="755"/>
      <c r="F71" s="469"/>
      <c r="G71" s="752" t="str">
        <f t="shared" si="4"/>
        <v/>
      </c>
      <c r="H71" s="753"/>
    </row>
    <row r="72" spans="3:8" ht="18" customHeight="1" outlineLevel="1" x14ac:dyDescent="0.15">
      <c r="C72" s="433"/>
      <c r="D72" s="754"/>
      <c r="E72" s="755"/>
      <c r="F72" s="469"/>
      <c r="G72" s="752" t="str">
        <f t="shared" si="4"/>
        <v/>
      </c>
      <c r="H72" s="753"/>
    </row>
    <row r="73" spans="3:8" ht="18" customHeight="1" outlineLevel="1" x14ac:dyDescent="0.15">
      <c r="C73" s="433"/>
      <c r="D73" s="754"/>
      <c r="E73" s="755"/>
      <c r="F73" s="469"/>
      <c r="G73" s="752" t="str">
        <f t="shared" si="4"/>
        <v/>
      </c>
      <c r="H73" s="753"/>
    </row>
    <row r="74" spans="3:8" ht="18" customHeight="1" outlineLevel="1" x14ac:dyDescent="0.15">
      <c r="C74" s="433"/>
      <c r="D74" s="754"/>
      <c r="E74" s="755"/>
      <c r="F74" s="469"/>
      <c r="G74" s="752" t="str">
        <f t="shared" si="4"/>
        <v/>
      </c>
      <c r="H74" s="753"/>
    </row>
    <row r="75" spans="3:8" ht="18" customHeight="1" outlineLevel="1" x14ac:dyDescent="0.15">
      <c r="C75" s="433"/>
      <c r="D75" s="754"/>
      <c r="E75" s="755"/>
      <c r="F75" s="469"/>
      <c r="G75" s="752" t="str">
        <f t="shared" si="4"/>
        <v/>
      </c>
      <c r="H75" s="753"/>
    </row>
    <row r="76" spans="3:8" ht="18" customHeight="1" outlineLevel="1" x14ac:dyDescent="0.15">
      <c r="C76" s="433"/>
      <c r="D76" s="754"/>
      <c r="E76" s="755"/>
      <c r="F76" s="469"/>
      <c r="G76" s="752" t="str">
        <f t="shared" ref="G76:G82" si="5">IF(F76="","",ROUND(D76*F76,6))</f>
        <v/>
      </c>
      <c r="H76" s="753"/>
    </row>
    <row r="77" spans="3:8" ht="18" customHeight="1" outlineLevel="1" x14ac:dyDescent="0.15">
      <c r="C77" s="433"/>
      <c r="D77" s="754"/>
      <c r="E77" s="755"/>
      <c r="F77" s="469"/>
      <c r="G77" s="752" t="str">
        <f t="shared" si="5"/>
        <v/>
      </c>
      <c r="H77" s="753"/>
    </row>
    <row r="78" spans="3:8" ht="18" customHeight="1" outlineLevel="1" x14ac:dyDescent="0.15">
      <c r="C78" s="433"/>
      <c r="D78" s="754"/>
      <c r="E78" s="755"/>
      <c r="F78" s="469"/>
      <c r="G78" s="752" t="str">
        <f t="shared" si="5"/>
        <v/>
      </c>
      <c r="H78" s="753"/>
    </row>
    <row r="79" spans="3:8" ht="18" customHeight="1" outlineLevel="1" x14ac:dyDescent="0.15">
      <c r="C79" s="433"/>
      <c r="D79" s="754"/>
      <c r="E79" s="755"/>
      <c r="F79" s="469"/>
      <c r="G79" s="752" t="str">
        <f t="shared" si="5"/>
        <v/>
      </c>
      <c r="H79" s="753"/>
    </row>
    <row r="80" spans="3:8" ht="18" customHeight="1" outlineLevel="1" x14ac:dyDescent="0.15">
      <c r="C80" s="433"/>
      <c r="D80" s="754"/>
      <c r="E80" s="755"/>
      <c r="F80" s="469"/>
      <c r="G80" s="752" t="str">
        <f t="shared" si="5"/>
        <v/>
      </c>
      <c r="H80" s="753"/>
    </row>
    <row r="81" spans="3:8" ht="18" customHeight="1" outlineLevel="1" x14ac:dyDescent="0.15">
      <c r="C81" s="433"/>
      <c r="D81" s="754"/>
      <c r="E81" s="755"/>
      <c r="F81" s="469"/>
      <c r="G81" s="752" t="str">
        <f t="shared" si="5"/>
        <v/>
      </c>
      <c r="H81" s="753"/>
    </row>
    <row r="82" spans="3:8" ht="18" customHeight="1" outlineLevel="1" x14ac:dyDescent="0.15">
      <c r="C82" s="433"/>
      <c r="D82" s="754"/>
      <c r="E82" s="755"/>
      <c r="F82" s="469"/>
      <c r="G82" s="752" t="str">
        <f t="shared" si="5"/>
        <v/>
      </c>
      <c r="H82" s="753"/>
    </row>
    <row r="83" spans="3:8" ht="18" customHeight="1" outlineLevel="1" x14ac:dyDescent="0.15">
      <c r="C83" s="433"/>
      <c r="D83" s="754"/>
      <c r="E83" s="755"/>
      <c r="F83" s="469"/>
      <c r="G83" s="752" t="str">
        <f t="shared" si="4"/>
        <v/>
      </c>
      <c r="H83" s="753"/>
    </row>
    <row r="84" spans="3:8" ht="18" customHeight="1" outlineLevel="1" x14ac:dyDescent="0.15">
      <c r="C84" s="433"/>
      <c r="D84" s="754"/>
      <c r="E84" s="755"/>
      <c r="F84" s="469"/>
      <c r="G84" s="752" t="str">
        <f t="shared" si="4"/>
        <v/>
      </c>
      <c r="H84" s="753"/>
    </row>
    <row r="85" spans="3:8" ht="18" customHeight="1" outlineLevel="1" x14ac:dyDescent="0.15">
      <c r="C85" s="433"/>
      <c r="D85" s="754"/>
      <c r="E85" s="755"/>
      <c r="F85" s="469"/>
      <c r="G85" s="752" t="str">
        <f t="shared" si="4"/>
        <v/>
      </c>
      <c r="H85" s="753"/>
    </row>
    <row r="86" spans="3:8" ht="18" customHeight="1" outlineLevel="1" x14ac:dyDescent="0.15">
      <c r="C86" s="433"/>
      <c r="D86" s="754"/>
      <c r="E86" s="755"/>
      <c r="F86" s="469"/>
      <c r="G86" s="752" t="str">
        <f t="shared" si="4"/>
        <v/>
      </c>
      <c r="H86" s="753"/>
    </row>
    <row r="87" spans="3:8" ht="18" customHeight="1" outlineLevel="1" x14ac:dyDescent="0.15">
      <c r="C87" s="433"/>
      <c r="D87" s="754"/>
      <c r="E87" s="755"/>
      <c r="F87" s="469"/>
      <c r="G87" s="752" t="str">
        <f t="shared" si="4"/>
        <v/>
      </c>
      <c r="H87" s="753"/>
    </row>
    <row r="88" spans="3:8" ht="18" customHeight="1" outlineLevel="1" x14ac:dyDescent="0.15">
      <c r="C88" s="433"/>
      <c r="D88" s="754"/>
      <c r="E88" s="755"/>
      <c r="F88" s="469"/>
      <c r="G88" s="752" t="str">
        <f t="shared" si="4"/>
        <v/>
      </c>
      <c r="H88" s="753"/>
    </row>
    <row r="89" spans="3:8" ht="18" customHeight="1" outlineLevel="1" x14ac:dyDescent="0.15">
      <c r="C89" s="433"/>
      <c r="D89" s="754"/>
      <c r="E89" s="755"/>
      <c r="F89" s="469"/>
      <c r="G89" s="752" t="str">
        <f t="shared" si="4"/>
        <v/>
      </c>
      <c r="H89" s="753"/>
    </row>
    <row r="90" spans="3:8" ht="18" customHeight="1" outlineLevel="1" x14ac:dyDescent="0.15">
      <c r="C90" s="433"/>
      <c r="D90" s="754"/>
      <c r="E90" s="755"/>
      <c r="F90" s="469"/>
      <c r="G90" s="752" t="str">
        <f t="shared" si="4"/>
        <v/>
      </c>
      <c r="H90" s="753"/>
    </row>
    <row r="91" spans="3:8" ht="18" customHeight="1" outlineLevel="1" x14ac:dyDescent="0.15">
      <c r="C91" s="433"/>
      <c r="D91" s="754"/>
      <c r="E91" s="755"/>
      <c r="F91" s="469"/>
      <c r="G91" s="752" t="str">
        <f t="shared" si="4"/>
        <v/>
      </c>
      <c r="H91" s="753"/>
    </row>
    <row r="92" spans="3:8" ht="18" customHeight="1" outlineLevel="1" x14ac:dyDescent="0.15">
      <c r="C92" s="433"/>
      <c r="D92" s="754"/>
      <c r="E92" s="755"/>
      <c r="F92" s="469"/>
      <c r="G92" s="752" t="str">
        <f t="shared" si="4"/>
        <v/>
      </c>
      <c r="H92" s="753"/>
    </row>
    <row r="93" spans="3:8" ht="18" customHeight="1" outlineLevel="1" x14ac:dyDescent="0.15">
      <c r="C93" s="433"/>
      <c r="D93" s="754"/>
      <c r="E93" s="755"/>
      <c r="F93" s="469"/>
      <c r="G93" s="752" t="str">
        <f t="shared" si="4"/>
        <v/>
      </c>
      <c r="H93" s="753"/>
    </row>
    <row r="94" spans="3:8" ht="18" customHeight="1" outlineLevel="1" x14ac:dyDescent="0.15">
      <c r="C94" s="433"/>
      <c r="D94" s="754"/>
      <c r="E94" s="755"/>
      <c r="F94" s="469"/>
      <c r="G94" s="752" t="str">
        <f t="shared" si="4"/>
        <v/>
      </c>
      <c r="H94" s="753"/>
    </row>
    <row r="95" spans="3:8" ht="18" customHeight="1" outlineLevel="1" x14ac:dyDescent="0.15">
      <c r="C95" s="433"/>
      <c r="D95" s="754"/>
      <c r="E95" s="755"/>
      <c r="F95" s="469"/>
      <c r="G95" s="752" t="str">
        <f t="shared" si="4"/>
        <v/>
      </c>
      <c r="H95" s="753"/>
    </row>
    <row r="96" spans="3:8" ht="18" customHeight="1" outlineLevel="1" x14ac:dyDescent="0.15">
      <c r="C96" s="433"/>
      <c r="D96" s="754"/>
      <c r="E96" s="755"/>
      <c r="F96" s="469"/>
      <c r="G96" s="752" t="str">
        <f t="shared" si="4"/>
        <v/>
      </c>
      <c r="H96" s="753"/>
    </row>
    <row r="97" spans="3:8" ht="18" customHeight="1" outlineLevel="1" x14ac:dyDescent="0.15">
      <c r="C97" s="433"/>
      <c r="D97" s="754"/>
      <c r="E97" s="755"/>
      <c r="F97" s="469"/>
      <c r="G97" s="752" t="str">
        <f t="shared" ref="G97:G111" si="6">IF(F97="","",ROUND(D97*F97,6))</f>
        <v/>
      </c>
      <c r="H97" s="753"/>
    </row>
    <row r="98" spans="3:8" ht="18" customHeight="1" outlineLevel="1" x14ac:dyDescent="0.15">
      <c r="C98" s="433"/>
      <c r="D98" s="754"/>
      <c r="E98" s="755"/>
      <c r="F98" s="469"/>
      <c r="G98" s="752" t="str">
        <f t="shared" si="6"/>
        <v/>
      </c>
      <c r="H98" s="753"/>
    </row>
    <row r="99" spans="3:8" ht="18" customHeight="1" outlineLevel="1" x14ac:dyDescent="0.15">
      <c r="C99" s="433"/>
      <c r="D99" s="754"/>
      <c r="E99" s="755"/>
      <c r="F99" s="469"/>
      <c r="G99" s="752" t="str">
        <f t="shared" si="6"/>
        <v/>
      </c>
      <c r="H99" s="753"/>
    </row>
    <row r="100" spans="3:8" ht="18" customHeight="1" outlineLevel="1" x14ac:dyDescent="0.15">
      <c r="C100" s="433"/>
      <c r="D100" s="754"/>
      <c r="E100" s="755"/>
      <c r="F100" s="469"/>
      <c r="G100" s="752" t="str">
        <f t="shared" si="6"/>
        <v/>
      </c>
      <c r="H100" s="753"/>
    </row>
    <row r="101" spans="3:8" ht="18" customHeight="1" outlineLevel="1" x14ac:dyDescent="0.15">
      <c r="C101" s="433"/>
      <c r="D101" s="754"/>
      <c r="E101" s="755"/>
      <c r="F101" s="469"/>
      <c r="G101" s="752" t="str">
        <f t="shared" si="6"/>
        <v/>
      </c>
      <c r="H101" s="753"/>
    </row>
    <row r="102" spans="3:8" ht="18" customHeight="1" outlineLevel="1" x14ac:dyDescent="0.15">
      <c r="C102" s="433"/>
      <c r="D102" s="754"/>
      <c r="E102" s="755"/>
      <c r="F102" s="469"/>
      <c r="G102" s="752" t="str">
        <f t="shared" si="6"/>
        <v/>
      </c>
      <c r="H102" s="753"/>
    </row>
    <row r="103" spans="3:8" ht="18" customHeight="1" outlineLevel="1" x14ac:dyDescent="0.15">
      <c r="C103" s="433"/>
      <c r="D103" s="754"/>
      <c r="E103" s="755"/>
      <c r="F103" s="469"/>
      <c r="G103" s="752" t="str">
        <f t="shared" si="6"/>
        <v/>
      </c>
      <c r="H103" s="753"/>
    </row>
    <row r="104" spans="3:8" ht="18" customHeight="1" outlineLevel="1" x14ac:dyDescent="0.15">
      <c r="C104" s="433"/>
      <c r="D104" s="754"/>
      <c r="E104" s="755"/>
      <c r="F104" s="469"/>
      <c r="G104" s="752" t="str">
        <f t="shared" si="6"/>
        <v/>
      </c>
      <c r="H104" s="753"/>
    </row>
    <row r="105" spans="3:8" ht="18" customHeight="1" outlineLevel="1" x14ac:dyDescent="0.15">
      <c r="C105" s="433"/>
      <c r="D105" s="754"/>
      <c r="E105" s="755"/>
      <c r="F105" s="469"/>
      <c r="G105" s="752" t="str">
        <f t="shared" si="6"/>
        <v/>
      </c>
      <c r="H105" s="753"/>
    </row>
    <row r="106" spans="3:8" ht="18" customHeight="1" outlineLevel="1" x14ac:dyDescent="0.15">
      <c r="C106" s="433"/>
      <c r="D106" s="754"/>
      <c r="E106" s="755"/>
      <c r="F106" s="469"/>
      <c r="G106" s="752" t="str">
        <f t="shared" si="6"/>
        <v/>
      </c>
      <c r="H106" s="753"/>
    </row>
    <row r="107" spans="3:8" ht="18" customHeight="1" outlineLevel="1" x14ac:dyDescent="0.15">
      <c r="C107" s="433"/>
      <c r="D107" s="754"/>
      <c r="E107" s="755"/>
      <c r="F107" s="469"/>
      <c r="G107" s="752" t="str">
        <f t="shared" si="6"/>
        <v/>
      </c>
      <c r="H107" s="753"/>
    </row>
    <row r="108" spans="3:8" ht="18" customHeight="1" outlineLevel="1" x14ac:dyDescent="0.15">
      <c r="C108" s="433"/>
      <c r="D108" s="754"/>
      <c r="E108" s="755"/>
      <c r="F108" s="469"/>
      <c r="G108" s="752" t="str">
        <f t="shared" si="6"/>
        <v/>
      </c>
      <c r="H108" s="753"/>
    </row>
    <row r="109" spans="3:8" ht="18" customHeight="1" outlineLevel="1" x14ac:dyDescent="0.15">
      <c r="C109" s="433"/>
      <c r="D109" s="754"/>
      <c r="E109" s="755"/>
      <c r="F109" s="469"/>
      <c r="G109" s="752" t="str">
        <f t="shared" si="6"/>
        <v/>
      </c>
      <c r="H109" s="753"/>
    </row>
    <row r="110" spans="3:8" ht="18" customHeight="1" outlineLevel="1" x14ac:dyDescent="0.15">
      <c r="C110" s="433"/>
      <c r="D110" s="754"/>
      <c r="E110" s="755"/>
      <c r="F110" s="469"/>
      <c r="G110" s="752" t="str">
        <f t="shared" si="6"/>
        <v/>
      </c>
      <c r="H110" s="753"/>
    </row>
    <row r="111" spans="3:8" ht="18" customHeight="1" outlineLevel="1" x14ac:dyDescent="0.15">
      <c r="C111" s="433"/>
      <c r="D111" s="754"/>
      <c r="E111" s="755"/>
      <c r="F111" s="469"/>
      <c r="G111" s="752" t="str">
        <f t="shared" si="6"/>
        <v/>
      </c>
      <c r="H111" s="753"/>
    </row>
    <row r="112" spans="3:8" ht="18" customHeight="1" thickBot="1" x14ac:dyDescent="0.2">
      <c r="C112" s="433"/>
      <c r="D112" s="754"/>
      <c r="E112" s="755"/>
      <c r="F112" s="469"/>
      <c r="G112" s="752" t="str">
        <f t="shared" si="4"/>
        <v/>
      </c>
      <c r="H112" s="753"/>
    </row>
    <row r="113" spans="3:10" ht="18" customHeight="1" thickTop="1" thickBot="1" x14ac:dyDescent="0.2">
      <c r="C113" s="140" t="s">
        <v>231</v>
      </c>
      <c r="D113" s="762">
        <f>SUM(D13:D112)</f>
        <v>0</v>
      </c>
      <c r="E113" s="763"/>
      <c r="F113" s="255" t="s">
        <v>211</v>
      </c>
      <c r="G113" s="764">
        <f>SUM(G13:H112)</f>
        <v>0</v>
      </c>
      <c r="H113" s="765"/>
    </row>
    <row r="114" spans="3:10" ht="18" customHeight="1" x14ac:dyDescent="0.15">
      <c r="C114" s="163" t="s">
        <v>260</v>
      </c>
      <c r="D114" s="240"/>
      <c r="E114" s="241"/>
      <c r="F114" s="238"/>
      <c r="G114" s="256"/>
      <c r="H114" s="257"/>
    </row>
    <row r="115" spans="3:10" ht="6.95" customHeight="1" x14ac:dyDescent="0.15">
      <c r="C115" s="163"/>
      <c r="D115" s="240"/>
      <c r="E115" s="241"/>
      <c r="F115" s="238"/>
      <c r="G115" s="239"/>
    </row>
    <row r="116" spans="3:10" ht="18.600000000000001" customHeight="1" x14ac:dyDescent="0.3">
      <c r="C116" s="780" t="s">
        <v>261</v>
      </c>
      <c r="D116" s="780"/>
      <c r="E116" s="780"/>
      <c r="F116" s="780"/>
      <c r="G116" s="780"/>
      <c r="H116" s="780"/>
    </row>
    <row r="117" spans="3:10" ht="6.6" customHeight="1" thickBot="1" x14ac:dyDescent="0.25">
      <c r="C117" s="248"/>
      <c r="D117" s="114"/>
      <c r="E117" s="114"/>
    </row>
    <row r="118" spans="3:10" s="167" customFormat="1" ht="37.5" customHeight="1" thickTop="1" thickBot="1" x14ac:dyDescent="0.2">
      <c r="C118" s="729" t="s">
        <v>262</v>
      </c>
      <c r="D118" s="730"/>
      <c r="E118" s="730"/>
      <c r="F118" s="730"/>
      <c r="G118" s="730"/>
      <c r="H118" s="731"/>
    </row>
    <row r="119" spans="3:10" s="167" customFormat="1" ht="22.5" customHeight="1" thickTop="1" x14ac:dyDescent="0.15">
      <c r="C119" s="774"/>
      <c r="D119" s="732"/>
      <c r="E119" s="732"/>
      <c r="F119" s="100"/>
    </row>
    <row r="120" spans="3:10" ht="5.0999999999999996" customHeight="1" thickBot="1" x14ac:dyDescent="0.25">
      <c r="C120" s="248"/>
      <c r="G120" s="249"/>
      <c r="H120" s="249"/>
    </row>
    <row r="121" spans="3:10" ht="55.5" customHeight="1" thickBot="1" x14ac:dyDescent="0.2">
      <c r="C121" s="231" t="s">
        <v>263</v>
      </c>
      <c r="D121" s="744" t="s">
        <v>253</v>
      </c>
      <c r="E121" s="745"/>
      <c r="F121" s="111" t="s">
        <v>264</v>
      </c>
      <c r="G121" s="758" t="s">
        <v>139</v>
      </c>
      <c r="H121" s="759"/>
    </row>
    <row r="122" spans="3:10" ht="18" customHeight="1" thickTop="1" x14ac:dyDescent="0.15">
      <c r="C122" s="476"/>
      <c r="D122" s="766"/>
      <c r="E122" s="767"/>
      <c r="F122" s="534"/>
      <c r="G122" s="768" t="str">
        <f>IF(D122="","",ROUND(D122*F122,6))</f>
        <v/>
      </c>
      <c r="H122" s="769"/>
      <c r="J122" s="100" t="s">
        <v>265</v>
      </c>
    </row>
    <row r="123" spans="3:10" ht="18" customHeight="1" x14ac:dyDescent="0.15">
      <c r="C123" s="478"/>
      <c r="D123" s="746"/>
      <c r="E123" s="747"/>
      <c r="F123" s="534"/>
      <c r="G123" s="748" t="str">
        <f t="shared" ref="G123:G137" si="7">IF(D123="","",ROUND(D123*F123,6))</f>
        <v/>
      </c>
      <c r="H123" s="749"/>
      <c r="J123" s="100" t="s">
        <v>266</v>
      </c>
    </row>
    <row r="124" spans="3:10" ht="18" customHeight="1" x14ac:dyDescent="0.15">
      <c r="C124" s="478"/>
      <c r="D124" s="746"/>
      <c r="E124" s="747"/>
      <c r="F124" s="534"/>
      <c r="G124" s="748" t="str">
        <f t="shared" si="7"/>
        <v/>
      </c>
      <c r="H124" s="749"/>
      <c r="J124" s="100" t="s">
        <v>267</v>
      </c>
    </row>
    <row r="125" spans="3:10" ht="18" customHeight="1" x14ac:dyDescent="0.15">
      <c r="C125" s="468"/>
      <c r="D125" s="746"/>
      <c r="E125" s="747"/>
      <c r="F125" s="534"/>
      <c r="G125" s="748" t="str">
        <f t="shared" si="7"/>
        <v/>
      </c>
      <c r="H125" s="749"/>
      <c r="J125" s="100" t="s">
        <v>268</v>
      </c>
    </row>
    <row r="126" spans="3:10" ht="18" customHeight="1" x14ac:dyDescent="0.15">
      <c r="C126" s="478"/>
      <c r="D126" s="746"/>
      <c r="E126" s="747"/>
      <c r="F126" s="534"/>
      <c r="G126" s="748" t="str">
        <f t="shared" si="7"/>
        <v/>
      </c>
      <c r="H126" s="749"/>
      <c r="J126" s="100" t="s">
        <v>269</v>
      </c>
    </row>
    <row r="127" spans="3:10" ht="18" customHeight="1" outlineLevel="1" x14ac:dyDescent="0.15">
      <c r="C127" s="478"/>
      <c r="D127" s="746"/>
      <c r="E127" s="747"/>
      <c r="F127" s="534"/>
      <c r="G127" s="748" t="str">
        <f t="shared" si="7"/>
        <v/>
      </c>
      <c r="H127" s="749"/>
      <c r="J127" s="100" t="s">
        <v>270</v>
      </c>
    </row>
    <row r="128" spans="3:10" ht="18" customHeight="1" outlineLevel="1" x14ac:dyDescent="0.15">
      <c r="C128" s="468"/>
      <c r="D128" s="746"/>
      <c r="E128" s="747"/>
      <c r="F128" s="534"/>
      <c r="G128" s="748" t="str">
        <f t="shared" si="7"/>
        <v/>
      </c>
      <c r="H128" s="749"/>
      <c r="J128" s="100" t="s">
        <v>271</v>
      </c>
    </row>
    <row r="129" spans="3:10" ht="18" customHeight="1" outlineLevel="1" x14ac:dyDescent="0.15">
      <c r="C129" s="478"/>
      <c r="D129" s="746"/>
      <c r="E129" s="747"/>
      <c r="F129" s="534"/>
      <c r="G129" s="748" t="str">
        <f t="shared" si="7"/>
        <v/>
      </c>
      <c r="H129" s="749"/>
      <c r="J129" s="100" t="s">
        <v>272</v>
      </c>
    </row>
    <row r="130" spans="3:10" ht="18" customHeight="1" outlineLevel="1" x14ac:dyDescent="0.15">
      <c r="C130" s="478"/>
      <c r="D130" s="746"/>
      <c r="E130" s="747"/>
      <c r="F130" s="534"/>
      <c r="G130" s="748" t="str">
        <f t="shared" si="7"/>
        <v/>
      </c>
      <c r="H130" s="749"/>
      <c r="J130" s="100" t="s">
        <v>273</v>
      </c>
    </row>
    <row r="131" spans="3:10" ht="18" customHeight="1" outlineLevel="1" x14ac:dyDescent="0.15">
      <c r="C131" s="468"/>
      <c r="D131" s="746"/>
      <c r="E131" s="747"/>
      <c r="F131" s="534"/>
      <c r="G131" s="748" t="str">
        <f t="shared" si="7"/>
        <v/>
      </c>
      <c r="H131" s="749"/>
      <c r="J131" s="100" t="s">
        <v>274</v>
      </c>
    </row>
    <row r="132" spans="3:10" ht="18" customHeight="1" outlineLevel="1" x14ac:dyDescent="0.15">
      <c r="C132" s="478"/>
      <c r="D132" s="746"/>
      <c r="E132" s="747"/>
      <c r="F132" s="534"/>
      <c r="G132" s="748" t="str">
        <f t="shared" si="7"/>
        <v/>
      </c>
      <c r="H132" s="749"/>
      <c r="J132" s="100" t="s">
        <v>275</v>
      </c>
    </row>
    <row r="133" spans="3:10" ht="18" customHeight="1" outlineLevel="1" x14ac:dyDescent="0.15">
      <c r="C133" s="478"/>
      <c r="D133" s="746"/>
      <c r="E133" s="747"/>
      <c r="F133" s="534"/>
      <c r="G133" s="748" t="str">
        <f t="shared" si="7"/>
        <v/>
      </c>
      <c r="H133" s="749"/>
      <c r="J133" s="100" t="s">
        <v>276</v>
      </c>
    </row>
    <row r="134" spans="3:10" ht="18" customHeight="1" outlineLevel="1" x14ac:dyDescent="0.15">
      <c r="C134" s="478"/>
      <c r="D134" s="746"/>
      <c r="E134" s="747"/>
      <c r="F134" s="534"/>
      <c r="G134" s="748" t="str">
        <f t="shared" si="7"/>
        <v/>
      </c>
      <c r="H134" s="749"/>
      <c r="J134" s="100" t="s">
        <v>277</v>
      </c>
    </row>
    <row r="135" spans="3:10" ht="18" customHeight="1" outlineLevel="1" x14ac:dyDescent="0.15">
      <c r="C135" s="468"/>
      <c r="D135" s="746"/>
      <c r="E135" s="747"/>
      <c r="F135" s="534"/>
      <c r="G135" s="748" t="str">
        <f t="shared" si="7"/>
        <v/>
      </c>
      <c r="H135" s="749"/>
      <c r="J135" s="100" t="s">
        <v>278</v>
      </c>
    </row>
    <row r="136" spans="3:10" ht="18" customHeight="1" outlineLevel="1" x14ac:dyDescent="0.15">
      <c r="C136" s="478"/>
      <c r="D136" s="746"/>
      <c r="E136" s="747"/>
      <c r="F136" s="534"/>
      <c r="G136" s="748" t="str">
        <f t="shared" si="7"/>
        <v/>
      </c>
      <c r="H136" s="749"/>
      <c r="J136" s="100" t="s">
        <v>279</v>
      </c>
    </row>
    <row r="137" spans="3:10" ht="18" customHeight="1" outlineLevel="1" x14ac:dyDescent="0.15">
      <c r="C137" s="468"/>
      <c r="D137" s="746"/>
      <c r="E137" s="747"/>
      <c r="F137" s="534"/>
      <c r="G137" s="748" t="str">
        <f t="shared" si="7"/>
        <v/>
      </c>
      <c r="H137" s="749"/>
      <c r="J137" s="100" t="s">
        <v>280</v>
      </c>
    </row>
    <row r="138" spans="3:10" ht="18" customHeight="1" outlineLevel="1" x14ac:dyDescent="0.15">
      <c r="C138" s="478"/>
      <c r="D138" s="746"/>
      <c r="E138" s="747"/>
      <c r="F138" s="534"/>
      <c r="G138" s="748" t="str">
        <f>IF(D138="","",ROUND(D138*F138,6))</f>
        <v/>
      </c>
      <c r="H138" s="749"/>
      <c r="J138" s="100" t="s">
        <v>281</v>
      </c>
    </row>
    <row r="139" spans="3:10" ht="18" customHeight="1" outlineLevel="1" x14ac:dyDescent="0.15">
      <c r="C139" s="478"/>
      <c r="D139" s="746"/>
      <c r="E139" s="747"/>
      <c r="F139" s="534"/>
      <c r="G139" s="748" t="str">
        <f>IF(D139="","",ROUND(D139*F139,6))</f>
        <v/>
      </c>
      <c r="H139" s="749"/>
      <c r="J139" s="100" t="s">
        <v>282</v>
      </c>
    </row>
    <row r="140" spans="3:10" ht="18" customHeight="1" outlineLevel="1" x14ac:dyDescent="0.15">
      <c r="C140" s="478"/>
      <c r="D140" s="777"/>
      <c r="E140" s="778"/>
      <c r="F140" s="534"/>
      <c r="G140" s="748" t="str">
        <f>IF(D140="","",ROUND(D140*F140,6))</f>
        <v/>
      </c>
      <c r="H140" s="749"/>
      <c r="J140" s="100" t="s">
        <v>283</v>
      </c>
    </row>
    <row r="141" spans="3:10" ht="18" customHeight="1" thickBot="1" x14ac:dyDescent="0.2">
      <c r="C141" s="258"/>
      <c r="D141" s="772"/>
      <c r="E141" s="773"/>
      <c r="F141" s="535"/>
      <c r="G141" s="748" t="str">
        <f>IF(D141="","",ROUND(D141*F141,6))</f>
        <v/>
      </c>
      <c r="H141" s="749"/>
      <c r="J141" s="100" t="s">
        <v>284</v>
      </c>
    </row>
    <row r="142" spans="3:10" ht="18" customHeight="1" thickTop="1" thickBot="1" x14ac:dyDescent="0.2">
      <c r="C142" s="140" t="s">
        <v>231</v>
      </c>
      <c r="D142" s="762">
        <f>SUM(D122:D141)</f>
        <v>0</v>
      </c>
      <c r="E142" s="763"/>
      <c r="F142" s="255" t="s">
        <v>211</v>
      </c>
      <c r="G142" s="775">
        <f>SUM(G122:H141)</f>
        <v>0</v>
      </c>
      <c r="H142" s="776"/>
    </row>
    <row r="143" spans="3:10" s="167" customFormat="1" x14ac:dyDescent="0.15"/>
    <row r="144" spans="3:10" s="167" customFormat="1" ht="18.75" customHeight="1" x14ac:dyDescent="0.2">
      <c r="C144" s="248"/>
    </row>
    <row r="145" spans="3:3" s="167" customFormat="1" ht="18.75" customHeight="1" x14ac:dyDescent="0.2">
      <c r="C145" s="248"/>
    </row>
    <row r="146" spans="3:3" s="167" customFormat="1" ht="18.75" customHeight="1" x14ac:dyDescent="0.2">
      <c r="C146" s="248"/>
    </row>
    <row r="147" spans="3:3" s="167" customFormat="1" ht="18.75" customHeight="1" x14ac:dyDescent="0.2">
      <c r="C147" s="248"/>
    </row>
    <row r="148" spans="3:3" s="167" customFormat="1" ht="18.75" customHeight="1" x14ac:dyDescent="0.2">
      <c r="C148" s="248"/>
    </row>
    <row r="149" spans="3:3" s="167" customFormat="1" ht="18.75" customHeight="1" x14ac:dyDescent="0.2">
      <c r="C149" s="248"/>
    </row>
    <row r="150" spans="3:3" s="167" customFormat="1" ht="18.75" customHeight="1" x14ac:dyDescent="0.2">
      <c r="C150" s="248"/>
    </row>
    <row r="151" spans="3:3" s="167" customFormat="1" ht="18.75" customHeight="1" x14ac:dyDescent="0.2">
      <c r="C151" s="248"/>
    </row>
    <row r="152" spans="3:3" s="167" customFormat="1" ht="18.75" customHeight="1" x14ac:dyDescent="0.2">
      <c r="C152" s="248"/>
    </row>
    <row r="153" spans="3:3" s="167" customFormat="1" ht="18.75" customHeight="1" x14ac:dyDescent="0.2">
      <c r="C153" s="248"/>
    </row>
    <row r="154" spans="3:3" s="167" customFormat="1" ht="18.75" customHeight="1" x14ac:dyDescent="0.2">
      <c r="C154" s="248"/>
    </row>
    <row r="155" spans="3:3" s="167" customFormat="1" ht="18.75" customHeight="1" x14ac:dyDescent="0.2">
      <c r="C155" s="248"/>
    </row>
    <row r="156" spans="3:3" s="167" customFormat="1" ht="18.75" customHeight="1" x14ac:dyDescent="0.2">
      <c r="C156" s="248"/>
    </row>
    <row r="157" spans="3:3" s="167" customFormat="1" ht="18.75" customHeight="1" x14ac:dyDescent="0.2">
      <c r="C157" s="248"/>
    </row>
    <row r="158" spans="3:3" s="167" customFormat="1" ht="18.75" customHeight="1" x14ac:dyDescent="0.2">
      <c r="C158" s="248"/>
    </row>
    <row r="159" spans="3:3" s="167" customFormat="1" ht="18.75" customHeight="1" x14ac:dyDescent="0.2">
      <c r="C159" s="248"/>
    </row>
    <row r="160" spans="3:3" s="167" customFormat="1" ht="18.75" customHeight="1" x14ac:dyDescent="0.2">
      <c r="C160" s="248"/>
    </row>
    <row r="161" spans="3:3" s="167" customFormat="1" ht="18.75" customHeight="1" x14ac:dyDescent="0.2">
      <c r="C161" s="248"/>
    </row>
    <row r="162" spans="3:3" s="167" customFormat="1" ht="18.75" customHeight="1" x14ac:dyDescent="0.2">
      <c r="C162" s="248"/>
    </row>
  </sheetData>
  <autoFilter ref="C12:H114" xr:uid="{00000000-0001-0000-0600-000000000000}">
    <filterColumn colId="1" showButton="0"/>
    <filterColumn colId="4" showButton="0"/>
  </autoFilter>
  <mergeCells count="255">
    <mergeCell ref="C7:H7"/>
    <mergeCell ref="C116:H116"/>
    <mergeCell ref="G82:H82"/>
    <mergeCell ref="D79:E79"/>
    <mergeCell ref="G79:H79"/>
    <mergeCell ref="D80:E80"/>
    <mergeCell ref="D77:E77"/>
    <mergeCell ref="G77:H77"/>
    <mergeCell ref="D81:E81"/>
    <mergeCell ref="D60:E60"/>
    <mergeCell ref="D112:E112"/>
    <mergeCell ref="D67:E67"/>
    <mergeCell ref="G64:H64"/>
    <mergeCell ref="D83:E83"/>
    <mergeCell ref="G83:H83"/>
    <mergeCell ref="D74:E74"/>
    <mergeCell ref="G112:H112"/>
    <mergeCell ref="D82:E82"/>
    <mergeCell ref="G81:H81"/>
    <mergeCell ref="D76:E76"/>
    <mergeCell ref="C9:H9"/>
    <mergeCell ref="D12:E12"/>
    <mergeCell ref="D14:E14"/>
    <mergeCell ref="D20:E20"/>
    <mergeCell ref="D142:E142"/>
    <mergeCell ref="G142:H142"/>
    <mergeCell ref="D139:E139"/>
    <mergeCell ref="G139:H139"/>
    <mergeCell ref="D140:E140"/>
    <mergeCell ref="D75:E75"/>
    <mergeCell ref="G140:H140"/>
    <mergeCell ref="G21:H21"/>
    <mergeCell ref="D16:E16"/>
    <mergeCell ref="G17:H17"/>
    <mergeCell ref="G18:H18"/>
    <mergeCell ref="D17:E17"/>
    <mergeCell ref="G54:H54"/>
    <mergeCell ref="D19:E19"/>
    <mergeCell ref="D43:E43"/>
    <mergeCell ref="D22:E22"/>
    <mergeCell ref="D21:E21"/>
    <mergeCell ref="D38:E38"/>
    <mergeCell ref="D40:E40"/>
    <mergeCell ref="D41:E41"/>
    <mergeCell ref="D42:E42"/>
    <mergeCell ref="D39:E39"/>
    <mergeCell ref="G55:H55"/>
    <mergeCell ref="G48:H48"/>
    <mergeCell ref="D141:E141"/>
    <mergeCell ref="G141:H141"/>
    <mergeCell ref="A3:I4"/>
    <mergeCell ref="C118:H118"/>
    <mergeCell ref="C119:E119"/>
    <mergeCell ref="G14:H14"/>
    <mergeCell ref="G15:H15"/>
    <mergeCell ref="D47:E47"/>
    <mergeCell ref="D46:E46"/>
    <mergeCell ref="G19:H19"/>
    <mergeCell ref="G22:H22"/>
    <mergeCell ref="G38:H38"/>
    <mergeCell ref="G47:H47"/>
    <mergeCell ref="G49:H49"/>
    <mergeCell ref="D52:E52"/>
    <mergeCell ref="D53:E53"/>
    <mergeCell ref="G80:H80"/>
    <mergeCell ref="D57:E57"/>
    <mergeCell ref="G57:H57"/>
    <mergeCell ref="G43:H43"/>
    <mergeCell ref="D49:E49"/>
    <mergeCell ref="G41:H41"/>
    <mergeCell ref="G42:H42"/>
    <mergeCell ref="D56:E56"/>
    <mergeCell ref="D138:E138"/>
    <mergeCell ref="G138:H138"/>
    <mergeCell ref="D121:E121"/>
    <mergeCell ref="D113:E113"/>
    <mergeCell ref="G121:H121"/>
    <mergeCell ref="G113:H113"/>
    <mergeCell ref="D122:E122"/>
    <mergeCell ref="G122:H122"/>
    <mergeCell ref="C10:H10"/>
    <mergeCell ref="G60:H60"/>
    <mergeCell ref="D55:E55"/>
    <mergeCell ref="D78:E78"/>
    <mergeCell ref="G78:H78"/>
    <mergeCell ref="G39:H39"/>
    <mergeCell ref="D45:E45"/>
    <mergeCell ref="G52:H52"/>
    <mergeCell ref="G50:H50"/>
    <mergeCell ref="G58:H58"/>
    <mergeCell ref="D51:E51"/>
    <mergeCell ref="D50:E50"/>
    <mergeCell ref="D44:E44"/>
    <mergeCell ref="G76:H76"/>
    <mergeCell ref="G44:H44"/>
    <mergeCell ref="D13:E13"/>
    <mergeCell ref="D18:E18"/>
    <mergeCell ref="G12:H12"/>
    <mergeCell ref="G13:H13"/>
    <mergeCell ref="D15:E15"/>
    <mergeCell ref="G16:H16"/>
    <mergeCell ref="G20:H20"/>
    <mergeCell ref="G68:H68"/>
    <mergeCell ref="G61:H61"/>
    <mergeCell ref="G40:H40"/>
    <mergeCell ref="D61:E61"/>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G75:H75"/>
    <mergeCell ref="D65:E65"/>
    <mergeCell ref="G65:H65"/>
    <mergeCell ref="G62:H62"/>
    <mergeCell ref="D63:E63"/>
    <mergeCell ref="G53:H53"/>
    <mergeCell ref="G59:H59"/>
    <mergeCell ref="G45:H45"/>
    <mergeCell ref="G46:H46"/>
    <mergeCell ref="G74:H74"/>
    <mergeCell ref="D58:E58"/>
    <mergeCell ref="D54:E54"/>
    <mergeCell ref="G51:H51"/>
    <mergeCell ref="D48:E48"/>
    <mergeCell ref="G56:H56"/>
    <mergeCell ref="D84:E84"/>
    <mergeCell ref="G84:H84"/>
    <mergeCell ref="D85:E85"/>
    <mergeCell ref="G85:H85"/>
    <mergeCell ref="D86:E86"/>
    <mergeCell ref="G86:H86"/>
    <mergeCell ref="D59:E59"/>
    <mergeCell ref="D71:E71"/>
    <mergeCell ref="D73:E73"/>
    <mergeCell ref="G73:H73"/>
    <mergeCell ref="G71:H71"/>
    <mergeCell ref="D69:E69"/>
    <mergeCell ref="G63:H63"/>
    <mergeCell ref="D68:E68"/>
    <mergeCell ref="D64:E64"/>
    <mergeCell ref="D66:E66"/>
    <mergeCell ref="D72:E72"/>
    <mergeCell ref="G72:H72"/>
    <mergeCell ref="D62:E62"/>
    <mergeCell ref="G66:H66"/>
    <mergeCell ref="G69:H69"/>
    <mergeCell ref="D70:E70"/>
    <mergeCell ref="G70:H70"/>
    <mergeCell ref="G67:H67"/>
    <mergeCell ref="D90:E90"/>
    <mergeCell ref="G90:H90"/>
    <mergeCell ref="D91:E91"/>
    <mergeCell ref="G91:H91"/>
    <mergeCell ref="D92:E92"/>
    <mergeCell ref="G92:H92"/>
    <mergeCell ref="D87:E87"/>
    <mergeCell ref="G87:H87"/>
    <mergeCell ref="D88:E88"/>
    <mergeCell ref="G88:H88"/>
    <mergeCell ref="D89:E89"/>
    <mergeCell ref="G89:H89"/>
    <mergeCell ref="D96:E96"/>
    <mergeCell ref="G96:H96"/>
    <mergeCell ref="D97:E97"/>
    <mergeCell ref="G97:H97"/>
    <mergeCell ref="D98:E98"/>
    <mergeCell ref="G98:H98"/>
    <mergeCell ref="D93:E93"/>
    <mergeCell ref="G93:H93"/>
    <mergeCell ref="D94:E94"/>
    <mergeCell ref="G94:H94"/>
    <mergeCell ref="D95:E95"/>
    <mergeCell ref="G95:H95"/>
    <mergeCell ref="D102:E102"/>
    <mergeCell ref="G102:H102"/>
    <mergeCell ref="D103:E103"/>
    <mergeCell ref="G103:H103"/>
    <mergeCell ref="D104:E104"/>
    <mergeCell ref="G104:H104"/>
    <mergeCell ref="D99:E99"/>
    <mergeCell ref="G99:H99"/>
    <mergeCell ref="D100:E100"/>
    <mergeCell ref="G100:H100"/>
    <mergeCell ref="D101:E101"/>
    <mergeCell ref="G101:H101"/>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123:E123"/>
    <mergeCell ref="G123:H123"/>
    <mergeCell ref="D124:E124"/>
    <mergeCell ref="G124:H124"/>
    <mergeCell ref="D111:E111"/>
    <mergeCell ref="G111:H111"/>
    <mergeCell ref="D108:E108"/>
    <mergeCell ref="G108:H108"/>
    <mergeCell ref="D109:E109"/>
    <mergeCell ref="G109:H109"/>
    <mergeCell ref="D110:E110"/>
    <mergeCell ref="G110:H110"/>
    <mergeCell ref="D105:E105"/>
    <mergeCell ref="G105:H105"/>
    <mergeCell ref="D106:E106"/>
    <mergeCell ref="G106:H106"/>
    <mergeCell ref="D107:E107"/>
    <mergeCell ref="G107:H107"/>
    <mergeCell ref="D125:E125"/>
    <mergeCell ref="G125:H125"/>
    <mergeCell ref="D126:E126"/>
    <mergeCell ref="G126:H126"/>
    <mergeCell ref="D127:E127"/>
    <mergeCell ref="G127:H127"/>
    <mergeCell ref="D128:E128"/>
    <mergeCell ref="G128:H128"/>
    <mergeCell ref="D129:E129"/>
    <mergeCell ref="G129:H129"/>
    <mergeCell ref="D135:E135"/>
    <mergeCell ref="G135:H135"/>
    <mergeCell ref="D136:E136"/>
    <mergeCell ref="G136:H136"/>
    <mergeCell ref="D137:E137"/>
    <mergeCell ref="G137:H137"/>
    <mergeCell ref="D130:E130"/>
    <mergeCell ref="G130:H130"/>
    <mergeCell ref="D131:E131"/>
    <mergeCell ref="G131:H131"/>
    <mergeCell ref="D132:E132"/>
    <mergeCell ref="G132:H132"/>
    <mergeCell ref="D133:E133"/>
    <mergeCell ref="G133:H133"/>
    <mergeCell ref="D134:E134"/>
    <mergeCell ref="G134:H134"/>
  </mergeCells>
  <phoneticPr fontId="1"/>
  <dataValidations count="1">
    <dataValidation allowBlank="1" showInputMessage="1" showErrorMessage="1" promptTitle="手入力しないでください！" prompt="自動で計算結果が反映されるため、手入力はご遠慮ください" sqref="G122:H142 G13:H113" xr:uid="{B4432B3B-1BE3-477E-8A69-1FD98504989D}"/>
  </dataValidations>
  <pageMargins left="0.78740157480314965" right="0.78740157480314965" top="0.39370078740157483" bottom="0.39370078740157483" header="0.51181102362204722" footer="0.51181102362204722"/>
  <pageSetup paperSize="9" scale="78" fitToHeight="0" orientation="portrait"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68"/>
  <sheetViews>
    <sheetView view="pageBreakPreview" zoomScale="85" zoomScaleNormal="100" zoomScaleSheetLayoutView="85" workbookViewId="0">
      <selection activeCell="K1" sqref="K1"/>
    </sheetView>
  </sheetViews>
  <sheetFormatPr defaultColWidth="9" defaultRowHeight="13.5" outlineLevelRow="1" x14ac:dyDescent="0.15"/>
  <cols>
    <col min="1" max="1" width="6.25" style="100" customWidth="1"/>
    <col min="2" max="2" width="5.125" style="100" customWidth="1"/>
    <col min="3" max="3" width="19.875" style="100" customWidth="1"/>
    <col min="4" max="4" width="9.875" style="100" bestFit="1" customWidth="1"/>
    <col min="5" max="5" width="9" style="100"/>
    <col min="6" max="6" width="18.125" style="100" customWidth="1"/>
    <col min="7" max="7" width="11.25" style="100" customWidth="1"/>
    <col min="8" max="8" width="6" style="100" customWidth="1"/>
    <col min="9" max="16384" width="9" style="100"/>
  </cols>
  <sheetData>
    <row r="1" spans="1:9" ht="26.25" customHeight="1" x14ac:dyDescent="0.15">
      <c r="I1" s="81" t="s">
        <v>285</v>
      </c>
    </row>
    <row r="2" spans="1:9" ht="18.75" customHeight="1" x14ac:dyDescent="0.15"/>
    <row r="3" spans="1:9" ht="21" customHeight="1" x14ac:dyDescent="0.15">
      <c r="A3" s="792" t="s">
        <v>286</v>
      </c>
      <c r="B3" s="792"/>
      <c r="C3" s="792"/>
      <c r="D3" s="792"/>
      <c r="E3" s="792"/>
      <c r="F3" s="792"/>
      <c r="G3" s="792"/>
      <c r="H3" s="792"/>
      <c r="I3" s="792"/>
    </row>
    <row r="4" spans="1:9" ht="21" customHeight="1" x14ac:dyDescent="0.15">
      <c r="A4" s="792"/>
      <c r="B4" s="792"/>
      <c r="C4" s="792"/>
      <c r="D4" s="792"/>
      <c r="E4" s="792"/>
      <c r="F4" s="792"/>
      <c r="G4" s="792"/>
      <c r="H4" s="792"/>
      <c r="I4" s="792"/>
    </row>
    <row r="5" spans="1:9" ht="21" customHeight="1" x14ac:dyDescent="0.15">
      <c r="C5" s="99"/>
      <c r="F5" s="191"/>
      <c r="H5" s="113" t="str">
        <f>IF(表紙!$G$8="","会社名",表紙!$G$8)</f>
        <v>会社名</v>
      </c>
    </row>
    <row r="6" spans="1:9" ht="21" customHeight="1" x14ac:dyDescent="0.15"/>
    <row r="7" spans="1:9" ht="22.5" customHeight="1" x14ac:dyDescent="0.15">
      <c r="C7" s="99" t="s">
        <v>287</v>
      </c>
    </row>
    <row r="8" spans="1:9" ht="22.5" customHeight="1" x14ac:dyDescent="0.15">
      <c r="C8" s="99" t="s">
        <v>288</v>
      </c>
    </row>
    <row r="9" spans="1:9" ht="19.5" customHeight="1" thickBot="1" x14ac:dyDescent="0.2"/>
    <row r="10" spans="1:9" ht="37.5" customHeight="1" thickTop="1" thickBot="1" x14ac:dyDescent="0.2">
      <c r="C10" s="781" t="s">
        <v>289</v>
      </c>
      <c r="D10" s="782"/>
      <c r="E10" s="782"/>
      <c r="F10" s="782"/>
      <c r="G10" s="782"/>
      <c r="H10" s="783"/>
    </row>
    <row r="11" spans="1:9" ht="18.75" customHeight="1" thickTop="1" x14ac:dyDescent="0.15">
      <c r="C11" s="732" t="s">
        <v>290</v>
      </c>
      <c r="D11" s="732"/>
      <c r="E11" s="732"/>
      <c r="F11" s="732"/>
      <c r="G11" s="732"/>
      <c r="H11" s="732"/>
    </row>
    <row r="12" spans="1:9" ht="18.75" customHeight="1" thickBot="1" x14ac:dyDescent="0.25">
      <c r="C12" s="248"/>
      <c r="G12" s="249"/>
      <c r="H12" s="249"/>
    </row>
    <row r="13" spans="1:9" ht="55.5" customHeight="1" thickBot="1" x14ac:dyDescent="0.2">
      <c r="C13" s="104" t="s">
        <v>291</v>
      </c>
      <c r="D13" s="758" t="s">
        <v>292</v>
      </c>
      <c r="E13" s="793"/>
      <c r="F13" s="374" t="s">
        <v>293</v>
      </c>
      <c r="G13" s="758" t="s">
        <v>139</v>
      </c>
      <c r="H13" s="759"/>
    </row>
    <row r="14" spans="1:9" ht="18" customHeight="1" thickTop="1" x14ac:dyDescent="0.15">
      <c r="C14" s="251"/>
      <c r="D14" s="784"/>
      <c r="E14" s="785"/>
      <c r="F14" s="252"/>
      <c r="G14" s="786" t="str">
        <f t="shared" ref="G14:G41" si="0">IF(F14="","",ROUND(D14*F14,6))</f>
        <v/>
      </c>
      <c r="H14" s="787"/>
    </row>
    <row r="15" spans="1:9" ht="18" customHeight="1" x14ac:dyDescent="0.15">
      <c r="C15" s="253"/>
      <c r="D15" s="788"/>
      <c r="E15" s="789"/>
      <c r="F15" s="254"/>
      <c r="G15" s="790" t="str">
        <f t="shared" si="0"/>
        <v/>
      </c>
      <c r="H15" s="791"/>
    </row>
    <row r="16" spans="1:9" ht="18" customHeight="1" x14ac:dyDescent="0.15">
      <c r="C16" s="253"/>
      <c r="D16" s="788"/>
      <c r="E16" s="789"/>
      <c r="F16" s="254"/>
      <c r="G16" s="790" t="str">
        <f t="shared" si="0"/>
        <v/>
      </c>
      <c r="H16" s="791"/>
    </row>
    <row r="17" spans="3:8" ht="18" customHeight="1" x14ac:dyDescent="0.15">
      <c r="C17" s="253"/>
      <c r="D17" s="788"/>
      <c r="E17" s="789"/>
      <c r="F17" s="254"/>
      <c r="G17" s="790" t="str">
        <f t="shared" si="0"/>
        <v/>
      </c>
      <c r="H17" s="791"/>
    </row>
    <row r="18" spans="3:8" ht="18" customHeight="1" x14ac:dyDescent="0.15">
      <c r="C18" s="253"/>
      <c r="D18" s="788"/>
      <c r="E18" s="789"/>
      <c r="F18" s="254"/>
      <c r="G18" s="790" t="str">
        <f t="shared" si="0"/>
        <v/>
      </c>
      <c r="H18" s="791"/>
    </row>
    <row r="19" spans="3:8" ht="18" customHeight="1" x14ac:dyDescent="0.15">
      <c r="C19" s="253"/>
      <c r="D19" s="788"/>
      <c r="E19" s="789"/>
      <c r="F19" s="254"/>
      <c r="G19" s="790" t="str">
        <f t="shared" si="0"/>
        <v/>
      </c>
      <c r="H19" s="791"/>
    </row>
    <row r="20" spans="3:8" ht="18" customHeight="1" x14ac:dyDescent="0.15">
      <c r="C20" s="253"/>
      <c r="D20" s="788"/>
      <c r="E20" s="789"/>
      <c r="F20" s="254"/>
      <c r="G20" s="790" t="str">
        <f t="shared" si="0"/>
        <v/>
      </c>
      <c r="H20" s="791"/>
    </row>
    <row r="21" spans="3:8" ht="18" customHeight="1" x14ac:dyDescent="0.15">
      <c r="C21" s="253"/>
      <c r="D21" s="788"/>
      <c r="E21" s="789"/>
      <c r="F21" s="254"/>
      <c r="G21" s="790" t="str">
        <f t="shared" si="0"/>
        <v/>
      </c>
      <c r="H21" s="791"/>
    </row>
    <row r="22" spans="3:8" ht="18" customHeight="1" x14ac:dyDescent="0.15">
      <c r="C22" s="253"/>
      <c r="D22" s="788"/>
      <c r="E22" s="789"/>
      <c r="F22" s="254"/>
      <c r="G22" s="790" t="str">
        <f t="shared" si="0"/>
        <v/>
      </c>
      <c r="H22" s="791"/>
    </row>
    <row r="23" spans="3:8" ht="18" customHeight="1" x14ac:dyDescent="0.15">
      <c r="C23" s="253"/>
      <c r="D23" s="788"/>
      <c r="E23" s="789"/>
      <c r="F23" s="254"/>
      <c r="G23" s="790" t="str">
        <f t="shared" si="0"/>
        <v/>
      </c>
      <c r="H23" s="791"/>
    </row>
    <row r="24" spans="3:8" ht="18" hidden="1" customHeight="1" outlineLevel="1" x14ac:dyDescent="0.15">
      <c r="C24" s="253"/>
      <c r="D24" s="788"/>
      <c r="E24" s="789"/>
      <c r="F24" s="254"/>
      <c r="G24" s="790" t="str">
        <f t="shared" si="0"/>
        <v/>
      </c>
      <c r="H24" s="791"/>
    </row>
    <row r="25" spans="3:8" ht="18" hidden="1" customHeight="1" outlineLevel="1" x14ac:dyDescent="0.15">
      <c r="C25" s="253"/>
      <c r="D25" s="788"/>
      <c r="E25" s="789"/>
      <c r="F25" s="254"/>
      <c r="G25" s="790" t="str">
        <f t="shared" si="0"/>
        <v/>
      </c>
      <c r="H25" s="791"/>
    </row>
    <row r="26" spans="3:8" ht="18" hidden="1" customHeight="1" outlineLevel="1" x14ac:dyDescent="0.15">
      <c r="C26" s="253"/>
      <c r="D26" s="788"/>
      <c r="E26" s="789"/>
      <c r="F26" s="254"/>
      <c r="G26" s="790" t="str">
        <f t="shared" si="0"/>
        <v/>
      </c>
      <c r="H26" s="791"/>
    </row>
    <row r="27" spans="3:8" ht="18" hidden="1" customHeight="1" outlineLevel="1" x14ac:dyDescent="0.15">
      <c r="C27" s="253"/>
      <c r="D27" s="788"/>
      <c r="E27" s="789"/>
      <c r="F27" s="254"/>
      <c r="G27" s="790" t="str">
        <f t="shared" si="0"/>
        <v/>
      </c>
      <c r="H27" s="791"/>
    </row>
    <row r="28" spans="3:8" ht="18" hidden="1" customHeight="1" outlineLevel="1" x14ac:dyDescent="0.15">
      <c r="C28" s="253"/>
      <c r="D28" s="788"/>
      <c r="E28" s="789"/>
      <c r="F28" s="254"/>
      <c r="G28" s="790" t="str">
        <f t="shared" si="0"/>
        <v/>
      </c>
      <c r="H28" s="791"/>
    </row>
    <row r="29" spans="3:8" ht="18" hidden="1" customHeight="1" outlineLevel="1" x14ac:dyDescent="0.15">
      <c r="C29" s="253"/>
      <c r="D29" s="788"/>
      <c r="E29" s="789"/>
      <c r="F29" s="254"/>
      <c r="G29" s="790" t="str">
        <f t="shared" si="0"/>
        <v/>
      </c>
      <c r="H29" s="791"/>
    </row>
    <row r="30" spans="3:8" ht="18" hidden="1" customHeight="1" outlineLevel="1" x14ac:dyDescent="0.15">
      <c r="C30" s="253"/>
      <c r="D30" s="788"/>
      <c r="E30" s="789"/>
      <c r="F30" s="254"/>
      <c r="G30" s="790" t="str">
        <f t="shared" si="0"/>
        <v/>
      </c>
      <c r="H30" s="791"/>
    </row>
    <row r="31" spans="3:8" ht="18" hidden="1" customHeight="1" outlineLevel="1" x14ac:dyDescent="0.15">
      <c r="C31" s="253"/>
      <c r="D31" s="788"/>
      <c r="E31" s="789"/>
      <c r="F31" s="254"/>
      <c r="G31" s="790" t="str">
        <f t="shared" si="0"/>
        <v/>
      </c>
      <c r="H31" s="791"/>
    </row>
    <row r="32" spans="3:8" ht="18" hidden="1" customHeight="1" outlineLevel="1" x14ac:dyDescent="0.15">
      <c r="C32" s="253"/>
      <c r="D32" s="788"/>
      <c r="E32" s="789"/>
      <c r="F32" s="254"/>
      <c r="G32" s="790" t="str">
        <f t="shared" si="0"/>
        <v/>
      </c>
      <c r="H32" s="791"/>
    </row>
    <row r="33" spans="3:8" ht="18" hidden="1" customHeight="1" outlineLevel="1" x14ac:dyDescent="0.15">
      <c r="C33" s="253"/>
      <c r="D33" s="788"/>
      <c r="E33" s="789"/>
      <c r="F33" s="254"/>
      <c r="G33" s="790" t="str">
        <f t="shared" si="0"/>
        <v/>
      </c>
      <c r="H33" s="791"/>
    </row>
    <row r="34" spans="3:8" ht="18" hidden="1" customHeight="1" outlineLevel="1" x14ac:dyDescent="0.15">
      <c r="C34" s="253"/>
      <c r="D34" s="788"/>
      <c r="E34" s="789"/>
      <c r="F34" s="254"/>
      <c r="G34" s="790" t="str">
        <f t="shared" si="0"/>
        <v/>
      </c>
      <c r="H34" s="791"/>
    </row>
    <row r="35" spans="3:8" ht="18" hidden="1" customHeight="1" outlineLevel="1" x14ac:dyDescent="0.15">
      <c r="C35" s="253"/>
      <c r="D35" s="788"/>
      <c r="E35" s="789"/>
      <c r="F35" s="254"/>
      <c r="G35" s="790" t="str">
        <f t="shared" si="0"/>
        <v/>
      </c>
      <c r="H35" s="791"/>
    </row>
    <row r="36" spans="3:8" ht="18" hidden="1" customHeight="1" outlineLevel="1" x14ac:dyDescent="0.15">
      <c r="C36" s="253"/>
      <c r="D36" s="788"/>
      <c r="E36" s="789"/>
      <c r="F36" s="254"/>
      <c r="G36" s="790" t="str">
        <f t="shared" si="0"/>
        <v/>
      </c>
      <c r="H36" s="791"/>
    </row>
    <row r="37" spans="3:8" ht="18" hidden="1" customHeight="1" outlineLevel="1" x14ac:dyDescent="0.15">
      <c r="C37" s="253"/>
      <c r="D37" s="788"/>
      <c r="E37" s="789"/>
      <c r="F37" s="254"/>
      <c r="G37" s="790" t="str">
        <f t="shared" si="0"/>
        <v/>
      </c>
      <c r="H37" s="791"/>
    </row>
    <row r="38" spans="3:8" ht="18" hidden="1" customHeight="1" outlineLevel="1" x14ac:dyDescent="0.15">
      <c r="C38" s="253"/>
      <c r="D38" s="788"/>
      <c r="E38" s="789"/>
      <c r="F38" s="254"/>
      <c r="G38" s="790" t="str">
        <f t="shared" si="0"/>
        <v/>
      </c>
      <c r="H38" s="791"/>
    </row>
    <row r="39" spans="3:8" ht="18" hidden="1" customHeight="1" outlineLevel="1" x14ac:dyDescent="0.15">
      <c r="C39" s="253"/>
      <c r="D39" s="788"/>
      <c r="E39" s="789"/>
      <c r="F39" s="254"/>
      <c r="G39" s="790" t="str">
        <f t="shared" si="0"/>
        <v/>
      </c>
      <c r="H39" s="791"/>
    </row>
    <row r="40" spans="3:8" ht="18" hidden="1" customHeight="1" outlineLevel="1" x14ac:dyDescent="0.15">
      <c r="C40" s="253"/>
      <c r="D40" s="788"/>
      <c r="E40" s="789"/>
      <c r="F40" s="254"/>
      <c r="G40" s="790" t="str">
        <f t="shared" si="0"/>
        <v/>
      </c>
      <c r="H40" s="791"/>
    </row>
    <row r="41" spans="3:8" ht="18" customHeight="1" collapsed="1" thickBot="1" x14ac:dyDescent="0.2">
      <c r="C41" s="259"/>
      <c r="D41" s="802"/>
      <c r="E41" s="803"/>
      <c r="F41" s="260"/>
      <c r="G41" s="804" t="str">
        <f t="shared" si="0"/>
        <v/>
      </c>
      <c r="H41" s="805"/>
    </row>
    <row r="42" spans="3:8" ht="18" customHeight="1" thickTop="1" thickBot="1" x14ac:dyDescent="0.2">
      <c r="C42" s="140" t="s">
        <v>231</v>
      </c>
      <c r="D42" s="762">
        <f>SUM(D14:D41)</f>
        <v>0</v>
      </c>
      <c r="E42" s="763"/>
      <c r="F42" s="255" t="s">
        <v>211</v>
      </c>
      <c r="G42" s="797">
        <f>SUM(G14:H41)</f>
        <v>0</v>
      </c>
      <c r="H42" s="798"/>
    </row>
    <row r="43" spans="3:8" ht="18" customHeight="1" x14ac:dyDescent="0.15">
      <c r="C43" s="163"/>
      <c r="D43" s="240"/>
      <c r="E43" s="241"/>
      <c r="F43" s="238"/>
      <c r="G43" s="239"/>
    </row>
    <row r="44" spans="3:8" ht="18.75" customHeight="1" x14ac:dyDescent="0.15">
      <c r="C44" s="99" t="s">
        <v>294</v>
      </c>
      <c r="D44" s="114"/>
      <c r="E44" s="114"/>
    </row>
    <row r="45" spans="3:8" ht="19.5" customHeight="1" thickBot="1" x14ac:dyDescent="0.2"/>
    <row r="46" spans="3:8" ht="51.75" customHeight="1" thickTop="1" thickBot="1" x14ac:dyDescent="0.2">
      <c r="C46" s="729"/>
      <c r="D46" s="730"/>
      <c r="E46" s="730"/>
      <c r="F46" s="730"/>
      <c r="G46" s="730"/>
      <c r="H46" s="731"/>
    </row>
    <row r="47" spans="3:8" ht="19.5" customHeight="1" thickTop="1" thickBot="1" x14ac:dyDescent="0.25">
      <c r="C47" s="248"/>
      <c r="D47" s="114"/>
      <c r="E47" s="114"/>
    </row>
    <row r="48" spans="3:8" ht="55.5" customHeight="1" thickBot="1" x14ac:dyDescent="0.2">
      <c r="C48" s="799" t="s">
        <v>295</v>
      </c>
      <c r="D48" s="800"/>
      <c r="E48" s="801"/>
      <c r="F48" s="794">
        <f>IF(D42=0,0,G42/D42)</f>
        <v>0</v>
      </c>
      <c r="G48" s="795"/>
      <c r="H48" s="796"/>
    </row>
    <row r="49" spans="3:3" s="167" customFormat="1" x14ac:dyDescent="0.15"/>
    <row r="50" spans="3:3" s="167" customFormat="1" ht="18.75" customHeight="1" x14ac:dyDescent="0.2">
      <c r="C50" s="248"/>
    </row>
    <row r="51" spans="3:3" s="167" customFormat="1" ht="18.75" customHeight="1" x14ac:dyDescent="0.2">
      <c r="C51" s="248"/>
    </row>
    <row r="52" spans="3:3" s="167" customFormat="1" ht="18.75" customHeight="1" x14ac:dyDescent="0.2">
      <c r="C52" s="248"/>
    </row>
    <row r="53" spans="3:3" s="167" customFormat="1" ht="18.75" customHeight="1" x14ac:dyDescent="0.2">
      <c r="C53" s="248"/>
    </row>
    <row r="54" spans="3:3" s="167" customFormat="1" ht="18.75" customHeight="1" x14ac:dyDescent="0.2">
      <c r="C54" s="248"/>
    </row>
    <row r="55" spans="3:3" s="167" customFormat="1" ht="18.75" customHeight="1" x14ac:dyDescent="0.2">
      <c r="C55" s="248"/>
    </row>
    <row r="56" spans="3:3" s="167" customFormat="1" ht="18.75" customHeight="1" x14ac:dyDescent="0.2">
      <c r="C56" s="248"/>
    </row>
    <row r="57" spans="3:3" s="167" customFormat="1" ht="18.75" customHeight="1" x14ac:dyDescent="0.2">
      <c r="C57" s="248"/>
    </row>
    <row r="58" spans="3:3" s="167" customFormat="1" ht="18.75" customHeight="1" x14ac:dyDescent="0.2">
      <c r="C58" s="248"/>
    </row>
    <row r="59" spans="3:3" s="167" customFormat="1" ht="18.75" customHeight="1" x14ac:dyDescent="0.2">
      <c r="C59" s="248"/>
    </row>
    <row r="60" spans="3:3" s="167" customFormat="1" ht="18.75" customHeight="1" x14ac:dyDescent="0.2">
      <c r="C60" s="248"/>
    </row>
    <row r="61" spans="3:3" s="167" customFormat="1" ht="18.75" customHeight="1" x14ac:dyDescent="0.2">
      <c r="C61" s="248"/>
    </row>
    <row r="62" spans="3:3" s="167" customFormat="1" ht="18.75" customHeight="1" x14ac:dyDescent="0.2">
      <c r="C62" s="248"/>
    </row>
    <row r="63" spans="3:3" s="167" customFormat="1" ht="18.75" customHeight="1" x14ac:dyDescent="0.2">
      <c r="C63" s="248"/>
    </row>
    <row r="64" spans="3:3" s="167" customFormat="1" ht="18.75" customHeight="1" x14ac:dyDescent="0.2">
      <c r="C64" s="248"/>
    </row>
    <row r="65" spans="3:3" s="167" customFormat="1" ht="18.75" customHeight="1" x14ac:dyDescent="0.2">
      <c r="C65" s="248"/>
    </row>
    <row r="66" spans="3:3" s="167" customFormat="1" ht="18.75" customHeight="1" x14ac:dyDescent="0.2">
      <c r="C66" s="248"/>
    </row>
    <row r="67" spans="3:3" s="167" customFormat="1" ht="18.75" customHeight="1" x14ac:dyDescent="0.2">
      <c r="C67" s="248"/>
    </row>
    <row r="68" spans="3:3" s="167" customFormat="1" ht="18.75" customHeight="1" x14ac:dyDescent="0.2">
      <c r="C68" s="248"/>
    </row>
  </sheetData>
  <mergeCells count="66">
    <mergeCell ref="F48:H48"/>
    <mergeCell ref="G42:H42"/>
    <mergeCell ref="D42:E42"/>
    <mergeCell ref="C48:E48"/>
    <mergeCell ref="D40:E40"/>
    <mergeCell ref="G40:H40"/>
    <mergeCell ref="D41:E41"/>
    <mergeCell ref="G41:H41"/>
    <mergeCell ref="C46:H46"/>
    <mergeCell ref="D37:E37"/>
    <mergeCell ref="G37:H37"/>
    <mergeCell ref="D38:E38"/>
    <mergeCell ref="G38:H38"/>
    <mergeCell ref="D39:E39"/>
    <mergeCell ref="G39:H39"/>
    <mergeCell ref="D34:E34"/>
    <mergeCell ref="G34:H34"/>
    <mergeCell ref="D35:E35"/>
    <mergeCell ref="G35:H35"/>
    <mergeCell ref="D36:E36"/>
    <mergeCell ref="G36:H36"/>
    <mergeCell ref="D31:E31"/>
    <mergeCell ref="G31:H31"/>
    <mergeCell ref="D32:E32"/>
    <mergeCell ref="G32:H32"/>
    <mergeCell ref="D33:E33"/>
    <mergeCell ref="G33:H33"/>
    <mergeCell ref="D28:E28"/>
    <mergeCell ref="G28:H28"/>
    <mergeCell ref="D29:E29"/>
    <mergeCell ref="G29:H29"/>
    <mergeCell ref="D30:E30"/>
    <mergeCell ref="G30:H30"/>
    <mergeCell ref="D25:E25"/>
    <mergeCell ref="G25:H25"/>
    <mergeCell ref="D26:E26"/>
    <mergeCell ref="G26:H26"/>
    <mergeCell ref="D27:E27"/>
    <mergeCell ref="G27:H27"/>
    <mergeCell ref="D22:E22"/>
    <mergeCell ref="G22:H22"/>
    <mergeCell ref="D23:E23"/>
    <mergeCell ref="G23:H23"/>
    <mergeCell ref="D24:E24"/>
    <mergeCell ref="G24:H24"/>
    <mergeCell ref="D19:E19"/>
    <mergeCell ref="G19:H19"/>
    <mergeCell ref="D20:E20"/>
    <mergeCell ref="G20:H20"/>
    <mergeCell ref="D21:E21"/>
    <mergeCell ref="G21:H21"/>
    <mergeCell ref="D16:E16"/>
    <mergeCell ref="G16:H16"/>
    <mergeCell ref="D17:E17"/>
    <mergeCell ref="G17:H17"/>
    <mergeCell ref="D18:E18"/>
    <mergeCell ref="G18:H18"/>
    <mergeCell ref="D14:E14"/>
    <mergeCell ref="G14:H14"/>
    <mergeCell ref="D15:E15"/>
    <mergeCell ref="G15:H15"/>
    <mergeCell ref="A3:I4"/>
    <mergeCell ref="C10:H10"/>
    <mergeCell ref="C11:H11"/>
    <mergeCell ref="D13:E13"/>
    <mergeCell ref="G13:H13"/>
  </mergeCells>
  <phoneticPr fontId="1"/>
  <dataValidations count="1">
    <dataValidation allowBlank="1" showInputMessage="1" showErrorMessage="1" promptTitle="手入力しないでください！" prompt="自動で計算結果が反映されるため、手入力はご遠慮ください" sqref="G14:H42 F48:H48" xr:uid="{AAA65990-82CA-4828-A6D5-4093256C8EFF}"/>
  </dataValidations>
  <pageMargins left="0.78740157480314965" right="0.78740157480314965" top="0.39370078740157483" bottom="0.39370078740157483" header="0.51181102362204722" footer="0.51181102362204722"/>
  <pageSetup paperSize="9" scale="92" fitToHeight="0" orientation="portrait" cellComments="asDisplayed"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DBCDBC62D9B8499093570227E8C400" ma:contentTypeVersion="10" ma:contentTypeDescription="Create a new document." ma:contentTypeScope="" ma:versionID="1f599015041de8ca939b0e47e2cf7684">
  <xsd:schema xmlns:xsd="http://www.w3.org/2001/XMLSchema" xmlns:xs="http://www.w3.org/2001/XMLSchema" xmlns:p="http://schemas.microsoft.com/office/2006/metadata/properties" xmlns:ns2="7d2a1cc4-1791-43ae-ad48-f886d46a3a00" xmlns:ns3="2f948ef5-d9cf-4388-a773-d977f26d5273" targetNamespace="http://schemas.microsoft.com/office/2006/metadata/properties" ma:root="true" ma:fieldsID="109de0e23c3706634150faa21e1ce174" ns2:_="" ns3:_="">
    <xsd:import namespace="7d2a1cc4-1791-43ae-ad48-f886d46a3a00"/>
    <xsd:import namespace="2f948ef5-d9cf-4388-a773-d977f26d527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2a1cc4-1791-43ae-ad48-f886d46a3a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948ef5-d9cf-4388-a773-d977f26d527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9b227c-b00f-45af-8066-47bc71baf4ef}" ma:internalName="TaxCatchAll" ma:showField="CatchAllData" ma:web="2f948ef5-d9cf-4388-a773-d977f26d52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d2a1cc4-1791-43ae-ad48-f886d46a3a00">
      <Terms xmlns="http://schemas.microsoft.com/office/infopath/2007/PartnerControls"/>
    </lcf76f155ced4ddcb4097134ff3c332f>
    <TaxCatchAll xmlns="2f948ef5-d9cf-4388-a773-d977f26d5273" xsi:nil="true"/>
  </documentManagement>
</p:properties>
</file>

<file path=customXml/itemProps1.xml><?xml version="1.0" encoding="utf-8"?>
<ds:datastoreItem xmlns:ds="http://schemas.openxmlformats.org/officeDocument/2006/customXml" ds:itemID="{00D56CB0-4142-4D7E-81BF-D1ADA9C255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2a1cc4-1791-43ae-ad48-f886d46a3a00"/>
    <ds:schemaRef ds:uri="2f948ef5-d9cf-4388-a773-d977f26d52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0059DA-AEDE-48B0-9D51-8D13380B4C96}">
  <ds:schemaRefs>
    <ds:schemaRef ds:uri="http://schemas.microsoft.com/sharepoint/v3/contenttype/forms"/>
  </ds:schemaRefs>
</ds:datastoreItem>
</file>

<file path=customXml/itemProps3.xml><?xml version="1.0" encoding="utf-8"?>
<ds:datastoreItem xmlns:ds="http://schemas.openxmlformats.org/officeDocument/2006/customXml" ds:itemID="{5B6F91A6-82B3-4526-8A7D-253FF38F0EC5}">
  <ds:schemaRefs>
    <ds:schemaRef ds:uri="http://purl.org/dc/elements/1.1/"/>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2f948ef5-d9cf-4388-a773-d977f26d5273"/>
    <ds:schemaRef ds:uri="7d2a1cc4-1791-43ae-ad48-f886d46a3a00"/>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23</vt:i4>
      </vt:variant>
    </vt:vector>
  </HeadingPairs>
  <TitlesOfParts>
    <vt:vector size="52" baseType="lpstr">
      <vt:lpstr>入力確認用sheet</vt:lpstr>
      <vt:lpstr>表紙</vt:lpstr>
      <vt:lpstr>表1</vt:lpstr>
      <vt:lpstr>表2</vt:lpstr>
      <vt:lpstr>表3</vt:lpstr>
      <vt:lpstr>表4</vt:lpstr>
      <vt:lpstr>表5</vt:lpstr>
      <vt:lpstr>表6</vt:lpstr>
      <vt:lpstr>表6の2</vt:lpstr>
      <vt:lpstr>表7</vt:lpstr>
      <vt:lpstr>表8</vt:lpstr>
      <vt:lpstr>表9</vt:lpstr>
      <vt:lpstr>表10</vt:lpstr>
      <vt:lpstr>表11</vt:lpstr>
      <vt:lpstr>表11の2</vt:lpstr>
      <vt:lpstr>表12</vt:lpstr>
      <vt:lpstr>表12の2</vt:lpstr>
      <vt:lpstr>表12の3</vt:lpstr>
      <vt:lpstr>参考</vt:lpstr>
      <vt:lpstr>表紙（メニュー別）</vt:lpstr>
      <vt:lpstr>表1（メニュー別）</vt:lpstr>
      <vt:lpstr>表2（メニュー別）</vt:lpstr>
      <vt:lpstr>表3（メニュー別）</vt:lpstr>
      <vt:lpstr>表4（メニュー別）</vt:lpstr>
      <vt:lpstr>表5（メニュー別）</vt:lpstr>
      <vt:lpstr>表6（メニュー別）（参考値）</vt:lpstr>
      <vt:lpstr>表1～6の総括（メニュー別）（参考値）</vt:lpstr>
      <vt:lpstr>表7～11（メニュー別）</vt:lpstr>
      <vt:lpstr>表12（メニュー別）</vt:lpstr>
      <vt:lpstr>参考!Print_Area</vt:lpstr>
      <vt:lpstr>表1!Print_Area</vt:lpstr>
      <vt:lpstr>'表1（メニュー別）'!Print_Area</vt:lpstr>
      <vt:lpstr>'表1～6の総括（メニュー別）（参考値）'!Print_Area</vt:lpstr>
      <vt:lpstr>'表12（メニュー別）'!Print_Area</vt:lpstr>
      <vt:lpstr>表12の2!Print_Area</vt:lpstr>
      <vt:lpstr>表12の3!Print_Area</vt:lpstr>
      <vt:lpstr>表2!Print_Area</vt:lpstr>
      <vt:lpstr>'表2（メニュー別）'!Print_Area</vt:lpstr>
      <vt:lpstr>表3!Print_Area</vt:lpstr>
      <vt:lpstr>'表3（メニュー別）'!Print_Area</vt:lpstr>
      <vt:lpstr>表4!Print_Area</vt:lpstr>
      <vt:lpstr>'表4（メニュー別）'!Print_Area</vt:lpstr>
      <vt:lpstr>表5!Print_Area</vt:lpstr>
      <vt:lpstr>'表5（メニュー別）'!Print_Area</vt:lpstr>
      <vt:lpstr>表6!Print_Area</vt:lpstr>
      <vt:lpstr>'表6（メニュー別）（参考値）'!Print_Area</vt:lpstr>
      <vt:lpstr>表6の2!Print_Area</vt:lpstr>
      <vt:lpstr>表7!Print_Area</vt:lpstr>
      <vt:lpstr>'表7～11（メニュー別）'!Print_Area</vt:lpstr>
      <vt:lpstr>表8!Print_Area</vt:lpstr>
      <vt:lpstr>表紙!Print_Area</vt:lpstr>
      <vt:lpstr>'表紙（メニュー別）'!Print_Area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2025-02-05T01:17:18Z</dcterms:created>
  <dcterms:modified xsi:type="dcterms:W3CDTF">2026-05-27T06:40:09Z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0x01010023DBCDBC62D9B8499093570227E8C400</vt:lpwstr>
  </property>
  <property fmtid="{D5CDD505-2E9C-101B-9397-08002B2CF9AE}" pid="3" name="MediaServiceImageTags">
    <vt:lpwstr/>
  </property>
</Properties>
</file>