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xr:revisionPtr revIDLastSave="0" documentId="13_ncr:1_{658C92D6-542F-4A50-85E9-2F9841F1C763}" xr6:coauthVersionLast="47" xr6:coauthVersionMax="47" xr10:uidLastSave="{00000000-0000-0000-0000-000000000000}"/>
  <workbookProtection workbookAlgorithmName="SHA-512" workbookHashValue="0Hmo+WRiOqdBELfSZtzSek/717ocd6NiYQHV7GbKRpeUxhFwQh0EJMBKadBE+i33mG4WOaPgS2RInyzXFQpA8g==" workbookSaltValue="tILcxTfhYFYWvlqxMzyIAw==" workbookSpinCount="100000" lockStructure="1"/>
  <bookViews>
    <workbookView xWindow="-28920" yWindow="-840" windowWidth="29040" windowHeight="15720" tabRatio="946" activeTab="3" xr2:uid="{00000000-000D-0000-FFFF-FFFF00000000}"/>
  </bookViews>
  <sheets>
    <sheet name="概算払請求書（前払）" sheetId="1" r:id="rId1"/>
    <sheet name="内訳書（前払）" sheetId="3" r:id="rId2"/>
    <sheet name="【要入力】入力フォーム" sheetId="2" r:id="rId3"/>
    <sheet name="【要入力】算出内訳" sheetId="4" r:id="rId4"/>
    <sheet name="【要入力】実績調整額入力フォーム" sheetId="7" r:id="rId5"/>
  </sheets>
  <definedNames>
    <definedName name="LNG消費税なし">#REF!</definedName>
    <definedName name="LNG消費税有り">#REF!</definedName>
    <definedName name="_xlnm.Print_Area" localSheetId="3">【要入力】算出内訳!$B$2:$P$61</definedName>
    <definedName name="_xlnm.Print_Area" localSheetId="1">'内訳書（前払）'!$A$1:$I$15</definedName>
    <definedName name="高圧一括消費税なし">#REF!</definedName>
    <definedName name="高圧一括消費税有り">#REF!</definedName>
    <definedName name="電気_高圧消費税なし">#REF!</definedName>
    <definedName name="電気_高圧消費税有り">#REF!</definedName>
    <definedName name="電気_低圧消費税なし">#REF!</definedName>
    <definedName name="電気_低圧消費税有り">#REF!</definedName>
    <definedName name="都市ガス消費税なし">#REF!</definedName>
    <definedName name="都市ガス消費税有り">#REF!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33" i="4" l="1"/>
  <c r="AE42" i="4" s="1" a="1"/>
  <c r="AE42" i="4" s="1"/>
  <c r="P53" i="4" s="1"/>
  <c r="AD33" i="4"/>
  <c r="AD42" i="4" s="1" a="1"/>
  <c r="AD42" i="4" s="1"/>
  <c r="O53" i="4" s="1"/>
  <c r="AC33" i="4"/>
  <c r="AC42" i="4" s="1" a="1"/>
  <c r="AC42" i="4" s="1"/>
  <c r="N53" i="4" s="1"/>
  <c r="AB33" i="4"/>
  <c r="AB42" i="4" s="1" a="1"/>
  <c r="AB42" i="4" s="1"/>
  <c r="M53" i="4" s="1"/>
  <c r="AA33" i="4"/>
  <c r="AA42" i="4" s="1" a="1"/>
  <c r="AA42" i="4" s="1"/>
  <c r="L53" i="4" s="1"/>
  <c r="Z33" i="4"/>
  <c r="Z42" i="4" s="1" a="1"/>
  <c r="Z42" i="4" s="1"/>
  <c r="K53" i="4" s="1"/>
  <c r="Y33" i="4"/>
  <c r="Y42" i="4" s="1" a="1"/>
  <c r="Y42" i="4" s="1"/>
  <c r="J53" i="4" s="1"/>
  <c r="X33" i="4"/>
  <c r="X42" i="4" s="1" a="1"/>
  <c r="X42" i="4" s="1"/>
  <c r="I53" i="4" s="1"/>
  <c r="AE32" i="4"/>
  <c r="AE41" i="4" s="1" a="1"/>
  <c r="AE41" i="4" s="1"/>
  <c r="P52" i="4" s="1"/>
  <c r="AD32" i="4"/>
  <c r="AD41" i="4" s="1" a="1"/>
  <c r="AD41" i="4" s="1"/>
  <c r="O52" i="4" s="1"/>
  <c r="AC32" i="4"/>
  <c r="AC41" i="4" s="1" a="1"/>
  <c r="AC41" i="4" s="1"/>
  <c r="N52" i="4" s="1"/>
  <c r="AB32" i="4"/>
  <c r="AB41" i="4" s="1" a="1"/>
  <c r="AB41" i="4" s="1"/>
  <c r="M52" i="4" s="1"/>
  <c r="AA32" i="4"/>
  <c r="AA41" i="4" s="1" a="1"/>
  <c r="AA41" i="4" s="1"/>
  <c r="L52" i="4" s="1"/>
  <c r="Z32" i="4"/>
  <c r="Z41" i="4" s="1" a="1"/>
  <c r="Z41" i="4" s="1"/>
  <c r="K52" i="4" s="1"/>
  <c r="Y32" i="4"/>
  <c r="Y41" i="4" s="1" a="1"/>
  <c r="Y41" i="4" s="1"/>
  <c r="J52" i="4" s="1"/>
  <c r="X32" i="4"/>
  <c r="X41" i="4" s="1" a="1"/>
  <c r="X41" i="4" s="1"/>
  <c r="I52" i="4" s="1"/>
  <c r="AE31" i="4"/>
  <c r="AE40" i="4" s="1" a="1"/>
  <c r="AE40" i="4" s="1"/>
  <c r="P41" i="4" s="1"/>
  <c r="AD31" i="4"/>
  <c r="AD40" i="4" s="1" a="1"/>
  <c r="AD40" i="4" s="1"/>
  <c r="O41" i="4" s="1"/>
  <c r="AC31" i="4"/>
  <c r="AC40" i="4" s="1" a="1"/>
  <c r="AC40" i="4" s="1"/>
  <c r="N41" i="4" s="1"/>
  <c r="AB31" i="4"/>
  <c r="AB40" i="4" s="1" a="1"/>
  <c r="AB40" i="4" s="1"/>
  <c r="M41" i="4" s="1"/>
  <c r="AA31" i="4"/>
  <c r="AA40" i="4" s="1" a="1"/>
  <c r="AA40" i="4" s="1"/>
  <c r="L41" i="4" s="1"/>
  <c r="Z31" i="4"/>
  <c r="Z40" i="4" s="1" a="1"/>
  <c r="Z40" i="4" s="1"/>
  <c r="K41" i="4" s="1"/>
  <c r="Y31" i="4"/>
  <c r="Y40" i="4" s="1" a="1"/>
  <c r="Y40" i="4" s="1"/>
  <c r="J41" i="4" s="1"/>
  <c r="X31" i="4"/>
  <c r="X40" i="4" s="1" a="1"/>
  <c r="X40" i="4" s="1"/>
  <c r="I41" i="4" s="1"/>
  <c r="AE30" i="4"/>
  <c r="AE39" i="4" s="1" a="1"/>
  <c r="AE39" i="4" s="1"/>
  <c r="P32" i="4" s="1"/>
  <c r="AD30" i="4"/>
  <c r="AD39" i="4" s="1" a="1"/>
  <c r="AD39" i="4" s="1"/>
  <c r="O32" i="4" s="1"/>
  <c r="AC30" i="4"/>
  <c r="AC39" i="4" s="1" a="1"/>
  <c r="AC39" i="4" s="1"/>
  <c r="N32" i="4" s="1"/>
  <c r="AB30" i="4"/>
  <c r="AB39" i="4" s="1" a="1"/>
  <c r="AB39" i="4" s="1"/>
  <c r="M32" i="4" s="1"/>
  <c r="AA30" i="4"/>
  <c r="AA39" i="4" s="1" a="1"/>
  <c r="AA39" i="4" s="1"/>
  <c r="L32" i="4" s="1"/>
  <c r="Z30" i="4"/>
  <c r="Z39" i="4" s="1" a="1"/>
  <c r="Z39" i="4" s="1"/>
  <c r="K32" i="4" s="1"/>
  <c r="Y30" i="4"/>
  <c r="Y39" i="4" s="1" a="1"/>
  <c r="Y39" i="4" s="1"/>
  <c r="J32" i="4" s="1"/>
  <c r="X30" i="4"/>
  <c r="X39" i="4" s="1" a="1"/>
  <c r="X39" i="4" s="1"/>
  <c r="I32" i="4" s="1"/>
  <c r="AE29" i="4"/>
  <c r="AE38" i="4" s="1" a="1"/>
  <c r="AE38" i="4" s="1"/>
  <c r="P31" i="4" s="1"/>
  <c r="AD29" i="4"/>
  <c r="AD38" i="4" s="1" a="1"/>
  <c r="AD38" i="4" s="1"/>
  <c r="O31" i="4" s="1"/>
  <c r="AC29" i="4"/>
  <c r="AC38" i="4" s="1" a="1"/>
  <c r="AC38" i="4" s="1"/>
  <c r="N31" i="4" s="1"/>
  <c r="AB29" i="4"/>
  <c r="AB38" i="4" s="1" a="1"/>
  <c r="AB38" i="4" s="1"/>
  <c r="M31" i="4" s="1"/>
  <c r="AA29" i="4"/>
  <c r="AA38" i="4" s="1" a="1"/>
  <c r="AA38" i="4" s="1"/>
  <c r="L31" i="4" s="1"/>
  <c r="Z29" i="4"/>
  <c r="Z38" i="4" s="1" a="1"/>
  <c r="Z38" i="4" s="1"/>
  <c r="K31" i="4" s="1"/>
  <c r="Y29" i="4"/>
  <c r="Y38" i="4" s="1" a="1"/>
  <c r="Y38" i="4" s="1"/>
  <c r="J31" i="4" s="1"/>
  <c r="X29" i="4"/>
  <c r="X38" i="4" s="1" a="1"/>
  <c r="X38" i="4" s="1"/>
  <c r="I31" i="4" s="1"/>
  <c r="Z17" i="4"/>
  <c r="Y17" i="4"/>
  <c r="F14" i="4"/>
  <c r="F19" i="4" s="1"/>
  <c r="D28" i="1"/>
  <c r="B14" i="4"/>
  <c r="W29" i="4" s="1"/>
  <c r="W38" i="4" s="1" a="1"/>
  <c r="W38" i="4" s="1"/>
  <c r="H31" i="4" s="1"/>
  <c r="F2" i="1"/>
  <c r="G7" i="1"/>
  <c r="G6" i="1"/>
  <c r="T29" i="4" l="1"/>
  <c r="T38" i="4" s="1" a="1"/>
  <c r="T38" i="4" s="1"/>
  <c r="E31" i="4" s="1"/>
  <c r="V29" i="4"/>
  <c r="V38" i="4" s="1" a="1"/>
  <c r="V38" i="4" s="1"/>
  <c r="G31" i="4" s="1"/>
  <c r="U29" i="4"/>
  <c r="U38" i="4" s="1" a="1"/>
  <c r="U38" i="4" s="1"/>
  <c r="F31" i="4" s="1"/>
  <c r="F16" i="4"/>
  <c r="B15" i="4"/>
  <c r="W30" i="4" l="1"/>
  <c r="W39" i="4" s="1" a="1"/>
  <c r="W39" i="4" s="1"/>
  <c r="H32" i="4" s="1"/>
  <c r="V30" i="4"/>
  <c r="V39" i="4" s="1" a="1"/>
  <c r="V39" i="4" s="1"/>
  <c r="G32" i="4" s="1"/>
  <c r="U30" i="4"/>
  <c r="U39" i="4" s="1" a="1"/>
  <c r="U39" i="4" s="1"/>
  <c r="F32" i="4" s="1"/>
  <c r="T30" i="4"/>
  <c r="T39" i="4" s="1" a="1"/>
  <c r="T39" i="4" s="1"/>
  <c r="E32" i="4" s="1"/>
  <c r="B17" i="4"/>
  <c r="D30" i="1"/>
  <c r="G5" i="1"/>
  <c r="U31" i="4" l="1"/>
  <c r="U40" i="4" s="1" a="1"/>
  <c r="U40" i="4" s="1"/>
  <c r="F41" i="4" s="1"/>
  <c r="W31" i="4"/>
  <c r="W40" i="4" s="1" a="1"/>
  <c r="W40" i="4" s="1"/>
  <c r="H41" i="4" s="1"/>
  <c r="T31" i="4"/>
  <c r="T40" i="4" s="1" a="1"/>
  <c r="T40" i="4" s="1"/>
  <c r="E41" i="4" s="1"/>
  <c r="V31" i="4"/>
  <c r="V40" i="4" s="1" a="1"/>
  <c r="V40" i="4" s="1"/>
  <c r="G41" i="4" s="1"/>
  <c r="B19" i="4"/>
  <c r="B20" i="4"/>
  <c r="G13" i="3"/>
  <c r="G12" i="3"/>
  <c r="D10" i="7"/>
  <c r="D7" i="7"/>
  <c r="D6" i="7" s="1"/>
  <c r="E8" i="7"/>
  <c r="E9" i="7"/>
  <c r="T33" i="4" l="1"/>
  <c r="T42" i="4" s="1" a="1"/>
  <c r="T42" i="4" s="1"/>
  <c r="E53" i="4" s="1"/>
  <c r="V33" i="4"/>
  <c r="V42" i="4" s="1" a="1"/>
  <c r="V42" i="4" s="1"/>
  <c r="G53" i="4" s="1"/>
  <c r="U33" i="4"/>
  <c r="U42" i="4" s="1" a="1"/>
  <c r="U42" i="4" s="1"/>
  <c r="F53" i="4" s="1"/>
  <c r="W33" i="4"/>
  <c r="W42" i="4" s="1" a="1"/>
  <c r="W42" i="4" s="1"/>
  <c r="H53" i="4" s="1"/>
  <c r="U32" i="4"/>
  <c r="U41" i="4" s="1" a="1"/>
  <c r="U41" i="4" s="1"/>
  <c r="F52" i="4" s="1"/>
  <c r="W32" i="4"/>
  <c r="W41" i="4" s="1" a="1"/>
  <c r="W41" i="4" s="1"/>
  <c r="H52" i="4" s="1"/>
  <c r="V32" i="4"/>
  <c r="V41" i="4" s="1" a="1"/>
  <c r="V41" i="4" s="1"/>
  <c r="G52" i="4" s="1"/>
  <c r="T32" i="4"/>
  <c r="T41" i="4" s="1" a="1"/>
  <c r="T41" i="4" s="1"/>
  <c r="E52" i="4" s="1"/>
  <c r="D29" i="1"/>
  <c r="D27" i="1"/>
  <c r="D26" i="1"/>
  <c r="E13" i="3" l="1"/>
  <c r="G11" i="3"/>
  <c r="E12" i="3"/>
  <c r="E10" i="3"/>
  <c r="E9" i="3"/>
  <c r="E8" i="3" l="1"/>
  <c r="E11" i="3"/>
  <c r="F3" i="1" l="1"/>
  <c r="I9" i="2"/>
  <c r="P34" i="4" l="1"/>
  <c r="E55" i="4"/>
  <c r="O55" i="4"/>
  <c r="N55" i="4"/>
  <c r="M55" i="4"/>
  <c r="L55" i="4"/>
  <c r="K55" i="4"/>
  <c r="J55" i="4"/>
  <c r="I55" i="4"/>
  <c r="H55" i="4"/>
  <c r="G55" i="4"/>
  <c r="F55" i="4"/>
  <c r="E34" i="4"/>
  <c r="O34" i="4"/>
  <c r="N34" i="4"/>
  <c r="M34" i="4"/>
  <c r="L34" i="4"/>
  <c r="K34" i="4"/>
  <c r="J34" i="4"/>
  <c r="I34" i="4"/>
  <c r="H34" i="4"/>
  <c r="G34" i="4"/>
  <c r="F34" i="4"/>
  <c r="M42" i="4" l="1"/>
  <c r="F42" i="4"/>
  <c r="N42" i="4"/>
  <c r="K42" i="4"/>
  <c r="P42" i="4"/>
  <c r="J42" i="4"/>
  <c r="O42" i="4"/>
  <c r="H42" i="4"/>
  <c r="L42" i="4"/>
  <c r="F9" i="4"/>
  <c r="G42" i="4"/>
  <c r="E33" i="4"/>
  <c r="E42" i="4"/>
  <c r="J32" i="2"/>
  <c r="F10" i="3" s="1"/>
  <c r="K32" i="2"/>
  <c r="F12" i="3" s="1"/>
  <c r="L32" i="2"/>
  <c r="F13" i="3" s="1"/>
  <c r="H13" i="3" s="1"/>
  <c r="I32" i="2"/>
  <c r="F9" i="3" s="1"/>
  <c r="P64" i="4"/>
  <c r="O64" i="4"/>
  <c r="N64" i="4"/>
  <c r="M64" i="4"/>
  <c r="L64" i="4"/>
  <c r="K64" i="4"/>
  <c r="J64" i="4"/>
  <c r="I64" i="4"/>
  <c r="H64" i="4"/>
  <c r="G64" i="4"/>
  <c r="F64" i="4"/>
  <c r="E64" i="4"/>
  <c r="P63" i="4"/>
  <c r="O63" i="4"/>
  <c r="N63" i="4"/>
  <c r="M63" i="4"/>
  <c r="L63" i="4"/>
  <c r="K63" i="4"/>
  <c r="J63" i="4"/>
  <c r="I63" i="4"/>
  <c r="H63" i="4"/>
  <c r="G63" i="4"/>
  <c r="F63" i="4"/>
  <c r="E63" i="4"/>
  <c r="P62" i="4"/>
  <c r="O62" i="4"/>
  <c r="N62" i="4"/>
  <c r="M62" i="4"/>
  <c r="L62" i="4"/>
  <c r="K62" i="4"/>
  <c r="J62" i="4"/>
  <c r="I62" i="4"/>
  <c r="H62" i="4"/>
  <c r="G62" i="4"/>
  <c r="F62" i="4"/>
  <c r="E62" i="4"/>
  <c r="P55" i="4"/>
  <c r="F10" i="4" s="1"/>
  <c r="M33" i="4" l="1"/>
  <c r="M59" i="4" s="1"/>
  <c r="F8" i="3"/>
  <c r="F11" i="3"/>
  <c r="H11" i="3" s="1"/>
  <c r="H12" i="3"/>
  <c r="P33" i="4"/>
  <c r="P59" i="4" s="1"/>
  <c r="N33" i="4"/>
  <c r="N59" i="4" s="1"/>
  <c r="N54" i="4"/>
  <c r="N61" i="4" s="1"/>
  <c r="E59" i="4"/>
  <c r="E60" i="4"/>
  <c r="L54" i="4"/>
  <c r="L61" i="4" s="1"/>
  <c r="I54" i="4"/>
  <c r="I61" i="4" s="1"/>
  <c r="G54" i="4"/>
  <c r="G61" i="4" s="1"/>
  <c r="K54" i="4"/>
  <c r="K61" i="4" s="1"/>
  <c r="O54" i="4"/>
  <c r="O61" i="4" s="1"/>
  <c r="H54" i="4"/>
  <c r="H61" i="4" s="1"/>
  <c r="O33" i="4"/>
  <c r="O59" i="4" s="1"/>
  <c r="H33" i="4"/>
  <c r="H59" i="4" s="1"/>
  <c r="G33" i="4"/>
  <c r="G59" i="4" s="1"/>
  <c r="P54" i="4"/>
  <c r="P61" i="4" s="1"/>
  <c r="J54" i="4"/>
  <c r="J61" i="4" s="1"/>
  <c r="F33" i="4"/>
  <c r="F59" i="4" s="1"/>
  <c r="P60" i="4"/>
  <c r="E54" i="4"/>
  <c r="E61" i="4" s="1"/>
  <c r="F54" i="4"/>
  <c r="F61" i="4" s="1"/>
  <c r="M54" i="4"/>
  <c r="M61" i="4" s="1"/>
  <c r="L33" i="4"/>
  <c r="L59" i="4" s="1"/>
  <c r="K33" i="4"/>
  <c r="K59" i="4" s="1"/>
  <c r="H60" i="4"/>
  <c r="J60" i="4"/>
  <c r="L60" i="4"/>
  <c r="K60" i="4"/>
  <c r="M60" i="4"/>
  <c r="F60" i="4"/>
  <c r="N60" i="4"/>
  <c r="G60" i="4"/>
  <c r="O60" i="4"/>
  <c r="H10" i="4" l="1"/>
  <c r="K10" i="4" s="1"/>
  <c r="J10" i="4" s="1"/>
  <c r="I10" i="4" s="1"/>
  <c r="E14" i="3"/>
  <c r="F14" i="3"/>
  <c r="E10" i="4" l="1"/>
  <c r="D19" i="2" s="1"/>
  <c r="G10" i="3" s="1"/>
  <c r="I42" i="4"/>
  <c r="I60" i="4" s="1"/>
  <c r="H10" i="3" l="1"/>
  <c r="J33" i="4"/>
  <c r="J59" i="4" s="1"/>
  <c r="I33" i="4"/>
  <c r="I59" i="4" s="1"/>
  <c r="H9" i="4" l="1"/>
  <c r="K9" i="4" s="1"/>
  <c r="J9" i="4" s="1"/>
  <c r="I9" i="4" s="1"/>
  <c r="E9" i="4" l="1"/>
  <c r="E8" i="4" s="1"/>
  <c r="D18" i="2" l="1"/>
  <c r="G9" i="3" s="1"/>
  <c r="H9" i="3" l="1"/>
  <c r="G8" i="3"/>
  <c r="H8" i="3" s="1"/>
  <c r="D17" i="2"/>
  <c r="G14" i="3" l="1"/>
  <c r="H14" i="3" l="1"/>
  <c r="G17"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<sst xmlns="http://schemas.openxmlformats.org/spreadsheetml/2006/main" count="331" uniqueCount="191">
  <si>
    <t>経済産業大臣　殿</t>
    <rPh sb="0" eb="6">
      <t>ケイザイサンギョウダイジン</t>
    </rPh>
    <rPh sb="7" eb="8">
      <t>ドノ</t>
    </rPh>
    <phoneticPr fontId="1"/>
  </si>
  <si>
    <t>記</t>
    <rPh sb="0" eb="1">
      <t>キ</t>
    </rPh>
    <phoneticPr fontId="1"/>
  </si>
  <si>
    <t>２．請求金額の算出内訳</t>
    <rPh sb="2" eb="6">
      <t>セイキュウキンガク</t>
    </rPh>
    <rPh sb="7" eb="9">
      <t>サンシュツ</t>
    </rPh>
    <rPh sb="9" eb="11">
      <t>ウチワケ</t>
    </rPh>
    <phoneticPr fontId="1"/>
  </si>
  <si>
    <t>４．振込先金融機関名、支店名、預金の種別、口座番号及び預金の名義を記載すること。</t>
    <rPh sb="2" eb="4">
      <t>フリコミ</t>
    </rPh>
    <rPh sb="4" eb="5">
      <t>サキ</t>
    </rPh>
    <rPh sb="5" eb="7">
      <t>キンユウ</t>
    </rPh>
    <rPh sb="7" eb="10">
      <t>キカンメイ</t>
    </rPh>
    <rPh sb="11" eb="14">
      <t>シテンメイ</t>
    </rPh>
    <rPh sb="15" eb="17">
      <t>ヨキン</t>
    </rPh>
    <rPh sb="18" eb="20">
      <t>シュベツ</t>
    </rPh>
    <rPh sb="21" eb="23">
      <t>コウザ</t>
    </rPh>
    <rPh sb="23" eb="25">
      <t>バンゴウ</t>
    </rPh>
    <rPh sb="25" eb="26">
      <t>オヨ</t>
    </rPh>
    <rPh sb="27" eb="29">
      <t>ヨキン</t>
    </rPh>
    <rPh sb="30" eb="32">
      <t>メイギ</t>
    </rPh>
    <rPh sb="33" eb="35">
      <t>キサイ</t>
    </rPh>
    <phoneticPr fontId="1"/>
  </si>
  <si>
    <t>　　　値引き実施のための資金が必要となるため。</t>
    <rPh sb="3" eb="5">
      <t>ネビ</t>
    </rPh>
    <rPh sb="6" eb="8">
      <t>ジッシ</t>
    </rPh>
    <rPh sb="12" eb="14">
      <t>シキン</t>
    </rPh>
    <rPh sb="15" eb="17">
      <t>ヒツヨウ</t>
    </rPh>
    <phoneticPr fontId="1"/>
  </si>
  <si>
    <t>円</t>
    <rPh sb="0" eb="1">
      <t>エン</t>
    </rPh>
    <phoneticPr fontId="1"/>
  </si>
  <si>
    <t>別添のとおり</t>
    <rPh sb="0" eb="2">
      <t>ベッテン</t>
    </rPh>
    <phoneticPr fontId="1"/>
  </si>
  <si>
    <t>補助事業者　住所　</t>
    <rPh sb="0" eb="5">
      <t>ホジョジギョウシャ</t>
    </rPh>
    <rPh sb="6" eb="8">
      <t>ジュウショ</t>
    </rPh>
    <phoneticPr fontId="1"/>
  </si>
  <si>
    <t>氏名　</t>
    <rPh sb="0" eb="2">
      <t>シメイ</t>
    </rPh>
    <phoneticPr fontId="1"/>
  </si>
  <si>
    <t>請求書の申請年月日</t>
    <rPh sb="0" eb="3">
      <t>セイキュウショ</t>
    </rPh>
    <rPh sb="4" eb="6">
      <t>シンセイ</t>
    </rPh>
    <rPh sb="6" eb="9">
      <t>ネンガッピ</t>
    </rPh>
    <phoneticPr fontId="1"/>
  </si>
  <si>
    <t>請求書の文書番号</t>
    <rPh sb="0" eb="3">
      <t>セイキュウショ</t>
    </rPh>
    <rPh sb="4" eb="8">
      <t>ブンショバンゴウ</t>
    </rPh>
    <phoneticPr fontId="1"/>
  </si>
  <si>
    <t>振込先金融機関名</t>
    <rPh sb="0" eb="2">
      <t>フリコミ</t>
    </rPh>
    <rPh sb="2" eb="3">
      <t>サキ</t>
    </rPh>
    <rPh sb="3" eb="8">
      <t>キンユウキカンメイ</t>
    </rPh>
    <phoneticPr fontId="1"/>
  </si>
  <si>
    <t>店舗名</t>
    <rPh sb="0" eb="3">
      <t>テンポメイ</t>
    </rPh>
    <phoneticPr fontId="1"/>
  </si>
  <si>
    <t>預金種別</t>
    <rPh sb="0" eb="4">
      <t>ヨキンシュベツ</t>
    </rPh>
    <phoneticPr fontId="1"/>
  </si>
  <si>
    <t>口座番号</t>
    <rPh sb="0" eb="4">
      <t>コウザバンゴウ</t>
    </rPh>
    <phoneticPr fontId="1"/>
  </si>
  <si>
    <t>口座名義（漢字）</t>
    <rPh sb="0" eb="2">
      <t>コウザ</t>
    </rPh>
    <rPh sb="2" eb="4">
      <t>メイギ</t>
    </rPh>
    <rPh sb="5" eb="7">
      <t>カンジ</t>
    </rPh>
    <phoneticPr fontId="1"/>
  </si>
  <si>
    <t>例） 〇〇〇電力株式会社</t>
    <rPh sb="0" eb="1">
      <t>レイ</t>
    </rPh>
    <rPh sb="6" eb="8">
      <t>デンリョク</t>
    </rPh>
    <rPh sb="8" eb="12">
      <t>カブシキカイシャ</t>
    </rPh>
    <phoneticPr fontId="1"/>
  </si>
  <si>
    <t>例） 代表取締役社長</t>
    <rPh sb="0" eb="1">
      <t>レイ</t>
    </rPh>
    <rPh sb="3" eb="10">
      <t>ダイヒョウトリシマリヤクシャチョウ</t>
    </rPh>
    <phoneticPr fontId="1"/>
  </si>
  <si>
    <t>※請求書に記載する代表者氏名を記載</t>
    <rPh sb="1" eb="4">
      <t>セイキュウショ</t>
    </rPh>
    <rPh sb="5" eb="7">
      <t>キサイ</t>
    </rPh>
    <rPh sb="9" eb="12">
      <t>ダイヒョウシャ</t>
    </rPh>
    <rPh sb="12" eb="14">
      <t>シメイ</t>
    </rPh>
    <rPh sb="15" eb="17">
      <t>キサイ</t>
    </rPh>
    <phoneticPr fontId="1"/>
  </si>
  <si>
    <t>※会社で定める文書の番号があれば記載。なければ空欄で可。</t>
    <rPh sb="1" eb="3">
      <t>カイシャ</t>
    </rPh>
    <rPh sb="4" eb="5">
      <t>サダ</t>
    </rPh>
    <rPh sb="7" eb="9">
      <t>ブンショ</t>
    </rPh>
    <rPh sb="10" eb="12">
      <t>バンゴウ</t>
    </rPh>
    <rPh sb="16" eb="18">
      <t>キサイ</t>
    </rPh>
    <rPh sb="23" eb="25">
      <t>クウラン</t>
    </rPh>
    <rPh sb="26" eb="27">
      <t>カ</t>
    </rPh>
    <phoneticPr fontId="1"/>
  </si>
  <si>
    <t>請求金額（円）</t>
    <rPh sb="0" eb="4">
      <t>セイキュウキンガク</t>
    </rPh>
    <rPh sb="5" eb="6">
      <t>エン</t>
    </rPh>
    <phoneticPr fontId="1"/>
  </si>
  <si>
    <t>銀行</t>
  </si>
  <si>
    <t>※普通預金、当座預金、別段預金のいずれかを選択。</t>
    <rPh sb="1" eb="5">
      <t>フツウヨキン</t>
    </rPh>
    <rPh sb="6" eb="10">
      <t>トウザヨキン</t>
    </rPh>
    <rPh sb="11" eb="13">
      <t>ベツダン</t>
    </rPh>
    <rPh sb="13" eb="15">
      <t>ヨキン</t>
    </rPh>
    <rPh sb="21" eb="23">
      <t>センタク</t>
    </rPh>
    <phoneticPr fontId="1"/>
  </si>
  <si>
    <t>※口座番号を入力</t>
    <rPh sb="1" eb="5">
      <t>コウザバンゴウ</t>
    </rPh>
    <rPh sb="6" eb="8">
      <t>ニュウリョク</t>
    </rPh>
    <phoneticPr fontId="1"/>
  </si>
  <si>
    <t>※口座名義を漢字で入力</t>
    <rPh sb="1" eb="5">
      <t>コウザメイギ</t>
    </rPh>
    <rPh sb="6" eb="8">
      <t>カンジ</t>
    </rPh>
    <rPh sb="9" eb="11">
      <t>ニュウリョク</t>
    </rPh>
    <phoneticPr fontId="1"/>
  </si>
  <si>
    <t>振込先金融機関名</t>
    <rPh sb="0" eb="3">
      <t>フリコミサキ</t>
    </rPh>
    <rPh sb="3" eb="8">
      <t>キンユウキカンメイ</t>
    </rPh>
    <phoneticPr fontId="1"/>
  </si>
  <si>
    <t>支店名</t>
    <rPh sb="0" eb="3">
      <t>シテンメイ</t>
    </rPh>
    <phoneticPr fontId="1"/>
  </si>
  <si>
    <t>預金の種別</t>
    <rPh sb="0" eb="2">
      <t>ヨキン</t>
    </rPh>
    <rPh sb="3" eb="5">
      <t>シュベツ</t>
    </rPh>
    <phoneticPr fontId="1"/>
  </si>
  <si>
    <t>預金の名義</t>
    <rPh sb="0" eb="2">
      <t>ヨキン</t>
    </rPh>
    <rPh sb="3" eb="5">
      <t>メイギ</t>
    </rPh>
    <phoneticPr fontId="1"/>
  </si>
  <si>
    <t>区分</t>
    <rPh sb="0" eb="2">
      <t>クブン</t>
    </rPh>
    <phoneticPr fontId="1"/>
  </si>
  <si>
    <t>事業費</t>
    <rPh sb="0" eb="3">
      <t>ジギョウヒ</t>
    </rPh>
    <phoneticPr fontId="1"/>
  </si>
  <si>
    <t>うち電気事業</t>
    <rPh sb="2" eb="6">
      <t>デンキジギョウ</t>
    </rPh>
    <phoneticPr fontId="1"/>
  </si>
  <si>
    <t>うち都市ガス事業</t>
    <rPh sb="2" eb="4">
      <t>トシ</t>
    </rPh>
    <rPh sb="6" eb="8">
      <t>ジギョウ</t>
    </rPh>
    <phoneticPr fontId="1"/>
  </si>
  <si>
    <t>事務費</t>
    <rPh sb="0" eb="3">
      <t>ジムヒ</t>
    </rPh>
    <phoneticPr fontId="1"/>
  </si>
  <si>
    <t>合計</t>
    <rPh sb="0" eb="2">
      <t>ゴウケイ</t>
    </rPh>
    <phoneticPr fontId="1"/>
  </si>
  <si>
    <t>定額</t>
    <rPh sb="0" eb="2">
      <t>テイガク</t>
    </rPh>
    <phoneticPr fontId="1"/>
  </si>
  <si>
    <t>定額
上限300万円</t>
    <rPh sb="0" eb="2">
      <t>テイガク</t>
    </rPh>
    <rPh sb="3" eb="5">
      <t>ジョウゲン</t>
    </rPh>
    <rPh sb="8" eb="10">
      <t>マンエン</t>
    </rPh>
    <phoneticPr fontId="1"/>
  </si>
  <si>
    <t>補助率</t>
    <rPh sb="0" eb="3">
      <t>ホジョリツ</t>
    </rPh>
    <phoneticPr fontId="1"/>
  </si>
  <si>
    <t>交付決定額</t>
    <rPh sb="0" eb="5">
      <t>コウフケッテイガク</t>
    </rPh>
    <phoneticPr fontId="1"/>
  </si>
  <si>
    <t>①前回までの
補助金の受領額</t>
    <rPh sb="1" eb="3">
      <t>ゼンカイ</t>
    </rPh>
    <rPh sb="7" eb="10">
      <t>ホジョキン</t>
    </rPh>
    <rPh sb="11" eb="14">
      <t>ジュリョウガク</t>
    </rPh>
    <phoneticPr fontId="1"/>
  </si>
  <si>
    <t>②今回請求額</t>
    <rPh sb="1" eb="3">
      <t>コンカイ</t>
    </rPh>
    <rPh sb="3" eb="6">
      <t>セイキュウガク</t>
    </rPh>
    <phoneticPr fontId="1"/>
  </si>
  <si>
    <t>合計【①＋②】</t>
    <rPh sb="0" eb="2">
      <t>ゴウケイ</t>
    </rPh>
    <phoneticPr fontId="1"/>
  </si>
  <si>
    <t>補助金の額</t>
    <rPh sb="0" eb="3">
      <t>ホジョキン</t>
    </rPh>
    <rPh sb="4" eb="5">
      <t>ガク</t>
    </rPh>
    <phoneticPr fontId="1"/>
  </si>
  <si>
    <t>（単位：円）</t>
    <rPh sb="1" eb="3">
      <t>タンイ</t>
    </rPh>
    <rPh sb="4" eb="5">
      <t>エン</t>
    </rPh>
    <phoneticPr fontId="1"/>
  </si>
  <si>
    <t>※自動入力されるため記入不要</t>
    <rPh sb="1" eb="5">
      <t>ジドウニュウリョク</t>
    </rPh>
    <rPh sb="10" eb="14">
      <t>キニュウフヨウ</t>
    </rPh>
    <phoneticPr fontId="1"/>
  </si>
  <si>
    <t>【請求額に関する情報】</t>
    <rPh sb="1" eb="4">
      <t>セイキュウガク</t>
    </rPh>
    <rPh sb="5" eb="6">
      <t>カン</t>
    </rPh>
    <rPh sb="8" eb="10">
      <t>ジョウホウ</t>
    </rPh>
    <phoneticPr fontId="1"/>
  </si>
  <si>
    <t>電気事業分</t>
    <rPh sb="0" eb="2">
      <t>デンキ</t>
    </rPh>
    <rPh sb="2" eb="5">
      <t>ジギョウブン</t>
    </rPh>
    <phoneticPr fontId="1"/>
  </si>
  <si>
    <t>都市ガス事業分</t>
    <rPh sb="0" eb="2">
      <t>トシ</t>
    </rPh>
    <rPh sb="4" eb="7">
      <t>ジギョウブン</t>
    </rPh>
    <phoneticPr fontId="1"/>
  </si>
  <si>
    <t>（システム改修：事務費）
　電気事業分</t>
    <rPh sb="5" eb="7">
      <t>カイシュウ</t>
    </rPh>
    <rPh sb="8" eb="11">
      <t>ジムヒ</t>
    </rPh>
    <rPh sb="14" eb="16">
      <t>デンキ</t>
    </rPh>
    <rPh sb="16" eb="19">
      <t>ジギョウブン</t>
    </rPh>
    <phoneticPr fontId="1"/>
  </si>
  <si>
    <t>（システム改修：事務費）
　都市ガス事業分</t>
    <rPh sb="5" eb="7">
      <t>カイシュウ</t>
    </rPh>
    <rPh sb="8" eb="11">
      <t>ジムヒ</t>
    </rPh>
    <rPh sb="14" eb="16">
      <t>トシ</t>
    </rPh>
    <rPh sb="18" eb="21">
      <t>ジギョウブン</t>
    </rPh>
    <phoneticPr fontId="1"/>
  </si>
  <si>
    <t>※黄色セルの箇所を入力してください。</t>
    <rPh sb="1" eb="3">
      <t>キイロ</t>
    </rPh>
    <rPh sb="6" eb="8">
      <t>カショ</t>
    </rPh>
    <rPh sb="9" eb="11">
      <t>ニュウリョク</t>
    </rPh>
    <phoneticPr fontId="1"/>
  </si>
  <si>
    <t>　※交付決定額のうち、電気事業分の金額を記載。</t>
    <rPh sb="2" eb="4">
      <t>コウフ</t>
    </rPh>
    <rPh sb="4" eb="7">
      <t>ケッテイガク</t>
    </rPh>
    <rPh sb="11" eb="13">
      <t>デンキ</t>
    </rPh>
    <rPh sb="13" eb="16">
      <t>ジギョウブン</t>
    </rPh>
    <rPh sb="17" eb="19">
      <t>キンガク</t>
    </rPh>
    <rPh sb="20" eb="22">
      <t>キサイ</t>
    </rPh>
    <phoneticPr fontId="1"/>
  </si>
  <si>
    <t>　※交付決定額のうち、都市ガス事業分の金額を記載。</t>
    <rPh sb="2" eb="4">
      <t>コウフ</t>
    </rPh>
    <rPh sb="4" eb="7">
      <t>ケッテイガク</t>
    </rPh>
    <rPh sb="11" eb="13">
      <t>トシ</t>
    </rPh>
    <rPh sb="15" eb="18">
      <t>ジギョウブン</t>
    </rPh>
    <rPh sb="19" eb="21">
      <t>キンガク</t>
    </rPh>
    <rPh sb="22" eb="24">
      <t>キサイ</t>
    </rPh>
    <phoneticPr fontId="1"/>
  </si>
  <si>
    <t>　※システム改修費（電気事業分）の交付決定を受けている場合は、300万円を選択。</t>
    <rPh sb="6" eb="9">
      <t>カイシュウヒ</t>
    </rPh>
    <rPh sb="10" eb="12">
      <t>デンキ</t>
    </rPh>
    <rPh sb="12" eb="15">
      <t>ジギョウブン</t>
    </rPh>
    <rPh sb="17" eb="19">
      <t>コウフ</t>
    </rPh>
    <rPh sb="19" eb="21">
      <t>ケッテイ</t>
    </rPh>
    <rPh sb="22" eb="23">
      <t>ウ</t>
    </rPh>
    <rPh sb="27" eb="29">
      <t>バアイ</t>
    </rPh>
    <rPh sb="34" eb="36">
      <t>マンエン</t>
    </rPh>
    <rPh sb="37" eb="39">
      <t>センタク</t>
    </rPh>
    <phoneticPr fontId="1"/>
  </si>
  <si>
    <t>　※システム改修費（都市ガス事業分）の交付決定を受けている場合は、300万円を選択。</t>
    <rPh sb="6" eb="9">
      <t>カイシュウヒ</t>
    </rPh>
    <rPh sb="10" eb="12">
      <t>トシ</t>
    </rPh>
    <rPh sb="14" eb="17">
      <t>ジギョウブン</t>
    </rPh>
    <rPh sb="19" eb="21">
      <t>コウフ</t>
    </rPh>
    <rPh sb="21" eb="23">
      <t>ケッテイ</t>
    </rPh>
    <rPh sb="24" eb="25">
      <t>ウ</t>
    </rPh>
    <rPh sb="29" eb="31">
      <t>バアイ</t>
    </rPh>
    <rPh sb="36" eb="38">
      <t>マンエン</t>
    </rPh>
    <rPh sb="39" eb="41">
      <t>センタク</t>
    </rPh>
    <phoneticPr fontId="1"/>
  </si>
  <si>
    <t>　※自動入力されるため記入不要</t>
    <rPh sb="2" eb="6">
      <t>ジドウニュウリョク</t>
    </rPh>
    <rPh sb="11" eb="15">
      <t>キニュウフヨウ</t>
    </rPh>
    <phoneticPr fontId="1"/>
  </si>
  <si>
    <t>事業費（電気事業分）
［値引き原資］</t>
    <rPh sb="0" eb="3">
      <t>ジギョウヒ</t>
    </rPh>
    <rPh sb="4" eb="6">
      <t>デンキ</t>
    </rPh>
    <rPh sb="6" eb="9">
      <t>ジギョウブン</t>
    </rPh>
    <rPh sb="12" eb="14">
      <t>ネビ</t>
    </rPh>
    <rPh sb="15" eb="17">
      <t>ゲンシ</t>
    </rPh>
    <phoneticPr fontId="1"/>
  </si>
  <si>
    <t>事業費（都市ガス事業分）
［値引き原資］</t>
    <rPh sb="0" eb="3">
      <t>ジギョウヒ</t>
    </rPh>
    <rPh sb="4" eb="6">
      <t>トシ</t>
    </rPh>
    <rPh sb="8" eb="11">
      <t>ジギョウブン</t>
    </rPh>
    <rPh sb="14" eb="16">
      <t>ネビ</t>
    </rPh>
    <rPh sb="17" eb="19">
      <t>ゲンシ</t>
    </rPh>
    <phoneticPr fontId="1"/>
  </si>
  <si>
    <t>事務費（電気事業分）
［システム改修費］</t>
    <rPh sb="0" eb="3">
      <t>ジムヒ</t>
    </rPh>
    <rPh sb="4" eb="6">
      <t>デンキ</t>
    </rPh>
    <rPh sb="6" eb="9">
      <t>ジギョウブン</t>
    </rPh>
    <rPh sb="16" eb="19">
      <t>カイシュウヒ</t>
    </rPh>
    <phoneticPr fontId="1"/>
  </si>
  <si>
    <t>事務費（都市ガス事業分）
［システム改修費］</t>
    <rPh sb="0" eb="3">
      <t>ジムヒ</t>
    </rPh>
    <rPh sb="4" eb="6">
      <t>トシ</t>
    </rPh>
    <rPh sb="8" eb="11">
      <t>ジギョウブン</t>
    </rPh>
    <rPh sb="18" eb="21">
      <t>カイシュウヒ</t>
    </rPh>
    <phoneticPr fontId="1"/>
  </si>
  <si>
    <t>（システム改修：事務費）
　　うち電気事業</t>
    <rPh sb="5" eb="7">
      <t>カイシュウ</t>
    </rPh>
    <rPh sb="8" eb="11">
      <t>ジムヒ</t>
    </rPh>
    <rPh sb="17" eb="21">
      <t>デンキジギョウ</t>
    </rPh>
    <phoneticPr fontId="1"/>
  </si>
  <si>
    <t>（システム改修：事務費）
　　うち都市ガス事業</t>
    <rPh sb="5" eb="7">
      <t>カイシュウ</t>
    </rPh>
    <rPh sb="8" eb="11">
      <t>ジムヒ</t>
    </rPh>
    <rPh sb="17" eb="19">
      <t>トシ</t>
    </rPh>
    <rPh sb="21" eb="23">
      <t>ジギョウ</t>
    </rPh>
    <phoneticPr fontId="1"/>
  </si>
  <si>
    <t>（値引き原資）
　　うち電気事業</t>
    <rPh sb="1" eb="3">
      <t>ネビ</t>
    </rPh>
    <rPh sb="4" eb="6">
      <t>ゲンシ</t>
    </rPh>
    <rPh sb="12" eb="16">
      <t>デンキジギョウ</t>
    </rPh>
    <phoneticPr fontId="1"/>
  </si>
  <si>
    <t>（値引き原資）
　　うち都市ガス事業</t>
    <rPh sb="1" eb="3">
      <t>ネビ</t>
    </rPh>
    <rPh sb="4" eb="6">
      <t>ゲンシ</t>
    </rPh>
    <rPh sb="12" eb="14">
      <t>トシ</t>
    </rPh>
    <rPh sb="16" eb="18">
      <t>ジギョウ</t>
    </rPh>
    <phoneticPr fontId="1"/>
  </si>
  <si>
    <t>（別添）</t>
    <rPh sb="1" eb="3">
      <t>ベッテン</t>
    </rPh>
    <phoneticPr fontId="1"/>
  </si>
  <si>
    <t>　請求金額の算出内訳（前払請求）</t>
    <rPh sb="1" eb="3">
      <t>セイキュウ</t>
    </rPh>
    <rPh sb="3" eb="5">
      <t>キンガク</t>
    </rPh>
    <rPh sb="6" eb="8">
      <t>サンシュツ</t>
    </rPh>
    <rPh sb="8" eb="10">
      <t>ウチワケ</t>
    </rPh>
    <rPh sb="11" eb="13">
      <t>マエバラ</t>
    </rPh>
    <rPh sb="13" eb="15">
      <t>セイキュウ</t>
    </rPh>
    <phoneticPr fontId="1"/>
  </si>
  <si>
    <t>項目</t>
    <rPh sb="0" eb="2">
      <t>コウモク</t>
    </rPh>
    <phoneticPr fontId="1"/>
  </si>
  <si>
    <t>金額（円）</t>
    <rPh sb="0" eb="2">
      <t>キンガク</t>
    </rPh>
    <rPh sb="3" eb="4">
      <t>エン</t>
    </rPh>
    <phoneticPr fontId="1"/>
  </si>
  <si>
    <t>対象月（使用月）</t>
    <rPh sb="0" eb="2">
      <t>タイショウ</t>
    </rPh>
    <rPh sb="2" eb="3">
      <t>ツキ</t>
    </rPh>
    <rPh sb="4" eb="6">
      <t>シヨウ</t>
    </rPh>
    <rPh sb="6" eb="7">
      <t>ツキ</t>
    </rPh>
    <phoneticPr fontId="1"/>
  </si>
  <si>
    <t>請求金額</t>
    <rPh sb="0" eb="2">
      <t>セイキュウ</t>
    </rPh>
    <rPh sb="2" eb="4">
      <t>キンガク</t>
    </rPh>
    <phoneticPr fontId="1"/>
  </si>
  <si>
    <t>（１） 電気事業［小売電気事業者］</t>
    <rPh sb="4" eb="6">
      <t>デンキ</t>
    </rPh>
    <rPh sb="6" eb="8">
      <t>ジギョウ</t>
    </rPh>
    <rPh sb="9" eb="11">
      <t>コウリ</t>
    </rPh>
    <rPh sb="11" eb="13">
      <t>デンキ</t>
    </rPh>
    <rPh sb="13" eb="15">
      <t>ジギョウ</t>
    </rPh>
    <rPh sb="15" eb="16">
      <t>シャ</t>
    </rPh>
    <phoneticPr fontId="1"/>
  </si>
  <si>
    <t>販売月</t>
    <rPh sb="0" eb="2">
      <t>ハンバイ</t>
    </rPh>
    <rPh sb="2" eb="3">
      <t>ツキ</t>
    </rPh>
    <phoneticPr fontId="1"/>
  </si>
  <si>
    <t>1月使用分
（2月検針分）</t>
    <rPh sb="1" eb="2">
      <t>ガツ</t>
    </rPh>
    <rPh sb="2" eb="5">
      <t>シヨウブン</t>
    </rPh>
    <rPh sb="8" eb="9">
      <t>ガツ</t>
    </rPh>
    <rPh sb="9" eb="11">
      <t>ケンシン</t>
    </rPh>
    <rPh sb="11" eb="12">
      <t>ブン</t>
    </rPh>
    <phoneticPr fontId="1"/>
  </si>
  <si>
    <t>2月使用分
（3月検針分）</t>
    <rPh sb="1" eb="2">
      <t>ガツ</t>
    </rPh>
    <rPh sb="2" eb="5">
      <t>シヨウブン</t>
    </rPh>
    <rPh sb="8" eb="9">
      <t>ガツ</t>
    </rPh>
    <rPh sb="9" eb="11">
      <t>ケンシン</t>
    </rPh>
    <rPh sb="11" eb="12">
      <t>ブン</t>
    </rPh>
    <phoneticPr fontId="1"/>
  </si>
  <si>
    <t>3月使用分
（4月検針分）</t>
    <rPh sb="1" eb="2">
      <t>ガツ</t>
    </rPh>
    <rPh sb="2" eb="5">
      <t>シヨウブン</t>
    </rPh>
    <rPh sb="8" eb="9">
      <t>ガツ</t>
    </rPh>
    <rPh sb="9" eb="11">
      <t>ケンシン</t>
    </rPh>
    <rPh sb="11" eb="12">
      <t>ブン</t>
    </rPh>
    <phoneticPr fontId="1"/>
  </si>
  <si>
    <t>4月使用分
（5月検針分）</t>
    <rPh sb="1" eb="2">
      <t>ガツ</t>
    </rPh>
    <rPh sb="2" eb="5">
      <t>シヨウブン</t>
    </rPh>
    <rPh sb="8" eb="9">
      <t>ガツ</t>
    </rPh>
    <rPh sb="9" eb="11">
      <t>ケンシン</t>
    </rPh>
    <rPh sb="11" eb="12">
      <t>ブン</t>
    </rPh>
    <phoneticPr fontId="1"/>
  </si>
  <si>
    <t>5月使用分
（6月検針分）</t>
    <rPh sb="1" eb="2">
      <t>ガツ</t>
    </rPh>
    <rPh sb="2" eb="5">
      <t>シヨウブン</t>
    </rPh>
    <rPh sb="8" eb="9">
      <t>ガツ</t>
    </rPh>
    <rPh sb="9" eb="11">
      <t>ケンシン</t>
    </rPh>
    <rPh sb="11" eb="12">
      <t>ブン</t>
    </rPh>
    <phoneticPr fontId="1"/>
  </si>
  <si>
    <t>6月使用分
（7月検針分）</t>
    <rPh sb="1" eb="2">
      <t>ガツ</t>
    </rPh>
    <rPh sb="2" eb="5">
      <t>シヨウブン</t>
    </rPh>
    <rPh sb="8" eb="9">
      <t>ガツ</t>
    </rPh>
    <rPh sb="9" eb="11">
      <t>ケンシン</t>
    </rPh>
    <rPh sb="11" eb="12">
      <t>ブン</t>
    </rPh>
    <phoneticPr fontId="1"/>
  </si>
  <si>
    <t>7月使用分
（8月検針分）</t>
    <rPh sb="1" eb="2">
      <t>ガツ</t>
    </rPh>
    <rPh sb="2" eb="5">
      <t>シヨウブン</t>
    </rPh>
    <rPh sb="8" eb="9">
      <t>ガツ</t>
    </rPh>
    <rPh sb="9" eb="11">
      <t>ケンシン</t>
    </rPh>
    <rPh sb="11" eb="12">
      <t>ブン</t>
    </rPh>
    <phoneticPr fontId="1"/>
  </si>
  <si>
    <t>8月使用分
（9月検針分）</t>
    <rPh sb="1" eb="2">
      <t>ガツ</t>
    </rPh>
    <rPh sb="2" eb="5">
      <t>シヨウブン</t>
    </rPh>
    <rPh sb="8" eb="9">
      <t>ガツ</t>
    </rPh>
    <rPh sb="9" eb="11">
      <t>ケンシン</t>
    </rPh>
    <rPh sb="11" eb="12">
      <t>ブン</t>
    </rPh>
    <phoneticPr fontId="1"/>
  </si>
  <si>
    <t>9月使用分
（10月検針分）</t>
    <rPh sb="1" eb="2">
      <t>ガツ</t>
    </rPh>
    <rPh sb="2" eb="5">
      <t>シヨウブン</t>
    </rPh>
    <rPh sb="9" eb="10">
      <t>ガツ</t>
    </rPh>
    <rPh sb="10" eb="12">
      <t>ケンシン</t>
    </rPh>
    <rPh sb="12" eb="13">
      <t>ブン</t>
    </rPh>
    <phoneticPr fontId="1"/>
  </si>
  <si>
    <t>10月使用分
（11月検針分）</t>
    <rPh sb="2" eb="3">
      <t>ガツ</t>
    </rPh>
    <rPh sb="3" eb="6">
      <t>シヨウブン</t>
    </rPh>
    <rPh sb="10" eb="11">
      <t>ガツ</t>
    </rPh>
    <rPh sb="11" eb="13">
      <t>ケンシン</t>
    </rPh>
    <rPh sb="13" eb="14">
      <t>ブン</t>
    </rPh>
    <phoneticPr fontId="1"/>
  </si>
  <si>
    <t>11月使用分
（12月検針分）</t>
    <rPh sb="2" eb="3">
      <t>ガツ</t>
    </rPh>
    <rPh sb="3" eb="6">
      <t>シヨウブン</t>
    </rPh>
    <rPh sb="10" eb="11">
      <t>ガツ</t>
    </rPh>
    <rPh sb="11" eb="13">
      <t>ケンシン</t>
    </rPh>
    <rPh sb="13" eb="14">
      <t>ブン</t>
    </rPh>
    <phoneticPr fontId="1"/>
  </si>
  <si>
    <t>12月使用分
（1月検針分）</t>
    <rPh sb="2" eb="3">
      <t>ガツ</t>
    </rPh>
    <rPh sb="3" eb="6">
      <t>シヨウブン</t>
    </rPh>
    <rPh sb="9" eb="10">
      <t>ガツ</t>
    </rPh>
    <rPh sb="10" eb="12">
      <t>ケンシン</t>
    </rPh>
    <rPh sb="12" eb="13">
      <t>ブン</t>
    </rPh>
    <phoneticPr fontId="1"/>
  </si>
  <si>
    <t>（２） 電気事業［高圧一括受電事業者］</t>
    <rPh sb="4" eb="6">
      <t>デンキ</t>
    </rPh>
    <rPh sb="6" eb="8">
      <t>ジギョウ</t>
    </rPh>
    <rPh sb="9" eb="11">
      <t>コウアツ</t>
    </rPh>
    <rPh sb="11" eb="13">
      <t>イッカツ</t>
    </rPh>
    <rPh sb="13" eb="15">
      <t>ジュデン</t>
    </rPh>
    <rPh sb="15" eb="18">
      <t>ジギョウシャ</t>
    </rPh>
    <phoneticPr fontId="1"/>
  </si>
  <si>
    <t>販売量（ｋWｈ）</t>
    <rPh sb="0" eb="3">
      <t>ハンバイリョウ</t>
    </rPh>
    <phoneticPr fontId="1"/>
  </si>
  <si>
    <t>（３） ガス事業［都市ガス事業、LNG販売］</t>
    <rPh sb="6" eb="8">
      <t>ジギョウ</t>
    </rPh>
    <rPh sb="9" eb="11">
      <t>トシ</t>
    </rPh>
    <rPh sb="13" eb="15">
      <t>ジギョウ</t>
    </rPh>
    <rPh sb="19" eb="21">
      <t>ハンバイ</t>
    </rPh>
    <rPh sb="21" eb="22">
      <t>ギョウシャ</t>
    </rPh>
    <phoneticPr fontId="1"/>
  </si>
  <si>
    <t>電気［小売電気事業］</t>
    <rPh sb="0" eb="2">
      <t>デンキ</t>
    </rPh>
    <rPh sb="3" eb="5">
      <t>コウリ</t>
    </rPh>
    <rPh sb="5" eb="7">
      <t>デンキ</t>
    </rPh>
    <rPh sb="7" eb="9">
      <t>ジギョウ</t>
    </rPh>
    <phoneticPr fontId="1"/>
  </si>
  <si>
    <t>電気［高圧一括受電］</t>
    <rPh sb="0" eb="2">
      <t>デンキ</t>
    </rPh>
    <rPh sb="3" eb="5">
      <t>コウアツ</t>
    </rPh>
    <rPh sb="5" eb="7">
      <t>イッカツ</t>
    </rPh>
    <rPh sb="7" eb="9">
      <t>ジュデン</t>
    </rPh>
    <phoneticPr fontId="1"/>
  </si>
  <si>
    <t>ガス事業［都市ガス、LNG］</t>
    <rPh sb="2" eb="4">
      <t>ジギョウ</t>
    </rPh>
    <rPh sb="5" eb="7">
      <t>トシ</t>
    </rPh>
    <phoneticPr fontId="1"/>
  </si>
  <si>
    <t>通常</t>
    <rPh sb="0" eb="2">
      <t>ツウジョウ</t>
    </rPh>
    <phoneticPr fontId="1"/>
  </si>
  <si>
    <t>減額</t>
    <rPh sb="0" eb="2">
      <t>ゲンガク</t>
    </rPh>
    <phoneticPr fontId="1"/>
  </si>
  <si>
    <t>減額月(使用月)</t>
    <rPh sb="0" eb="3">
      <t>ゲンガクツキ</t>
    </rPh>
    <rPh sb="4" eb="6">
      <t>シヨウ</t>
    </rPh>
    <rPh sb="6" eb="7">
      <t>ツキ</t>
    </rPh>
    <phoneticPr fontId="1"/>
  </si>
  <si>
    <t>事業者代表者の役職</t>
    <rPh sb="3" eb="6">
      <t>ダイヒョウシャ</t>
    </rPh>
    <rPh sb="7" eb="9">
      <t>ヤクショク</t>
    </rPh>
    <phoneticPr fontId="1"/>
  </si>
  <si>
    <t>事業者代表者の氏名</t>
    <rPh sb="3" eb="6">
      <t>ダイヒョウシャ</t>
    </rPh>
    <rPh sb="7" eb="9">
      <t>シメイ</t>
    </rPh>
    <phoneticPr fontId="1"/>
  </si>
  <si>
    <t>事業者の住所</t>
    <rPh sb="4" eb="6">
      <t>ジュウショ</t>
    </rPh>
    <phoneticPr fontId="1"/>
  </si>
  <si>
    <t>事業者の法人番号</t>
    <rPh sb="0" eb="3">
      <t>ジギョウシャ</t>
    </rPh>
    <rPh sb="4" eb="6">
      <t>ホウジン</t>
    </rPh>
    <rPh sb="6" eb="8">
      <t>バンゴウ</t>
    </rPh>
    <phoneticPr fontId="1"/>
  </si>
  <si>
    <t>Ⅰ．値引き単価が減額になる使用月</t>
  </si>
  <si>
    <t>Ⅱ．電気・都市ガスの販売量</t>
  </si>
  <si>
    <t>①</t>
    <phoneticPr fontId="1"/>
  </si>
  <si>
    <t>②</t>
    <phoneticPr fontId="1"/>
  </si>
  <si>
    <t>③</t>
    <phoneticPr fontId="1"/>
  </si>
  <si>
    <t>【補助金の計算結果】</t>
    <rPh sb="1" eb="4">
      <t>ホジョキン</t>
    </rPh>
    <rPh sb="5" eb="7">
      <t>ケイサン</t>
    </rPh>
    <rPh sb="7" eb="9">
      <t>ケッカ</t>
    </rPh>
    <phoneticPr fontId="1"/>
  </si>
  <si>
    <t>販売量（ｋWｈ） 【低圧】</t>
    <rPh sb="10" eb="12">
      <t>テイアツ</t>
    </rPh>
    <phoneticPr fontId="1"/>
  </si>
  <si>
    <t>販売量（ｋWｈ） 【高圧】</t>
    <phoneticPr fontId="1"/>
  </si>
  <si>
    <t>販売量（㎥） 【都市ガス】</t>
    <rPh sb="8" eb="10">
      <t>トシ</t>
    </rPh>
    <phoneticPr fontId="1"/>
  </si>
  <si>
    <t>販売量（トン） 【LNG】</t>
    <phoneticPr fontId="1"/>
  </si>
  <si>
    <t>Ⅰ．事業者に関する情報</t>
    <phoneticPr fontId="1"/>
  </si>
  <si>
    <t>Ⅱ．文書に関する情報</t>
    <phoneticPr fontId="1"/>
  </si>
  <si>
    <t>Ⅲ．振込先金融機関に関する情報</t>
    <phoneticPr fontId="1"/>
  </si>
  <si>
    <t>補助金請求金額</t>
    <rPh sb="0" eb="3">
      <t>ホジョキン</t>
    </rPh>
    <rPh sb="3" eb="7">
      <t>セイキュウキンガク</t>
    </rPh>
    <phoneticPr fontId="1"/>
  </si>
  <si>
    <t>※原則として、補助対象経費に消費税は含みません。
補助対象経費に消費税を含むことが特別に認められている場合のみ、「消費税を含む」を選択してください。</t>
    <rPh sb="32" eb="35">
      <t>ショウヒゼイ</t>
    </rPh>
    <rPh sb="36" eb="37">
      <t>フク</t>
    </rPh>
    <rPh sb="41" eb="43">
      <t>トクベツ</t>
    </rPh>
    <rPh sb="44" eb="45">
      <t>ミト</t>
    </rPh>
    <rPh sb="51" eb="53">
      <t>バアイ</t>
    </rPh>
    <rPh sb="57" eb="59">
      <t>ショウヒ</t>
    </rPh>
    <rPh sb="61" eb="62">
      <t>フク</t>
    </rPh>
    <rPh sb="65" eb="67">
      <t>センタク</t>
    </rPh>
    <phoneticPr fontId="1"/>
  </si>
  <si>
    <t>※前払の申請では、システム改修費の請求はできません</t>
    <rPh sb="1" eb="3">
      <t>マエバラ</t>
    </rPh>
    <rPh sb="4" eb="6">
      <t>シンセイ</t>
    </rPh>
    <rPh sb="13" eb="16">
      <t>カイシュウヒ</t>
    </rPh>
    <rPh sb="17" eb="19">
      <t>セイキュウ</t>
    </rPh>
    <phoneticPr fontId="1"/>
  </si>
  <si>
    <t>概算払請求内訳書</t>
    <rPh sb="0" eb="3">
      <t>ガイサンバラ</t>
    </rPh>
    <rPh sb="3" eb="8">
      <t>セイキュウウチワケショ</t>
    </rPh>
    <phoneticPr fontId="1"/>
  </si>
  <si>
    <t>３．概算払を必要とする理由（概算払の請求をするときに限る。）</t>
    <rPh sb="2" eb="4">
      <t>ガイサン</t>
    </rPh>
    <rPh sb="4" eb="5">
      <t>バライ</t>
    </rPh>
    <rPh sb="6" eb="8">
      <t>ヒツヨウ</t>
    </rPh>
    <rPh sb="11" eb="13">
      <t>リユウ</t>
    </rPh>
    <rPh sb="14" eb="16">
      <t>ガイサン</t>
    </rPh>
    <rPh sb="16" eb="17">
      <t>バラ</t>
    </rPh>
    <rPh sb="18" eb="20">
      <t>セイキュウ</t>
    </rPh>
    <rPh sb="26" eb="27">
      <t>カギ</t>
    </rPh>
    <phoneticPr fontId="1"/>
  </si>
  <si>
    <t>１．概算払請求金額（算用数字を使用すること。）</t>
    <rPh sb="2" eb="5">
      <t>ガイサンバラ</t>
    </rPh>
    <rPh sb="5" eb="9">
      <t>セイキュウキンガク</t>
    </rPh>
    <rPh sb="10" eb="12">
      <t>サンヨウ</t>
    </rPh>
    <rPh sb="12" eb="14">
      <t>スウジ</t>
    </rPh>
    <rPh sb="15" eb="17">
      <t>シヨウ</t>
    </rPh>
    <phoneticPr fontId="1"/>
  </si>
  <si>
    <t>（注）概算払の請求をするときには、別紙「概算払請求内訳書」を添付すること。</t>
    <rPh sb="1" eb="2">
      <t>チュウ</t>
    </rPh>
    <rPh sb="3" eb="5">
      <t>ガイサン</t>
    </rPh>
    <rPh sb="5" eb="6">
      <t>バライ</t>
    </rPh>
    <rPh sb="7" eb="9">
      <t>セイキュウ</t>
    </rPh>
    <rPh sb="17" eb="19">
      <t>ベッシ</t>
    </rPh>
    <rPh sb="20" eb="22">
      <t>ガイサン</t>
    </rPh>
    <rPh sb="22" eb="23">
      <t>バラ</t>
    </rPh>
    <rPh sb="23" eb="25">
      <t>セイキュウ</t>
    </rPh>
    <rPh sb="25" eb="28">
      <t>ウチワケショ</t>
    </rPh>
    <rPh sb="30" eb="32">
      <t>テンプ</t>
    </rPh>
    <phoneticPr fontId="1"/>
  </si>
  <si>
    <t>（様式第７）</t>
    <rPh sb="1" eb="3">
      <t>ヨウシキ</t>
    </rPh>
    <rPh sb="3" eb="4">
      <t>ダイ</t>
    </rPh>
    <phoneticPr fontId="1"/>
  </si>
  <si>
    <t>※金融機関名を入力し、右欄は「銀行、金庫、組合、連合会」の
いずれかを選択。</t>
    <rPh sb="1" eb="5">
      <t>キンユウキカン</t>
    </rPh>
    <rPh sb="5" eb="6">
      <t>メイ</t>
    </rPh>
    <rPh sb="7" eb="9">
      <t>ニュウリョク</t>
    </rPh>
    <rPh sb="11" eb="12">
      <t>ミギ</t>
    </rPh>
    <rPh sb="12" eb="13">
      <t>ラン</t>
    </rPh>
    <rPh sb="15" eb="17">
      <t>ギンコウ</t>
    </rPh>
    <rPh sb="18" eb="20">
      <t>キンコ</t>
    </rPh>
    <rPh sb="21" eb="23">
      <t>クミアイ</t>
    </rPh>
    <rPh sb="24" eb="27">
      <t>レンゴウカイ</t>
    </rPh>
    <rPh sb="35" eb="37">
      <t>センタク</t>
    </rPh>
    <phoneticPr fontId="1"/>
  </si>
  <si>
    <t>値引き単価（円/kWh）【高圧】※消費税込み</t>
    <phoneticPr fontId="1"/>
  </si>
  <si>
    <t>値引き単価（円/kWh）【低圧】※消費税込み</t>
    <phoneticPr fontId="1"/>
  </si>
  <si>
    <t>値引き必要額(円) ※消費税込み</t>
    <phoneticPr fontId="1"/>
  </si>
  <si>
    <t>値引き単価（円/kWh）※消費税込み</t>
    <phoneticPr fontId="1"/>
  </si>
  <si>
    <t>値引き単価（円/㎥）【都市ガス】※消費税込み</t>
    <phoneticPr fontId="1"/>
  </si>
  <si>
    <t>値引き単価（円/トン）【LNG】※消費税込み</t>
    <phoneticPr fontId="1"/>
  </si>
  <si>
    <t>電気_高圧</t>
    <rPh sb="0" eb="2">
      <t>コウアツ</t>
    </rPh>
    <phoneticPr fontId="1"/>
  </si>
  <si>
    <t>電気_低圧</t>
  </si>
  <si>
    <t>高圧一括</t>
  </si>
  <si>
    <t>都市ガス</t>
  </si>
  <si>
    <t>LNG</t>
  </si>
  <si>
    <t>消費税を含まない</t>
  </si>
  <si>
    <t>例）東京都千代田区霞が関１丁目３番地１号
※交付申請時に記載の住所を記載してください。</t>
    <rPh sb="0" eb="1">
      <t>レイ</t>
    </rPh>
    <rPh sb="2" eb="5">
      <t>トウキョウト</t>
    </rPh>
    <rPh sb="5" eb="9">
      <t>チヨダク</t>
    </rPh>
    <rPh sb="9" eb="10">
      <t>カスミ</t>
    </rPh>
    <rPh sb="11" eb="12">
      <t>セキ</t>
    </rPh>
    <rPh sb="13" eb="15">
      <t>チョウメ</t>
    </rPh>
    <rPh sb="16" eb="18">
      <t>バンチ</t>
    </rPh>
    <rPh sb="19" eb="20">
      <t>ゴウ</t>
    </rPh>
    <phoneticPr fontId="1"/>
  </si>
  <si>
    <t>※13桁の番号。下記の国税庁の法人番号検索サイトから検索できます</t>
    <phoneticPr fontId="1"/>
  </si>
  <si>
    <t>https://www.houjin-bangou.nta.go.jp/</t>
    <phoneticPr fontId="1"/>
  </si>
  <si>
    <t>※交付申請時に記載の情報を記載してください。
（債主登録を変更した場合は、変更後の内容を記入してください。）</t>
    <phoneticPr fontId="1"/>
  </si>
  <si>
    <r>
      <t xml:space="preserve">請求対象月は「○」を選択
</t>
    </r>
    <r>
      <rPr>
        <sz val="11"/>
        <color rgb="FFFF0000"/>
        <rFont val="ＭＳ Ｐゴシック"/>
        <family val="3"/>
        <charset val="128"/>
        <scheme val="minor"/>
      </rPr>
      <t>※今回申請対象となる一つの月のみを〇にしてください。</t>
    </r>
    <rPh sb="0" eb="2">
      <t>セイキュウ</t>
    </rPh>
    <rPh sb="2" eb="4">
      <t>タイショウ</t>
    </rPh>
    <rPh sb="4" eb="5">
      <t>ツキ</t>
    </rPh>
    <rPh sb="10" eb="12">
      <t>センタク</t>
    </rPh>
    <rPh sb="14" eb="16">
      <t>コンカイ</t>
    </rPh>
    <rPh sb="16" eb="20">
      <t>シンセイタイショウ</t>
    </rPh>
    <rPh sb="23" eb="24">
      <t>ヒト</t>
    </rPh>
    <rPh sb="26" eb="27">
      <t>ツキ</t>
    </rPh>
    <phoneticPr fontId="1"/>
  </si>
  <si>
    <r>
      <t xml:space="preserve">請求対象月は「○」を選択
</t>
    </r>
    <r>
      <rPr>
        <sz val="11"/>
        <color rgb="FFFF0000"/>
        <rFont val="ＭＳ Ｐゴシック"/>
        <family val="3"/>
        <charset val="128"/>
        <scheme val="minor"/>
      </rPr>
      <t>※今回申請対象となる一つの月のみを〇にしてください。</t>
    </r>
    <rPh sb="0" eb="2">
      <t>セイキュウ</t>
    </rPh>
    <rPh sb="2" eb="4">
      <t>タイショウ</t>
    </rPh>
    <rPh sb="4" eb="5">
      <t>ツキ</t>
    </rPh>
    <rPh sb="10" eb="12">
      <t>センタク</t>
    </rPh>
    <phoneticPr fontId="1"/>
  </si>
  <si>
    <t>※前払の申請年月日をyyyy/mm/ddの形式で記載（曜日は不要）。</t>
    <rPh sb="1" eb="3">
      <t>マエバラ</t>
    </rPh>
    <rPh sb="4" eb="6">
      <t>シンセイ</t>
    </rPh>
    <rPh sb="6" eb="9">
      <t>ネンガッピ</t>
    </rPh>
    <rPh sb="21" eb="23">
      <t>ケイシキ</t>
    </rPh>
    <rPh sb="24" eb="25">
      <t>キ</t>
    </rPh>
    <rPh sb="27" eb="29">
      <t>ヨウビ</t>
    </rPh>
    <rPh sb="30" eb="32">
      <t>フヨウ</t>
    </rPh>
    <phoneticPr fontId="1"/>
  </si>
  <si>
    <t>※店舗名を入力、右欄は「支店、出張所、営業部」のいずれかを選択。
（本店のみの場合は店舗名を入力せずに「本店」を選択、その他の場合（〇〇支所や〇〇営業本部 等）は右欄を選択せずに店舗名に全て記載してください）</t>
    <phoneticPr fontId="1"/>
  </si>
  <si>
    <t>事業区分</t>
    <rPh sb="0" eb="2">
      <t>ジギョウ</t>
    </rPh>
    <rPh sb="2" eb="4">
      <t>クブン</t>
    </rPh>
    <phoneticPr fontId="1"/>
  </si>
  <si>
    <t>使用月</t>
    <rPh sb="0" eb="2">
      <t>シヨウ</t>
    </rPh>
    <rPh sb="2" eb="3">
      <t>ツキ</t>
    </rPh>
    <phoneticPr fontId="1"/>
  </si>
  <si>
    <t>補助金の使用月</t>
    <rPh sb="0" eb="3">
      <t>ホジョキン</t>
    </rPh>
    <rPh sb="4" eb="7">
      <t>シヨウヅキ</t>
    </rPh>
    <phoneticPr fontId="1"/>
  </si>
  <si>
    <r>
      <t>※</t>
    </r>
    <r>
      <rPr>
        <b/>
        <u/>
        <sz val="11"/>
        <color rgb="FFFF0000"/>
        <rFont val="ＭＳ Ｐゴシック"/>
        <family val="3"/>
        <charset val="128"/>
        <scheme val="minor"/>
      </rPr>
      <t>使用月ベース</t>
    </r>
    <r>
      <rPr>
        <sz val="11"/>
        <color theme="1"/>
        <rFont val="ＭＳ Ｐゴシック"/>
        <family val="2"/>
        <charset val="128"/>
        <scheme val="minor"/>
      </rPr>
      <t>で記載してください</t>
    </r>
    <rPh sb="1" eb="3">
      <t>シヨウ</t>
    </rPh>
    <rPh sb="3" eb="4">
      <t>ツキ</t>
    </rPh>
    <rPh sb="8" eb="10">
      <t>キサイ</t>
    </rPh>
    <phoneticPr fontId="1"/>
  </si>
  <si>
    <t>Ⅰ．実績調整請求額におけるマイナス額の調整</t>
    <rPh sb="2" eb="4">
      <t>ジッセキ</t>
    </rPh>
    <rPh sb="4" eb="6">
      <t>チョウセイ</t>
    </rPh>
    <rPh sb="6" eb="9">
      <t>セイキュウガク</t>
    </rPh>
    <rPh sb="17" eb="18">
      <t>ガク</t>
    </rPh>
    <phoneticPr fontId="1"/>
  </si>
  <si>
    <t>－</t>
    <phoneticPr fontId="1"/>
  </si>
  <si>
    <t>　うち電気事業</t>
    <rPh sb="3" eb="5">
      <t>デンキ</t>
    </rPh>
    <rPh sb="5" eb="7">
      <t>ジギョウ</t>
    </rPh>
    <phoneticPr fontId="1"/>
  </si>
  <si>
    <t>　うち都市ガス事業</t>
    <rPh sb="3" eb="5">
      <t>トシ</t>
    </rPh>
    <rPh sb="7" eb="9">
      <t>ジギョウ</t>
    </rPh>
    <phoneticPr fontId="1"/>
  </si>
  <si>
    <t>本シートは、当月以前の前払の実績調整請求額がマイナスとなっており、かつ、当該マイナス額について請求額の相殺を行っていない場合に、今回の前払請求で相殺するために記載するものです。
相殺を行う前払の実績調整額（マイナス額）について、以下の欄に記入してください。</t>
    <rPh sb="0" eb="1">
      <t>ホン</t>
    </rPh>
    <rPh sb="6" eb="8">
      <t>トウゲツ</t>
    </rPh>
    <rPh sb="8" eb="10">
      <t>イゼン</t>
    </rPh>
    <rPh sb="14" eb="16">
      <t>ジッセキ</t>
    </rPh>
    <rPh sb="16" eb="18">
      <t>チョウセイ</t>
    </rPh>
    <rPh sb="18" eb="21">
      <t>セイキュウガク</t>
    </rPh>
    <rPh sb="36" eb="38">
      <t>トウガイ</t>
    </rPh>
    <rPh sb="42" eb="43">
      <t>ガク</t>
    </rPh>
    <rPh sb="47" eb="50">
      <t>セイキュウガク</t>
    </rPh>
    <rPh sb="51" eb="53">
      <t>ソウサイ</t>
    </rPh>
    <rPh sb="54" eb="55">
      <t>オコナ</t>
    </rPh>
    <rPh sb="60" eb="62">
      <t>バアイ</t>
    </rPh>
    <rPh sb="64" eb="66">
      <t>コンカイ</t>
    </rPh>
    <rPh sb="67" eb="69">
      <t>マエバラ</t>
    </rPh>
    <rPh sb="69" eb="71">
      <t>セイキュウ</t>
    </rPh>
    <rPh sb="72" eb="74">
      <t>ソウサイ</t>
    </rPh>
    <rPh sb="79" eb="81">
      <t>キサイ</t>
    </rPh>
    <rPh sb="89" eb="91">
      <t>ソウサイ</t>
    </rPh>
    <rPh sb="92" eb="93">
      <t>オコナ</t>
    </rPh>
    <rPh sb="97" eb="99">
      <t>ジッセキ</t>
    </rPh>
    <rPh sb="99" eb="102">
      <t>チョウセイガク</t>
    </rPh>
    <rPh sb="107" eb="108">
      <t>ガク</t>
    </rPh>
    <rPh sb="114" eb="116">
      <t>イカ</t>
    </rPh>
    <rPh sb="117" eb="118">
      <t>ラン</t>
    </rPh>
    <rPh sb="119" eb="121">
      <t>キニュウ</t>
    </rPh>
    <phoneticPr fontId="1"/>
  </si>
  <si>
    <t>ver</t>
    <phoneticPr fontId="1"/>
  </si>
  <si>
    <t>（別紙）</t>
  </si>
  <si>
    <t>うち電気事業分</t>
    <rPh sb="2" eb="4">
      <t>デンキ</t>
    </rPh>
    <rPh sb="4" eb="7">
      <t>ジギョウブン</t>
    </rPh>
    <phoneticPr fontId="1"/>
  </si>
  <si>
    <t>うち都市ガス事業分</t>
    <rPh sb="2" eb="4">
      <t>トシ</t>
    </rPh>
    <rPh sb="6" eb="9">
      <t>ジギョウブン</t>
    </rPh>
    <phoneticPr fontId="1"/>
  </si>
  <si>
    <t>Ⅳ．交付決定額に関する情報　</t>
    <phoneticPr fontId="1"/>
  </si>
  <si>
    <t xml:space="preserve">Ⅴ．受領済みの補助金額に関する情報　 </t>
    <rPh sb="2" eb="4">
      <t>ジュリョウ</t>
    </rPh>
    <rPh sb="4" eb="5">
      <t>ズ</t>
    </rPh>
    <rPh sb="7" eb="10">
      <t>ホジョキン</t>
    </rPh>
    <rPh sb="10" eb="11">
      <t>ガク</t>
    </rPh>
    <rPh sb="12" eb="13">
      <t>カン</t>
    </rPh>
    <rPh sb="15" eb="17">
      <t>ジョウホウ</t>
    </rPh>
    <phoneticPr fontId="1"/>
  </si>
  <si>
    <t>事業者名</t>
    <phoneticPr fontId="1"/>
  </si>
  <si>
    <t>支店</t>
  </si>
  <si>
    <t>おり請求します。</t>
    <rPh sb="2" eb="4">
      <t>セイキュウ</t>
    </rPh>
    <phoneticPr fontId="1"/>
  </si>
  <si>
    <t>　電気・ガス料金負担軽減支援事業補助金交付要綱第１８条第２項の規定に基づき、下記のと</t>
    <rPh sb="1" eb="3">
      <t>デンキ</t>
    </rPh>
    <rPh sb="6" eb="8">
      <t>リョウキン</t>
    </rPh>
    <rPh sb="8" eb="10">
      <t>フタン</t>
    </rPh>
    <rPh sb="10" eb="12">
      <t>ケイゲン</t>
    </rPh>
    <rPh sb="12" eb="14">
      <t>シエン</t>
    </rPh>
    <rPh sb="14" eb="16">
      <t>ジギョウ</t>
    </rPh>
    <rPh sb="16" eb="19">
      <t>ホジョキン</t>
    </rPh>
    <rPh sb="19" eb="21">
      <t>コウフ</t>
    </rPh>
    <rPh sb="21" eb="23">
      <t>ヨウコウ</t>
    </rPh>
    <rPh sb="23" eb="24">
      <t>ダイ</t>
    </rPh>
    <rPh sb="26" eb="27">
      <t>ジョウ</t>
    </rPh>
    <rPh sb="27" eb="28">
      <t>ダイ</t>
    </rPh>
    <rPh sb="29" eb="30">
      <t>コウ</t>
    </rPh>
    <rPh sb="31" eb="33">
      <t>キテイ</t>
    </rPh>
    <rPh sb="34" eb="35">
      <t>モト</t>
    </rPh>
    <rPh sb="38" eb="40">
      <t>カキ</t>
    </rPh>
    <phoneticPr fontId="1"/>
  </si>
  <si>
    <t>3月</t>
    <rPh sb="1" eb="2">
      <t>ツキ</t>
    </rPh>
    <phoneticPr fontId="1"/>
  </si>
  <si>
    <t>4月</t>
    <rPh sb="1" eb="2">
      <t>ツキ</t>
    </rPh>
    <phoneticPr fontId="1"/>
  </si>
  <si>
    <t>値引き期間</t>
    <rPh sb="0" eb="2">
      <t>ネビ</t>
    </rPh>
    <rPh sb="3" eb="5">
      <t>キカン</t>
    </rPh>
    <phoneticPr fontId="1"/>
  </si>
  <si>
    <t>開始月</t>
    <rPh sb="0" eb="2">
      <t>カイシ</t>
    </rPh>
    <rPh sb="2" eb="3">
      <t>ツキ</t>
    </rPh>
    <phoneticPr fontId="1"/>
  </si>
  <si>
    <t>終了月</t>
    <rPh sb="0" eb="2">
      <t>シュウリョウ</t>
    </rPh>
    <rPh sb="2" eb="3">
      <t>ツキ</t>
    </rPh>
    <phoneticPr fontId="1"/>
  </si>
  <si>
    <t>低圧</t>
    <rPh sb="0" eb="2">
      <t>テイアツ</t>
    </rPh>
    <phoneticPr fontId="1"/>
  </si>
  <si>
    <t>高圧</t>
    <rPh sb="0" eb="2">
      <t>コウアツ</t>
    </rPh>
    <phoneticPr fontId="1"/>
  </si>
  <si>
    <t>高圧一括受電</t>
    <rPh sb="0" eb="2">
      <t>コウアツ</t>
    </rPh>
    <rPh sb="2" eb="4">
      <t>イッカツ</t>
    </rPh>
    <rPh sb="4" eb="6">
      <t>ジュデン</t>
    </rPh>
    <phoneticPr fontId="1"/>
  </si>
  <si>
    <t>都市ガス</t>
    <rPh sb="0" eb="2">
      <t>トシ</t>
    </rPh>
    <phoneticPr fontId="1"/>
  </si>
  <si>
    <t>ＬＮＧ</t>
    <phoneticPr fontId="1"/>
  </si>
  <si>
    <t>パターン</t>
    <phoneticPr fontId="1"/>
  </si>
  <si>
    <t>税込単価</t>
    <rPh sb="0" eb="2">
      <t>ゼイコ</t>
    </rPh>
    <rPh sb="2" eb="4">
      <t>タンカ</t>
    </rPh>
    <phoneticPr fontId="1"/>
  </si>
  <si>
    <t>一括</t>
    <rPh sb="0" eb="2">
      <t>イッカツ</t>
    </rPh>
    <phoneticPr fontId="1"/>
  </si>
  <si>
    <t>【自動】通常・減額判定（１：通常、２：減額、０：値引きなし）</t>
    <rPh sb="1" eb="3">
      <t>ジドウ</t>
    </rPh>
    <rPh sb="4" eb="6">
      <t>ツウジョウ</t>
    </rPh>
    <rPh sb="7" eb="9">
      <t>ゲンガク</t>
    </rPh>
    <rPh sb="9" eb="11">
      <t>ハンテイ</t>
    </rPh>
    <rPh sb="14" eb="16">
      <t>ツウジョウ</t>
    </rPh>
    <rPh sb="19" eb="21">
      <t>ゲンガク</t>
    </rPh>
    <rPh sb="24" eb="26">
      <t>ネビ</t>
    </rPh>
    <phoneticPr fontId="1"/>
  </si>
  <si>
    <t>【自動】値引き単価</t>
    <rPh sb="1" eb="3">
      <t>ジドウ</t>
    </rPh>
    <rPh sb="4" eb="6">
      <t>ネビ</t>
    </rPh>
    <rPh sb="7" eb="9">
      <t>タンカ</t>
    </rPh>
    <phoneticPr fontId="1"/>
  </si>
  <si>
    <t>減額月選択
リスト</t>
    <rPh sb="0" eb="2">
      <t>ゲンガク</t>
    </rPh>
    <rPh sb="2" eb="3">
      <t>ツキ</t>
    </rPh>
    <rPh sb="3" eb="5">
      <t>センタク</t>
    </rPh>
    <phoneticPr fontId="1"/>
  </si>
  <si>
    <t>×</t>
  </si>
  <si>
    <t>（入力）</t>
    <rPh sb="1" eb="3">
      <t>ニュウリョク</t>
    </rPh>
    <phoneticPr fontId="1"/>
  </si>
  <si>
    <t>（入力） ※３期間分設定可能（黄色セルになる）</t>
    <rPh sb="1" eb="3">
      <t>ニュウリョク</t>
    </rPh>
    <rPh sb="7" eb="9">
      <t>キカン</t>
    </rPh>
    <rPh sb="9" eb="10">
      <t>ブン</t>
    </rPh>
    <rPh sb="10" eb="12">
      <t>セッテイ</t>
    </rPh>
    <rPh sb="12" eb="14">
      <t>カノウ</t>
    </rPh>
    <rPh sb="15" eb="17">
      <t>キイロ</t>
    </rPh>
    <phoneticPr fontId="1"/>
  </si>
  <si>
    <t>(入力) 値引き単価</t>
    <rPh sb="1" eb="3">
      <t>ニュウリョク</t>
    </rPh>
    <rPh sb="5" eb="7">
      <t>ネビ</t>
    </rPh>
    <rPh sb="8" eb="10">
      <t>タンカ</t>
    </rPh>
    <phoneticPr fontId="1"/>
  </si>
  <si>
    <t>（入力） 値引きパターン（パターン番号を０にすると単価は０になる）</t>
    <rPh sb="1" eb="3">
      <t>ニュウリョク</t>
    </rPh>
    <rPh sb="5" eb="7">
      <t>ネビ</t>
    </rPh>
    <rPh sb="17" eb="19">
      <t>バンゴウ</t>
    </rPh>
    <rPh sb="25" eb="27">
      <t>タンカ</t>
    </rPh>
    <phoneticPr fontId="1"/>
  </si>
  <si>
    <t>　低圧　　　　　　　　　１．５円／ｋＷｈ（税込み単価）"</t>
    <phoneticPr fontId="1"/>
  </si>
  <si>
    <t>　高圧　　　　　　　　　０．８円／ｋＷｈ（税込み単価）</t>
    <rPh sb="1" eb="3">
      <t>コウアツ</t>
    </rPh>
    <rPh sb="21" eb="23">
      <t>ゼイコ</t>
    </rPh>
    <rPh sb="24" eb="26">
      <t>タンカ</t>
    </rPh>
    <phoneticPr fontId="1"/>
  </si>
  <si>
    <r>
      <t>　</t>
    </r>
    <r>
      <rPr>
        <sz val="12"/>
        <color theme="1"/>
        <rFont val="ＭＳ Ｐゴシック"/>
        <family val="3"/>
        <charset val="128"/>
        <scheme val="minor"/>
      </rPr>
      <t>高圧一括受電　　　０．７円／ｋＷｈ（税込み単価）</t>
    </r>
    <phoneticPr fontId="1"/>
  </si>
  <si>
    <t>　都市ガス　　　　　　　６．０円／㎥（税込み単価）</t>
    <rPh sb="1" eb="3">
      <t>トシ</t>
    </rPh>
    <rPh sb="19" eb="21">
      <t>ゼイコ</t>
    </rPh>
    <rPh sb="22" eb="24">
      <t>タンカ</t>
    </rPh>
    <phoneticPr fontId="1"/>
  </si>
  <si>
    <t>　LNG　　　　　　　　　　７,２９３円／ｔ（税込み単価）</t>
    <rPh sb="23" eb="25">
      <t>ゼイコ</t>
    </rPh>
    <rPh sb="26" eb="28">
      <t>タンカ</t>
    </rPh>
    <phoneticPr fontId="1"/>
  </si>
  <si>
    <t>　</t>
    <phoneticPr fontId="1"/>
  </si>
  <si>
    <t>※前払における実績調整請求額がマイナスになった場合
（【（様式第7-2）令和７年度概算払請求書】 「概算払請求書」シートの
「１．概算払請求金額（算用数字を使用すること）」がマイナスとなった場合）にこの欄に記載してください。</t>
    <rPh sb="100" eb="101">
      <t>ラン</t>
    </rPh>
    <rPh sb="102" eb="104">
      <t>キサイ</t>
    </rPh>
    <phoneticPr fontId="1"/>
  </si>
  <si>
    <r>
      <t xml:space="preserve">※【（様式第7-2）令和７年度概算払請求書】「内訳書」シートの
「②今回請求額 </t>
    </r>
    <r>
      <rPr>
        <b/>
        <sz val="12"/>
        <color rgb="FFFF0000"/>
        <rFont val="ＭＳ Ｐゴシック"/>
        <family val="3"/>
        <charset val="128"/>
        <scheme val="minor"/>
      </rPr>
      <t>事業費</t>
    </r>
    <r>
      <rPr>
        <sz val="12"/>
        <color rgb="FFFF0000"/>
        <rFont val="ＭＳ Ｐゴシック"/>
        <family val="3"/>
        <charset val="128"/>
        <scheme val="minor"/>
      </rPr>
      <t>のうち電気事業・都市ガス事業」
（</t>
    </r>
    <r>
      <rPr>
        <b/>
        <u/>
        <sz val="12"/>
        <color rgb="FFFF0000"/>
        <rFont val="ＭＳ Ｐゴシック"/>
        <family val="3"/>
        <charset val="128"/>
        <scheme val="minor"/>
      </rPr>
      <t>セルG9:G10</t>
    </r>
    <r>
      <rPr>
        <sz val="12"/>
        <color rgb="FFFF0000"/>
        <rFont val="ＭＳ Ｐゴシック"/>
        <family val="3"/>
        <charset val="128"/>
        <scheme val="minor"/>
      </rPr>
      <t>）の値を貼り付けしてください。</t>
    </r>
    <rPh sb="34" eb="36">
      <t>コンカイ</t>
    </rPh>
    <rPh sb="36" eb="39">
      <t>セイキュウガク</t>
    </rPh>
    <rPh sb="40" eb="43">
      <t>ジギョウヒ</t>
    </rPh>
    <rPh sb="46" eb="48">
      <t>デンキ</t>
    </rPh>
    <rPh sb="48" eb="50">
      <t>ジギョウ</t>
    </rPh>
    <rPh sb="51" eb="53">
      <t>トシ</t>
    </rPh>
    <phoneticPr fontId="1"/>
  </si>
  <si>
    <r>
      <t xml:space="preserve">※【（様式第7-2）令和７年度概算払請求書】「内訳書」シートの
「②今回請求額 </t>
    </r>
    <r>
      <rPr>
        <b/>
        <sz val="12"/>
        <color rgb="FFFF0000"/>
        <rFont val="ＭＳ Ｐゴシック"/>
        <family val="3"/>
        <charset val="128"/>
        <scheme val="minor"/>
      </rPr>
      <t>事務費</t>
    </r>
    <r>
      <rPr>
        <sz val="12"/>
        <color rgb="FFFF0000"/>
        <rFont val="ＭＳ Ｐゴシック"/>
        <family val="3"/>
        <charset val="128"/>
        <scheme val="minor"/>
      </rPr>
      <t>のうち電気事業・都市ガス事業」
（</t>
    </r>
    <r>
      <rPr>
        <b/>
        <u/>
        <sz val="12"/>
        <color rgb="FFFF0000"/>
        <rFont val="ＭＳ Ｐゴシック"/>
        <family val="3"/>
        <charset val="128"/>
        <scheme val="minor"/>
      </rPr>
      <t>セルG12:G13</t>
    </r>
    <r>
      <rPr>
        <sz val="12"/>
        <color rgb="FFFF0000"/>
        <rFont val="ＭＳ Ｐゴシック"/>
        <family val="3"/>
        <charset val="128"/>
        <scheme val="minor"/>
      </rPr>
      <t>）の値を貼り付けしてください。</t>
    </r>
    <rPh sb="34" eb="36">
      <t>コンカイ</t>
    </rPh>
    <rPh sb="36" eb="39">
      <t>セイキュウガク</t>
    </rPh>
    <rPh sb="40" eb="43">
      <t>ジムヒ</t>
    </rPh>
    <rPh sb="46" eb="48">
      <t>デンキ</t>
    </rPh>
    <rPh sb="48" eb="50">
      <t>ジギョウ</t>
    </rPh>
    <rPh sb="51" eb="53">
      <t>トシ</t>
    </rPh>
    <rPh sb="55" eb="57">
      <t>ジギョウ</t>
    </rPh>
    <phoneticPr fontId="1"/>
  </si>
  <si>
    <t>令和７年度電気・ガス料金負担軽減支援事業補助金概算払請求書</t>
    <rPh sb="0" eb="2">
      <t>レイワ</t>
    </rPh>
    <rPh sb="3" eb="5">
      <t>ネンド</t>
    </rPh>
    <rPh sb="5" eb="7">
      <t>デンキ</t>
    </rPh>
    <rPh sb="10" eb="12">
      <t>リョウキン</t>
    </rPh>
    <rPh sb="12" eb="14">
      <t>フタン</t>
    </rPh>
    <rPh sb="14" eb="16">
      <t>ケイゲン</t>
    </rPh>
    <rPh sb="16" eb="18">
      <t>シエン</t>
    </rPh>
    <rPh sb="18" eb="20">
      <t>ジギョウ</t>
    </rPh>
    <rPh sb="20" eb="23">
      <t>ホジョキン</t>
    </rPh>
    <rPh sb="23" eb="25">
      <t>ガイサン</t>
    </rPh>
    <rPh sb="25" eb="26">
      <t>バライ</t>
    </rPh>
    <rPh sb="26" eb="29">
      <t>セイキュウショ</t>
    </rPh>
    <phoneticPr fontId="1"/>
  </si>
  <si>
    <t>※令和7年度事業で交付決定された金額を記載してください。令和6年度分を記入しないようご注意ください。
（交付決定後に計画変更承認を受けている場合は、変更後の最新の交付決定額を記載してください。）</t>
    <rPh sb="6" eb="8">
      <t>ジギョウ</t>
    </rPh>
    <rPh sb="33" eb="34">
      <t>ブン</t>
    </rPh>
    <rPh sb="62" eb="64">
      <t>ショウニン</t>
    </rPh>
    <rPh sb="65" eb="66">
      <t>ウ</t>
    </rPh>
    <rPh sb="74" eb="77">
      <t>ヘンコウゴ</t>
    </rPh>
    <phoneticPr fontId="1"/>
  </si>
  <si>
    <t>※令和7年度事業にて受領された補助金額を記入してください。
   令和6年度事業分は記載不要ですので、ご注意ください。</t>
    <rPh sb="6" eb="8">
      <t>ジギョウ</t>
    </rPh>
    <rPh sb="10" eb="12">
      <t>ジュリョウ</t>
    </rPh>
    <rPh sb="15" eb="17">
      <t>ホジョ</t>
    </rPh>
    <rPh sb="38" eb="41">
      <t>ジギョウブン</t>
    </rPh>
    <rPh sb="42" eb="46">
      <t>キサイフヨウ</t>
    </rPh>
    <rPh sb="52" eb="54">
      <t>チュウイ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</si>
</sst>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円&quot;"/>
    <numFmt numFmtId="178" formatCode="[$-F800]dddd\,\ mmmm\ dd\,\ yyyy"/>
    <numFmt numFmtId="179" formatCode="0_ "/>
    <numFmt numFmtId="180" formatCode="0.00_ "/>
    <numFmt numFmtId="181" formatCode="0_);[Red]\(0\)"/>
    <numFmt numFmtId="182" formatCode="0&quot;月&quot;"/>
    <numFmt numFmtId="183" formatCode="#,##0.00_ "/>
  </numFmts>
  <fonts count="30" x14ac:knownFonts="1">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sz val="12"/>
      <color theme="1"/>
      <name val="ＭＳ Ｐゴシック"/>
      <family val="2"/>
      <charset val="128"/>
      <scheme val="minor"/>
    </font>
    <font>
      <sz val="12"/>
      <color theme="1"/>
      <name val="ＭＳ Ｐゴシック"/>
      <family val="3"/>
      <charset val="128"/>
      <scheme val="minor"/>
    </font>
    <font>
      <sz val="14"/>
      <color theme="1"/>
      <name val="ＭＳ Ｐゴシック"/>
      <family val="2"/>
      <charset val="128"/>
      <scheme val="minor"/>
    </font>
    <font>
      <b/>
      <sz val="11"/>
      <color rgb="FFFF0000"/>
      <name val="ＭＳ Ｐゴシック"/>
      <family val="3"/>
      <charset val="128"/>
      <scheme val="minor"/>
    </font>
    <font>
      <b/>
      <sz val="11"/>
      <color theme="1"/>
      <name val="ＭＳ Ｐゴシック"/>
      <family val="3"/>
      <charset val="128"/>
      <scheme val="minor"/>
    </font>
    <font>
      <sz val="11"/>
      <color theme="0" tint="-0.14999847407452621"/>
      <name val="ＭＳ Ｐゴシック"/>
      <family val="3"/>
      <charset val="128"/>
      <scheme val="minor"/>
    </font>
    <font>
      <sz val="14"/>
      <name val="ＭＳ Ｐゴシック"/>
      <family val="3"/>
      <charset val="128"/>
      <scheme val="minor"/>
    </font>
    <font>
      <b/>
      <sz val="18"/>
      <color theme="0"/>
      <name val="ＭＳ Ｐゴシック"/>
      <family val="3"/>
      <charset val="128"/>
      <scheme val="minor"/>
    </font>
    <font>
      <b/>
      <sz val="11"/>
      <color theme="0"/>
      <name val="ＭＳ Ｐゴシック"/>
      <family val="3"/>
      <charset val="128"/>
      <scheme val="minor"/>
    </font>
    <font>
      <sz val="14"/>
      <color rgb="FFFF0000"/>
      <name val="ＭＳ Ｐゴシック"/>
      <family val="2"/>
      <charset val="128"/>
      <scheme val="minor"/>
    </font>
    <font>
      <b/>
      <sz val="12"/>
      <color theme="1"/>
      <name val="ＭＳ Ｐゴシック"/>
      <family val="3"/>
      <charset val="128"/>
      <scheme val="minor"/>
    </font>
    <font>
      <b/>
      <sz val="12"/>
      <color rgb="FFFF0000"/>
      <name val="ＭＳ Ｐゴシック"/>
      <family val="3"/>
      <charset val="128"/>
      <scheme val="minor"/>
    </font>
    <font>
      <sz val="12"/>
      <name val="ＭＳ Ｐゴシック"/>
      <family val="3"/>
      <charset val="128"/>
      <scheme val="minor"/>
    </font>
    <font>
      <sz val="11"/>
      <color theme="0" tint="-0.14999847407452621"/>
      <name val="ＭＳ Ｐゴシック"/>
      <family val="2"/>
      <charset val="128"/>
      <scheme val="minor"/>
    </font>
    <font>
      <b/>
      <sz val="14"/>
      <color theme="1"/>
      <name val="ＭＳ Ｐゴシック"/>
      <family val="3"/>
      <charset val="128"/>
      <scheme val="minor"/>
    </font>
    <font>
      <b/>
      <sz val="16"/>
      <color rgb="FF000000"/>
      <name val="ＭＳ ゴシック"/>
      <family val="3"/>
      <charset val="128"/>
    </font>
    <font>
      <sz val="11"/>
      <color rgb="FFFF0000"/>
      <name val="ＭＳ Ｐゴシック"/>
      <family val="2"/>
      <charset val="128"/>
      <scheme val="minor"/>
    </font>
    <font>
      <sz val="10"/>
      <color theme="1"/>
      <name val="ＭＳ Ｐゴシック"/>
      <family val="2"/>
      <charset val="128"/>
      <scheme val="minor"/>
    </font>
    <font>
      <sz val="10"/>
      <color rgb="FFFF0000"/>
      <name val="ＭＳ Ｐゴシック"/>
      <family val="3"/>
      <charset val="128"/>
      <scheme val="minor"/>
    </font>
    <font>
      <u/>
      <sz val="11"/>
      <color theme="10"/>
      <name val="ＭＳ Ｐゴシック"/>
      <family val="2"/>
      <charset val="128"/>
      <scheme val="minor"/>
    </font>
    <font>
      <sz val="11"/>
      <color rgb="FFFF0000"/>
      <name val="ＭＳ Ｐゴシック"/>
      <family val="3"/>
      <charset val="128"/>
      <scheme val="minor"/>
    </font>
    <font>
      <b/>
      <u/>
      <sz val="11"/>
      <color rgb="FFFF0000"/>
      <name val="ＭＳ Ｐゴシック"/>
      <family val="3"/>
      <charset val="128"/>
      <scheme val="minor"/>
    </font>
    <font>
      <sz val="12"/>
      <color rgb="FFFF0000"/>
      <name val="ＭＳ Ｐゴシック"/>
      <family val="3"/>
      <charset val="128"/>
      <scheme val="minor"/>
    </font>
    <font>
      <b/>
      <sz val="14"/>
      <color rgb="FFFF0000"/>
      <name val="ＭＳ Ｐゴシック"/>
      <family val="3"/>
      <charset val="128"/>
      <scheme val="minor"/>
    </font>
    <font>
      <b/>
      <u/>
      <sz val="12"/>
      <color rgb="FFFF0000"/>
      <name val="ＭＳ Ｐゴシック"/>
      <family val="3"/>
      <charset val="128"/>
      <scheme val="minor"/>
    </font>
    <font>
      <sz val="11"/>
      <color theme="0" tint="-0.34998626667073579"/>
      <name val="ＭＳ Ｐゴシック"/>
      <family val="3"/>
      <charset val="128"/>
      <scheme val="minor"/>
    </font>
    <font>
      <b/>
      <sz val="11"/>
      <color theme="0" tint="-0.34998626667073579"/>
      <name val="ＭＳ Ｐゴシック"/>
      <family val="3"/>
      <charset val="128"/>
      <scheme val="minor"/>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4" tint="0.59999389629810485"/>
        <bgColor indexed="64"/>
      </patternFill>
    </fill>
    <fill>
      <patternFill patternType="solid">
        <fgColor theme="5"/>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tint="-0.499984740745262"/>
        <bgColor indexed="64"/>
      </patternFill>
    </fill>
    <fill>
      <patternFill patternType="solid">
        <fgColor theme="5" tint="0.59999389629810485"/>
        <bgColor indexed="64"/>
      </patternFill>
    </fill>
    <fill>
      <patternFill patternType="solid">
        <fgColor theme="1"/>
        <bgColor indexed="64"/>
      </patternFill>
    </fill>
  </fills>
  <borders count="14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thick">
        <color auto="1"/>
      </right>
      <top/>
      <bottom style="thin">
        <color auto="1"/>
      </bottom>
      <diagonal/>
    </border>
    <border>
      <left style="thick">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thick">
        <color auto="1"/>
      </right>
      <top style="thin">
        <color auto="1"/>
      </top>
      <bottom style="double">
        <color auto="1"/>
      </bottom>
      <diagonal/>
    </border>
    <border>
      <left style="thick">
        <color auto="1"/>
      </left>
      <right style="thin">
        <color auto="1"/>
      </right>
      <top style="thin">
        <color auto="1"/>
      </top>
      <bottom/>
      <diagonal/>
    </border>
    <border>
      <left style="thick">
        <color auto="1"/>
      </left>
      <right style="thin">
        <color auto="1"/>
      </right>
      <top/>
      <bottom/>
      <diagonal/>
    </border>
    <border>
      <left style="thin">
        <color auto="1"/>
      </left>
      <right style="thin">
        <color auto="1"/>
      </right>
      <top style="thin">
        <color auto="1"/>
      </top>
      <bottom/>
      <diagonal/>
    </border>
    <border>
      <left style="thick">
        <color auto="1"/>
      </left>
      <right style="thin">
        <color auto="1"/>
      </right>
      <top style="double">
        <color auto="1"/>
      </top>
      <bottom style="thick">
        <color auto="1"/>
      </bottom>
      <diagonal/>
    </border>
    <border>
      <left style="thin">
        <color auto="1"/>
      </left>
      <right style="thin">
        <color auto="1"/>
      </right>
      <top style="double">
        <color auto="1"/>
      </top>
      <bottom style="thick">
        <color auto="1"/>
      </bottom>
      <diagonal/>
    </border>
    <border>
      <left style="thin">
        <color auto="1"/>
      </left>
      <right style="thick">
        <color auto="1"/>
      </right>
      <top style="double">
        <color auto="1"/>
      </top>
      <bottom style="thick">
        <color auto="1"/>
      </bottom>
      <diagonal/>
    </border>
    <border>
      <left style="thin">
        <color auto="1"/>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bottom style="medium">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medium">
        <color auto="1"/>
      </left>
      <right/>
      <top style="thin">
        <color auto="1"/>
      </top>
      <bottom style="medium">
        <color auto="1"/>
      </bottom>
      <diagonal/>
    </border>
    <border>
      <left/>
      <right style="medium">
        <color auto="1"/>
      </right>
      <top style="thin">
        <color auto="1"/>
      </top>
      <bottom style="medium">
        <color auto="1"/>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bottom/>
      <diagonal/>
    </border>
    <border>
      <left/>
      <right style="thin">
        <color auto="1"/>
      </right>
      <top/>
      <bottom/>
      <diagonal/>
    </border>
    <border>
      <left style="thin">
        <color auto="1"/>
      </left>
      <right style="thin">
        <color auto="1"/>
      </right>
      <top/>
      <bottom/>
      <diagonal/>
    </border>
    <border>
      <left style="thin">
        <color auto="1"/>
      </left>
      <right style="medium">
        <color auto="1"/>
      </right>
      <top/>
      <bottom/>
      <diagonal/>
    </border>
    <border>
      <left style="medium">
        <color auto="1"/>
      </left>
      <right style="medium">
        <color auto="1"/>
      </right>
      <top style="double">
        <color auto="1"/>
      </top>
      <bottom style="thin">
        <color auto="1"/>
      </bottom>
      <diagonal/>
    </border>
    <border>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medium">
        <color auto="1"/>
      </right>
      <top style="double">
        <color auto="1"/>
      </top>
      <bottom style="thin">
        <color auto="1"/>
      </bottom>
      <diagonal/>
    </border>
    <border>
      <left style="medium">
        <color auto="1"/>
      </left>
      <right style="medium">
        <color auto="1"/>
      </right>
      <top style="thin">
        <color auto="1"/>
      </top>
      <bottom style="double">
        <color auto="1"/>
      </bottom>
      <diagonal/>
    </border>
    <border>
      <left/>
      <right style="thin">
        <color auto="1"/>
      </right>
      <top style="thin">
        <color auto="1"/>
      </top>
      <bottom style="double">
        <color auto="1"/>
      </bottom>
      <diagonal/>
    </border>
    <border>
      <left style="thin">
        <color auto="1"/>
      </left>
      <right style="medium">
        <color auto="1"/>
      </right>
      <top style="thin">
        <color auto="1"/>
      </top>
      <bottom style="double">
        <color auto="1"/>
      </bottom>
      <diagonal/>
    </border>
    <border>
      <left style="medium">
        <color auto="1"/>
      </left>
      <right style="medium">
        <color auto="1"/>
      </right>
      <top/>
      <bottom style="thin">
        <color auto="1"/>
      </bottom>
      <diagonal/>
    </border>
    <border>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thin">
        <color auto="1"/>
      </top>
      <bottom style="medium">
        <color auto="1"/>
      </bottom>
      <diagonal/>
    </border>
    <border>
      <left style="medium">
        <color indexed="64"/>
      </left>
      <right style="medium">
        <color indexed="64"/>
      </right>
      <top style="medium">
        <color indexed="64"/>
      </top>
      <bottom/>
      <diagonal/>
    </border>
    <border>
      <left/>
      <right style="thin">
        <color auto="1"/>
      </right>
      <top style="medium">
        <color auto="1"/>
      </top>
      <bottom style="thin">
        <color auto="1"/>
      </bottom>
      <diagonal/>
    </border>
    <border>
      <left style="medium">
        <color auto="1"/>
      </left>
      <right style="medium">
        <color auto="1"/>
      </right>
      <top style="double">
        <color auto="1"/>
      </top>
      <bottom/>
      <diagonal/>
    </border>
    <border>
      <left style="medium">
        <color auto="1"/>
      </left>
      <right style="medium">
        <color auto="1"/>
      </right>
      <top/>
      <bottom style="double">
        <color auto="1"/>
      </bottom>
      <diagonal/>
    </border>
    <border>
      <left style="medium">
        <color auto="1"/>
      </left>
      <right style="medium">
        <color auto="1"/>
      </right>
      <top style="double">
        <color auto="1"/>
      </top>
      <bottom style="double">
        <color auto="1"/>
      </bottom>
      <diagonal/>
    </border>
    <border>
      <left/>
      <right/>
      <top/>
      <bottom style="thin">
        <color auto="1"/>
      </bottom>
      <diagonal/>
    </border>
    <border>
      <left style="medium">
        <color auto="1"/>
      </left>
      <right style="thin">
        <color auto="1"/>
      </right>
      <top/>
      <bottom style="thin">
        <color auto="1"/>
      </bottom>
      <diagonal/>
    </border>
    <border>
      <left style="medium">
        <color indexed="64"/>
      </left>
      <right style="medium">
        <color auto="1"/>
      </right>
      <top style="medium">
        <color indexed="64"/>
      </top>
      <bottom style="thin">
        <color auto="1"/>
      </bottom>
      <diagonal/>
    </border>
    <border>
      <left/>
      <right/>
      <top style="thin">
        <color auto="1"/>
      </top>
      <bottom style="medium">
        <color auto="1"/>
      </bottom>
      <diagonal/>
    </border>
    <border>
      <left style="thick">
        <color theme="0" tint="-0.34998626667073579"/>
      </left>
      <right style="thick">
        <color theme="0" tint="-0.34998626667073579"/>
      </right>
      <top style="thick">
        <color theme="0" tint="-0.34998626667073579"/>
      </top>
      <bottom style="thick">
        <color theme="0" tint="-0.34998626667073579"/>
      </bottom>
      <diagonal/>
    </border>
    <border>
      <left style="thick">
        <color theme="0" tint="-0.34998626667073579"/>
      </left>
      <right style="thick">
        <color theme="0" tint="-0.34998626667073579"/>
      </right>
      <top/>
      <bottom/>
      <diagonal/>
    </border>
    <border>
      <left style="thick">
        <color theme="0" tint="-0.34998626667073579"/>
      </left>
      <right style="thick">
        <color theme="0" tint="-0.34998626667073579"/>
      </right>
      <top/>
      <bottom style="thick">
        <color theme="0" tint="-0.34998626667073579"/>
      </bottom>
      <diagonal/>
    </border>
    <border>
      <left style="thick">
        <color theme="0" tint="-0.34998626667073579"/>
      </left>
      <right/>
      <top style="thick">
        <color theme="0" tint="-0.34998626667073579"/>
      </top>
      <bottom/>
      <diagonal/>
    </border>
    <border>
      <left/>
      <right/>
      <top style="thick">
        <color theme="0" tint="-0.34998626667073579"/>
      </top>
      <bottom/>
      <diagonal/>
    </border>
    <border>
      <left/>
      <right style="thick">
        <color theme="0" tint="-0.34998626667073579"/>
      </right>
      <top style="thick">
        <color theme="0" tint="-0.34998626667073579"/>
      </top>
      <bottom/>
      <diagonal/>
    </border>
    <border>
      <left style="thick">
        <color theme="0" tint="-0.34998626667073579"/>
      </left>
      <right style="thin">
        <color theme="0" tint="-0.34998626667073579"/>
      </right>
      <top style="double">
        <color theme="0" tint="-0.34998626667073579"/>
      </top>
      <bottom style="medium">
        <color theme="0" tint="-0.34998626667073579"/>
      </bottom>
      <diagonal/>
    </border>
    <border>
      <left style="thin">
        <color theme="0" tint="-0.34998626667073579"/>
      </left>
      <right style="thin">
        <color theme="0" tint="-0.34998626667073579"/>
      </right>
      <top style="double">
        <color theme="0" tint="-0.34998626667073579"/>
      </top>
      <bottom style="medium">
        <color theme="0" tint="-0.34998626667073579"/>
      </bottom>
      <diagonal/>
    </border>
    <border>
      <left style="thin">
        <color theme="0" tint="-0.34998626667073579"/>
      </left>
      <right style="thick">
        <color theme="0" tint="-0.34998626667073579"/>
      </right>
      <top style="double">
        <color theme="0" tint="-0.34998626667073579"/>
      </top>
      <bottom style="medium">
        <color theme="0" tint="-0.34998626667073579"/>
      </bottom>
      <diagonal/>
    </border>
    <border>
      <left style="thick">
        <color theme="0" tint="-0.34998626667073579"/>
      </left>
      <right style="thin">
        <color theme="0" tint="-0.34998626667073579"/>
      </right>
      <top style="medium">
        <color theme="0" tint="-0.34998626667073579"/>
      </top>
      <bottom style="thick">
        <color theme="0" tint="-0.34998626667073579"/>
      </bottom>
      <diagonal/>
    </border>
    <border>
      <left style="thin">
        <color theme="0" tint="-0.34998626667073579"/>
      </left>
      <right style="thin">
        <color theme="0" tint="-0.34998626667073579"/>
      </right>
      <top style="medium">
        <color theme="0" tint="-0.34998626667073579"/>
      </top>
      <bottom style="thick">
        <color theme="0" tint="-0.34998626667073579"/>
      </bottom>
      <diagonal/>
    </border>
    <border>
      <left style="thin">
        <color theme="0" tint="-0.34998626667073579"/>
      </left>
      <right style="thick">
        <color theme="0" tint="-0.34998626667073579"/>
      </right>
      <top style="medium">
        <color theme="0" tint="-0.34998626667073579"/>
      </top>
      <bottom style="thick">
        <color theme="0" tint="-0.34998626667073579"/>
      </bottom>
      <diagonal/>
    </border>
    <border>
      <left style="thin">
        <color theme="0" tint="-0.34998626667073579"/>
      </left>
      <right style="thick">
        <color theme="0" tint="-0.34998626667073579"/>
      </right>
      <top style="thick">
        <color theme="0" tint="-0.34998626667073579"/>
      </top>
      <bottom style="thin">
        <color theme="0" tint="-0.34998626667073579"/>
      </bottom>
      <diagonal/>
    </border>
    <border>
      <left style="thin">
        <color theme="0" tint="-0.34998626667073579"/>
      </left>
      <right style="thick">
        <color theme="0" tint="-0.34998626667073579"/>
      </right>
      <top style="thin">
        <color theme="0" tint="-0.34998626667073579"/>
      </top>
      <bottom style="thin">
        <color theme="0" tint="-0.34998626667073579"/>
      </bottom>
      <diagonal/>
    </border>
    <border>
      <left style="thin">
        <color theme="0" tint="-0.34998626667073579"/>
      </left>
      <right style="thick">
        <color theme="0" tint="-0.34998626667073579"/>
      </right>
      <top style="thin">
        <color theme="0" tint="-0.34998626667073579"/>
      </top>
      <bottom style="thick">
        <color theme="0" tint="-0.34998626667073579"/>
      </bottom>
      <diagonal/>
    </border>
    <border>
      <left style="thin">
        <color theme="0" tint="-0.34998626667073579"/>
      </left>
      <right/>
      <top style="thick">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ck">
        <color theme="0" tint="-0.34998626667073579"/>
      </bottom>
      <diagonal/>
    </border>
    <border>
      <left/>
      <right style="thin">
        <color theme="0" tint="-0.34998626667073579"/>
      </right>
      <top style="thick">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style="thick">
        <color theme="0" tint="-0.34998626667073579"/>
      </bottom>
      <diagonal/>
    </border>
    <border>
      <left style="medium">
        <color theme="0" tint="-0.34998626667073579"/>
      </left>
      <right style="thin">
        <color theme="0" tint="-0.34998626667073579"/>
      </right>
      <top style="thick">
        <color theme="0" tint="-0.34998626667073579"/>
      </top>
      <bottom style="thin">
        <color theme="0" tint="-0.34998626667073579"/>
      </bottom>
      <diagonal/>
    </border>
    <border>
      <left style="thin">
        <color theme="0" tint="-0.34998626667073579"/>
      </left>
      <right style="medium">
        <color theme="0" tint="-0.34998626667073579"/>
      </right>
      <top style="thick">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ck">
        <color theme="0" tint="-0.34998626667073579"/>
      </bottom>
      <diagonal/>
    </border>
    <border>
      <left style="thin">
        <color theme="0" tint="-0.34998626667073579"/>
      </left>
      <right style="medium">
        <color theme="0" tint="-0.34998626667073579"/>
      </right>
      <top style="thin">
        <color theme="0" tint="-0.34998626667073579"/>
      </top>
      <bottom style="thick">
        <color theme="0" tint="-0.34998626667073579"/>
      </bottom>
      <diagonal/>
    </border>
    <border>
      <left style="thick">
        <color theme="0" tint="-0.34998626667073579"/>
      </left>
      <right/>
      <top style="thick">
        <color theme="0" tint="-0.34998626667073579"/>
      </top>
      <bottom style="thin">
        <color theme="0" tint="-0.34998626667073579"/>
      </bottom>
      <diagonal/>
    </border>
    <border>
      <left style="thick">
        <color theme="0" tint="-0.34998626667073579"/>
      </left>
      <right/>
      <top style="thin">
        <color theme="0" tint="-0.34998626667073579"/>
      </top>
      <bottom style="thin">
        <color theme="0" tint="-0.34998626667073579"/>
      </bottom>
      <diagonal/>
    </border>
    <border>
      <left style="thick">
        <color theme="0" tint="-0.34998626667073579"/>
      </left>
      <right/>
      <top style="thin">
        <color theme="0" tint="-0.34998626667073579"/>
      </top>
      <bottom style="thick">
        <color theme="0" tint="-0.34998626667073579"/>
      </bottom>
      <diagonal/>
    </border>
    <border>
      <left style="thick">
        <color theme="0" tint="-0.34998626667073579"/>
      </left>
      <right/>
      <top/>
      <bottom style="thin">
        <color theme="0" tint="-0.34998626667073579"/>
      </bottom>
      <diagonal/>
    </border>
    <border>
      <left style="medium">
        <color theme="0" tint="-0.34998626667073579"/>
      </left>
      <right style="thin">
        <color theme="0" tint="-0.34998626667073579"/>
      </right>
      <top/>
      <bottom style="thin">
        <color theme="0" tint="-0.34998626667073579"/>
      </bottom>
      <diagonal/>
    </border>
    <border>
      <left style="thin">
        <color theme="0" tint="-0.34998626667073579"/>
      </left>
      <right style="medium">
        <color theme="0" tint="-0.34998626667073579"/>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style="thin">
        <color theme="0" tint="-0.34998626667073579"/>
      </left>
      <right style="thick">
        <color theme="0" tint="-0.34998626667073579"/>
      </right>
      <top/>
      <bottom style="thin">
        <color theme="0" tint="-0.34998626667073579"/>
      </bottom>
      <diagonal/>
    </border>
    <border>
      <left style="thick">
        <color theme="0" tint="-0.34998626667073579"/>
      </left>
      <right/>
      <top style="thin">
        <color theme="0" tint="-0.34998626667073579"/>
      </top>
      <bottom style="double">
        <color theme="0" tint="-0.34998626667073579"/>
      </bottom>
      <diagonal/>
    </border>
    <border>
      <left style="medium">
        <color theme="0" tint="-0.34998626667073579"/>
      </left>
      <right style="thin">
        <color theme="0" tint="-0.34998626667073579"/>
      </right>
      <top style="thin">
        <color theme="0" tint="-0.34998626667073579"/>
      </top>
      <bottom style="double">
        <color theme="0" tint="-0.34998626667073579"/>
      </bottom>
      <diagonal/>
    </border>
    <border>
      <left style="thin">
        <color theme="0" tint="-0.34998626667073579"/>
      </left>
      <right style="medium">
        <color theme="0" tint="-0.34998626667073579"/>
      </right>
      <top style="thin">
        <color theme="0" tint="-0.34998626667073579"/>
      </top>
      <bottom style="double">
        <color theme="0" tint="-0.34998626667073579"/>
      </bottom>
      <diagonal/>
    </border>
    <border>
      <left/>
      <right style="thin">
        <color theme="0" tint="-0.34998626667073579"/>
      </right>
      <top style="thin">
        <color theme="0" tint="-0.34998626667073579"/>
      </top>
      <bottom style="double">
        <color theme="0" tint="-0.34998626667073579"/>
      </bottom>
      <diagonal/>
    </border>
    <border>
      <left style="thin">
        <color theme="0" tint="-0.34998626667073579"/>
      </left>
      <right/>
      <top style="thin">
        <color theme="0" tint="-0.34998626667073579"/>
      </top>
      <bottom style="double">
        <color theme="0" tint="-0.34998626667073579"/>
      </bottom>
      <diagonal/>
    </border>
    <border>
      <left style="thin">
        <color theme="0" tint="-0.34998626667073579"/>
      </left>
      <right style="thick">
        <color theme="0" tint="-0.34998626667073579"/>
      </right>
      <top style="thin">
        <color theme="0" tint="-0.34998626667073579"/>
      </top>
      <bottom style="double">
        <color theme="0" tint="-0.34998626667073579"/>
      </bottom>
      <diagonal/>
    </border>
    <border>
      <left style="thick">
        <color theme="0" tint="-0.24994659260841701"/>
      </left>
      <right style="medium">
        <color theme="0" tint="-0.24994659260841701"/>
      </right>
      <top style="thick">
        <color theme="0" tint="-0.24994659260841701"/>
      </top>
      <bottom style="medium">
        <color theme="0" tint="-0.24994659260841701"/>
      </bottom>
      <diagonal/>
    </border>
    <border>
      <left style="medium">
        <color theme="0" tint="-0.24994659260841701"/>
      </left>
      <right style="medium">
        <color theme="0" tint="-0.24994659260841701"/>
      </right>
      <top style="thick">
        <color theme="0" tint="-0.24994659260841701"/>
      </top>
      <bottom style="medium">
        <color theme="0" tint="-0.24994659260841701"/>
      </bottom>
      <diagonal/>
    </border>
    <border>
      <left style="medium">
        <color theme="0" tint="-0.24994659260841701"/>
      </left>
      <right style="thick">
        <color theme="0" tint="-0.24994659260841701"/>
      </right>
      <top style="thick">
        <color theme="0" tint="-0.24994659260841701"/>
      </top>
      <bottom style="medium">
        <color theme="0" tint="-0.24994659260841701"/>
      </bottom>
      <diagonal/>
    </border>
    <border>
      <left style="thick">
        <color theme="0" tint="-0.24994659260841701"/>
      </left>
      <right style="medium">
        <color theme="0" tint="-0.24994659260841701"/>
      </right>
      <top style="medium">
        <color theme="0" tint="-0.24994659260841701"/>
      </top>
      <bottom style="thick">
        <color theme="0" tint="-0.24994659260841701"/>
      </bottom>
      <diagonal/>
    </border>
    <border>
      <left style="medium">
        <color theme="0" tint="-0.24994659260841701"/>
      </left>
      <right style="medium">
        <color theme="0" tint="-0.24994659260841701"/>
      </right>
      <top style="medium">
        <color theme="0" tint="-0.24994659260841701"/>
      </top>
      <bottom style="thick">
        <color theme="0" tint="-0.24994659260841701"/>
      </bottom>
      <diagonal/>
    </border>
    <border>
      <left style="medium">
        <color theme="0" tint="-0.24994659260841701"/>
      </left>
      <right style="thick">
        <color theme="0" tint="-0.24994659260841701"/>
      </right>
      <top style="medium">
        <color theme="0" tint="-0.24994659260841701"/>
      </top>
      <bottom style="thick">
        <color theme="0" tint="-0.24994659260841701"/>
      </bottom>
      <diagonal/>
    </border>
    <border>
      <left style="thick">
        <color theme="0" tint="-0.34998626667073579"/>
      </left>
      <right style="medium">
        <color theme="0" tint="-0.34998626667073579"/>
      </right>
      <top style="thick">
        <color theme="0" tint="-0.34998626667073579"/>
      </top>
      <bottom style="medium">
        <color theme="0" tint="-0.34998626667073579"/>
      </bottom>
      <diagonal/>
    </border>
    <border>
      <left style="medium">
        <color theme="0" tint="-0.34998626667073579"/>
      </left>
      <right style="thin">
        <color theme="0" tint="-0.34998626667073579"/>
      </right>
      <top style="thick">
        <color theme="0" tint="-0.34998626667073579"/>
      </top>
      <bottom style="medium">
        <color theme="0" tint="-0.34998626667073579"/>
      </bottom>
      <diagonal/>
    </border>
    <border>
      <left style="thin">
        <color theme="0" tint="-0.34998626667073579"/>
      </left>
      <right style="thin">
        <color theme="0" tint="-0.34998626667073579"/>
      </right>
      <top style="thick">
        <color theme="0" tint="-0.34998626667073579"/>
      </top>
      <bottom style="medium">
        <color theme="0" tint="-0.34998626667073579"/>
      </bottom>
      <diagonal/>
    </border>
    <border>
      <left style="thin">
        <color theme="0" tint="-0.34998626667073579"/>
      </left>
      <right style="thick">
        <color theme="0" tint="-0.34998626667073579"/>
      </right>
      <top style="thick">
        <color theme="0" tint="-0.34998626667073579"/>
      </top>
      <bottom style="medium">
        <color theme="0" tint="-0.34998626667073579"/>
      </bottom>
      <diagonal/>
    </border>
    <border>
      <left style="thick">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ck">
        <color theme="0" tint="-0.34998626667073579"/>
      </right>
      <top style="medium">
        <color theme="0" tint="-0.34998626667073579"/>
      </top>
      <bottom style="thin">
        <color theme="0" tint="-0.34998626667073579"/>
      </bottom>
      <diagonal/>
    </border>
    <border>
      <left style="thick">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ck">
        <color theme="0" tint="-0.34998626667073579"/>
      </left>
      <right style="medium">
        <color theme="0" tint="-0.34998626667073579"/>
      </right>
      <top style="thin">
        <color theme="0" tint="-0.34998626667073579"/>
      </top>
      <bottom style="thick">
        <color theme="0" tint="-0.34998626667073579"/>
      </bottom>
      <diagonal/>
    </border>
    <border>
      <left style="thin">
        <color theme="0" tint="-0.34998626667073579"/>
      </left>
      <right style="thin">
        <color theme="0" tint="-0.34998626667073579"/>
      </right>
      <top style="thin">
        <color theme="0" tint="-0.34998626667073579"/>
      </top>
      <bottom style="thick">
        <color theme="0" tint="-0.34998626667073579"/>
      </bottom>
      <diagonal/>
    </border>
    <border>
      <left/>
      <right style="thin">
        <color theme="0" tint="-0.34998626667073579"/>
      </right>
      <top style="thick">
        <color theme="0" tint="-0.34998626667073579"/>
      </top>
      <bottom style="medium">
        <color theme="0" tint="-0.34998626667073579"/>
      </bottom>
      <diagonal/>
    </border>
    <border>
      <left/>
      <right style="thin">
        <color theme="0" tint="-0.34998626667073579"/>
      </right>
      <top style="medium">
        <color theme="0" tint="-0.34998626667073579"/>
      </top>
      <bottom style="thin">
        <color theme="0" tint="-0.34998626667073579"/>
      </bottom>
      <diagonal/>
    </border>
  </borders>
  <cellStyleXfs count="2">
    <xf numFmtId="0" fontId="0" fillId="0" borderId="0">
      <alignment vertical="center"/>
    </xf>
    <xf numFmtId="0" fontId="22" fillId="0" borderId="0" applyNumberFormat="0" applyFill="0" applyBorder="0" applyAlignment="0" applyProtection="0">
      <alignment vertical="center"/>
    </xf>
  </cellStyleXfs>
  <cellXfs count="377">
    <xf numFmtId="0" fontId="0" fillId="0" borderId="0" xfId="0">
      <alignment vertical="center"/>
    </xf>
    <xf numFmtId="0" fontId="2" fillId="0" borderId="0" xfId="0" applyFont="1">
      <alignment vertical="center"/>
    </xf>
    <xf numFmtId="0" fontId="3" fillId="0" borderId="0" xfId="0" applyFont="1">
      <alignment vertical="center"/>
    </xf>
    <xf numFmtId="49" fontId="3" fillId="2" borderId="1" xfId="0" applyNumberFormat="1" applyFont="1" applyFill="1" applyBorder="1" applyAlignment="1" applyProtection="1">
      <alignment horizontal="center" vertical="center" shrinkToFit="1"/>
      <protection locked="0"/>
    </xf>
    <xf numFmtId="0" fontId="3" fillId="2" borderId="1" xfId="0" applyFont="1" applyFill="1" applyBorder="1" applyAlignment="1" applyProtection="1">
      <alignment vertical="center" shrinkToFit="1"/>
      <protection locked="0"/>
    </xf>
    <xf numFmtId="0" fontId="2" fillId="3" borderId="0" xfId="0" applyFont="1" applyFill="1">
      <alignment vertical="center"/>
    </xf>
    <xf numFmtId="0" fontId="2" fillId="3" borderId="0" xfId="0" applyFont="1" applyFill="1" applyAlignment="1">
      <alignment horizontal="right" vertical="top"/>
    </xf>
    <xf numFmtId="0" fontId="2" fillId="3" borderId="0" xfId="0" applyFont="1" applyFill="1" applyAlignment="1">
      <alignment horizontal="right" vertical="center"/>
    </xf>
    <xf numFmtId="0" fontId="3" fillId="3" borderId="0" xfId="0" applyFont="1" applyFill="1">
      <alignment vertical="center"/>
    </xf>
    <xf numFmtId="0" fontId="4" fillId="3" borderId="5" xfId="0" applyFont="1" applyFill="1" applyBorder="1" applyAlignment="1">
      <alignment horizontal="center" vertical="center"/>
    </xf>
    <xf numFmtId="0" fontId="3" fillId="3" borderId="13" xfId="0" applyFont="1" applyFill="1" applyBorder="1">
      <alignment vertical="center"/>
    </xf>
    <xf numFmtId="0" fontId="4" fillId="3" borderId="10" xfId="0" applyFont="1" applyFill="1" applyBorder="1" applyAlignment="1">
      <alignment horizontal="center" vertical="center"/>
    </xf>
    <xf numFmtId="0" fontId="3" fillId="3" borderId="1" xfId="0" applyFont="1" applyFill="1" applyBorder="1">
      <alignment vertical="center"/>
    </xf>
    <xf numFmtId="0" fontId="4" fillId="3"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3" fillId="3" borderId="17" xfId="0" applyFont="1" applyFill="1" applyBorder="1">
      <alignment vertical="center"/>
    </xf>
    <xf numFmtId="0" fontId="4" fillId="3" borderId="17" xfId="0" applyFont="1" applyFill="1" applyBorder="1" applyAlignment="1">
      <alignment horizontal="center" vertical="center" wrapText="1"/>
    </xf>
    <xf numFmtId="0" fontId="4" fillId="3" borderId="19" xfId="0" applyFont="1" applyFill="1" applyBorder="1" applyAlignment="1">
      <alignment horizontal="center" vertical="center"/>
    </xf>
    <xf numFmtId="176" fontId="5" fillId="3" borderId="10" xfId="0" applyNumberFormat="1" applyFont="1" applyFill="1" applyBorder="1">
      <alignment vertical="center"/>
    </xf>
    <xf numFmtId="176" fontId="5" fillId="3" borderId="11" xfId="0" applyNumberFormat="1" applyFont="1" applyFill="1" applyBorder="1">
      <alignment vertical="center"/>
    </xf>
    <xf numFmtId="176" fontId="5" fillId="3" borderId="1" xfId="0" applyNumberFormat="1" applyFont="1" applyFill="1" applyBorder="1">
      <alignment vertical="center"/>
    </xf>
    <xf numFmtId="176" fontId="5" fillId="3" borderId="8" xfId="0" applyNumberFormat="1" applyFont="1" applyFill="1" applyBorder="1">
      <alignment vertical="center"/>
    </xf>
    <xf numFmtId="176" fontId="5" fillId="3" borderId="17" xfId="0" applyNumberFormat="1" applyFont="1" applyFill="1" applyBorder="1">
      <alignment vertical="center"/>
    </xf>
    <xf numFmtId="176" fontId="5" fillId="3" borderId="19" xfId="0" applyNumberFormat="1" applyFont="1" applyFill="1" applyBorder="1">
      <alignment vertical="center"/>
    </xf>
    <xf numFmtId="176" fontId="5" fillId="3" borderId="20" xfId="0" applyNumberFormat="1" applyFont="1" applyFill="1" applyBorder="1">
      <alignment vertical="center"/>
    </xf>
    <xf numFmtId="176" fontId="3" fillId="3" borderId="0" xfId="0" applyNumberFormat="1" applyFont="1" applyFill="1">
      <alignment vertical="center"/>
    </xf>
    <xf numFmtId="176" fontId="3" fillId="3" borderId="0" xfId="0" applyNumberFormat="1" applyFont="1" applyFill="1" applyAlignment="1">
      <alignment horizontal="right" vertical="center"/>
    </xf>
    <xf numFmtId="176" fontId="4" fillId="3" borderId="5" xfId="0" applyNumberFormat="1" applyFont="1" applyFill="1" applyBorder="1" applyAlignment="1">
      <alignment horizontal="center" vertical="center"/>
    </xf>
    <xf numFmtId="176" fontId="3" fillId="3" borderId="13" xfId="0" applyNumberFormat="1" applyFont="1" applyFill="1" applyBorder="1">
      <alignment vertical="center"/>
    </xf>
    <xf numFmtId="176" fontId="4" fillId="3" borderId="13" xfId="0" applyNumberFormat="1" applyFont="1" applyFill="1" applyBorder="1" applyAlignment="1">
      <alignment horizontal="center" vertical="center" wrapText="1"/>
    </xf>
    <xf numFmtId="176" fontId="4" fillId="3" borderId="13" xfId="0" applyNumberFormat="1" applyFont="1" applyFill="1" applyBorder="1" applyAlignment="1">
      <alignment horizontal="center" vertical="center"/>
    </xf>
    <xf numFmtId="176" fontId="4" fillId="3" borderId="14" xfId="0" applyNumberFormat="1" applyFont="1" applyFill="1" applyBorder="1" applyAlignment="1">
      <alignment horizontal="center" vertical="center"/>
    </xf>
    <xf numFmtId="0" fontId="0" fillId="0" borderId="0" xfId="0" applyProtection="1">
      <alignment vertical="center"/>
    </xf>
    <xf numFmtId="0" fontId="3" fillId="0" borderId="0" xfId="0" applyFont="1" applyAlignment="1" applyProtection="1">
      <alignment horizontal="center" vertical="center" shrinkToFit="1"/>
    </xf>
    <xf numFmtId="0" fontId="3" fillId="0" borderId="0" xfId="0" applyFont="1" applyAlignment="1" applyProtection="1">
      <alignment vertical="center" shrinkToFit="1"/>
    </xf>
    <xf numFmtId="0" fontId="0" fillId="0" borderId="1" xfId="0" applyBorder="1" applyAlignment="1" applyProtection="1">
      <alignment horizontal="left" vertical="center"/>
    </xf>
    <xf numFmtId="0" fontId="0" fillId="0" borderId="1" xfId="0" applyBorder="1" applyProtection="1">
      <alignment vertical="center"/>
    </xf>
    <xf numFmtId="0" fontId="0" fillId="0" borderId="1" xfId="0" applyBorder="1" applyAlignment="1" applyProtection="1">
      <alignment vertical="center" wrapText="1"/>
    </xf>
    <xf numFmtId="176" fontId="0" fillId="4" borderId="1" xfId="0" applyNumberFormat="1" applyFill="1" applyBorder="1" applyProtection="1">
      <alignment vertical="center"/>
    </xf>
    <xf numFmtId="0" fontId="0" fillId="0" borderId="1" xfId="0" applyBorder="1" applyAlignment="1" applyProtection="1">
      <alignment horizontal="center" vertical="center"/>
    </xf>
    <xf numFmtId="0" fontId="0" fillId="0" borderId="1" xfId="0" applyBorder="1" applyAlignment="1" applyProtection="1">
      <alignment horizontal="center" vertical="center" wrapText="1"/>
    </xf>
    <xf numFmtId="176" fontId="0" fillId="2" borderId="1" xfId="0" applyNumberFormat="1" applyFill="1" applyBorder="1" applyProtection="1">
      <alignment vertical="center"/>
      <protection locked="0"/>
    </xf>
    <xf numFmtId="0" fontId="0" fillId="3" borderId="0" xfId="0" applyFill="1" applyProtection="1">
      <alignment vertical="center"/>
    </xf>
    <xf numFmtId="0" fontId="3" fillId="3" borderId="0" xfId="0" applyFont="1" applyFill="1" applyAlignment="1" applyProtection="1">
      <alignment horizontal="center" vertical="center" shrinkToFit="1"/>
    </xf>
    <xf numFmtId="0" fontId="3" fillId="3" borderId="0" xfId="0" applyFont="1" applyFill="1" applyAlignment="1" applyProtection="1">
      <alignment vertical="center" shrinkToFit="1"/>
    </xf>
    <xf numFmtId="0" fontId="0" fillId="3" borderId="22" xfId="0" applyFill="1" applyBorder="1" applyProtection="1">
      <alignment vertical="center"/>
    </xf>
    <xf numFmtId="0" fontId="0" fillId="3" borderId="23" xfId="0" applyFill="1" applyBorder="1" applyProtection="1">
      <alignment vertical="center"/>
    </xf>
    <xf numFmtId="0" fontId="0" fillId="3" borderId="24" xfId="0" applyFill="1" applyBorder="1" applyProtection="1">
      <alignment vertical="center"/>
    </xf>
    <xf numFmtId="0" fontId="0" fillId="3" borderId="25" xfId="0" applyFill="1" applyBorder="1" applyProtection="1">
      <alignment vertical="center"/>
    </xf>
    <xf numFmtId="0" fontId="0" fillId="3" borderId="0" xfId="0" applyFill="1" applyBorder="1" applyProtection="1">
      <alignment vertical="center"/>
    </xf>
    <xf numFmtId="0" fontId="3" fillId="3" borderId="0" xfId="0" applyFont="1" applyFill="1" applyBorder="1" applyAlignment="1" applyProtection="1">
      <alignment horizontal="center" vertical="center" shrinkToFit="1"/>
    </xf>
    <xf numFmtId="0" fontId="3" fillId="3" borderId="0" xfId="0" applyFont="1" applyFill="1" applyBorder="1" applyAlignment="1" applyProtection="1">
      <alignment vertical="center" shrinkToFit="1"/>
    </xf>
    <xf numFmtId="0" fontId="0" fillId="3" borderId="26" xfId="0" applyFill="1" applyBorder="1" applyProtection="1">
      <alignment vertical="center"/>
    </xf>
    <xf numFmtId="0" fontId="0" fillId="3" borderId="0" xfId="0" applyFill="1" applyBorder="1" applyAlignment="1" applyProtection="1">
      <alignment vertical="center" wrapText="1"/>
    </xf>
    <xf numFmtId="0" fontId="0" fillId="3" borderId="27" xfId="0" applyFill="1" applyBorder="1" applyProtection="1">
      <alignment vertical="center"/>
    </xf>
    <xf numFmtId="0" fontId="0" fillId="3" borderId="28" xfId="0" applyFill="1" applyBorder="1" applyProtection="1">
      <alignment vertical="center"/>
    </xf>
    <xf numFmtId="0" fontId="3" fillId="3" borderId="28" xfId="0" applyFont="1" applyFill="1" applyBorder="1" applyAlignment="1" applyProtection="1">
      <alignment horizontal="center" vertical="center" shrinkToFit="1"/>
    </xf>
    <xf numFmtId="0" fontId="3" fillId="3" borderId="28" xfId="0" applyFont="1" applyFill="1" applyBorder="1" applyAlignment="1" applyProtection="1">
      <alignment vertical="center" shrinkToFit="1"/>
    </xf>
    <xf numFmtId="0" fontId="0" fillId="3" borderId="29" xfId="0" applyFill="1" applyBorder="1" applyProtection="1">
      <alignment vertical="center"/>
    </xf>
    <xf numFmtId="0" fontId="0" fillId="3" borderId="0" xfId="0" applyFill="1" applyBorder="1" applyAlignment="1" applyProtection="1">
      <alignment vertical="center"/>
    </xf>
    <xf numFmtId="176" fontId="0" fillId="8" borderId="1" xfId="0" applyNumberFormat="1" applyFill="1" applyBorder="1" applyProtection="1">
      <alignment vertical="center"/>
    </xf>
    <xf numFmtId="0" fontId="0" fillId="3" borderId="51" xfId="0" applyFill="1" applyBorder="1" applyProtection="1">
      <alignment vertical="center"/>
    </xf>
    <xf numFmtId="0" fontId="0" fillId="3" borderId="53" xfId="0" applyFill="1" applyBorder="1" applyProtection="1">
      <alignment vertical="center"/>
    </xf>
    <xf numFmtId="176" fontId="0" fillId="2" borderId="1" xfId="0" applyNumberFormat="1" applyFill="1" applyBorder="1" applyAlignment="1" applyProtection="1">
      <alignment horizontal="center" vertical="center"/>
      <protection locked="0"/>
    </xf>
    <xf numFmtId="0" fontId="0" fillId="2" borderId="1" xfId="0" applyFill="1" applyBorder="1" applyAlignment="1" applyProtection="1">
      <alignment horizontal="center" vertical="center"/>
      <protection locked="0"/>
    </xf>
    <xf numFmtId="0" fontId="17" fillId="3" borderId="0" xfId="0" applyFont="1" applyFill="1" applyBorder="1" applyProtection="1">
      <alignment vertical="center"/>
    </xf>
    <xf numFmtId="0" fontId="17" fillId="3" borderId="0" xfId="0" applyFont="1" applyFill="1" applyBorder="1" applyAlignment="1" applyProtection="1">
      <alignment horizontal="left" vertical="center"/>
    </xf>
    <xf numFmtId="0" fontId="20" fillId="0" borderId="1" xfId="0" applyFont="1" applyFill="1" applyBorder="1" applyAlignment="1" applyProtection="1">
      <alignment horizontal="center" vertical="center" wrapText="1"/>
      <protection locked="0"/>
    </xf>
    <xf numFmtId="180" fontId="0" fillId="3" borderId="62" xfId="0" applyNumberFormat="1" applyFill="1" applyBorder="1" applyProtection="1">
      <alignment vertical="center"/>
    </xf>
    <xf numFmtId="176" fontId="0" fillId="0" borderId="67" xfId="0" applyNumberFormat="1" applyBorder="1" applyProtection="1">
      <alignment vertical="center"/>
    </xf>
    <xf numFmtId="176" fontId="0" fillId="0" borderId="68" xfId="0" applyNumberFormat="1" applyBorder="1" applyProtection="1">
      <alignment vertical="center"/>
    </xf>
    <xf numFmtId="0" fontId="8" fillId="3" borderId="0" xfId="0" applyFont="1" applyFill="1" applyProtection="1">
      <alignment vertical="center"/>
    </xf>
    <xf numFmtId="0" fontId="9" fillId="3" borderId="22" xfId="0" applyFont="1" applyFill="1" applyBorder="1" applyProtection="1">
      <alignment vertical="center"/>
    </xf>
    <xf numFmtId="0" fontId="8" fillId="5" borderId="25" xfId="0" applyFont="1" applyFill="1" applyBorder="1" applyProtection="1">
      <alignment vertical="center"/>
    </xf>
    <xf numFmtId="0" fontId="10" fillId="5" borderId="0" xfId="0" applyFont="1" applyFill="1" applyProtection="1">
      <alignment vertical="center"/>
    </xf>
    <xf numFmtId="0" fontId="11" fillId="5" borderId="0" xfId="0" applyFont="1" applyFill="1" applyProtection="1">
      <alignment vertical="center"/>
    </xf>
    <xf numFmtId="0" fontId="11" fillId="5" borderId="26" xfId="0" applyFont="1" applyFill="1" applyBorder="1" applyProtection="1">
      <alignment vertical="center"/>
    </xf>
    <xf numFmtId="0" fontId="8" fillId="3" borderId="25" xfId="0" applyFont="1" applyFill="1" applyBorder="1" applyProtection="1">
      <alignment vertical="center"/>
    </xf>
    <xf numFmtId="0" fontId="12" fillId="3" borderId="0" xfId="0" applyFont="1" applyFill="1" applyProtection="1">
      <alignment vertical="center"/>
    </xf>
    <xf numFmtId="0" fontId="13" fillId="6" borderId="31" xfId="0" applyFont="1" applyFill="1" applyBorder="1" applyAlignment="1" applyProtection="1">
      <alignment horizontal="center" vertical="center"/>
    </xf>
    <xf numFmtId="0" fontId="7" fillId="6" borderId="1" xfId="0" applyFont="1" applyFill="1" applyBorder="1" applyAlignment="1" applyProtection="1">
      <alignment horizontal="center" vertical="center"/>
    </xf>
    <xf numFmtId="0" fontId="8" fillId="3" borderId="25" xfId="0" applyFont="1" applyFill="1" applyBorder="1" applyAlignment="1" applyProtection="1">
      <alignment horizontal="center" vertical="center"/>
    </xf>
    <xf numFmtId="176" fontId="14" fillId="3" borderId="36" xfId="0" applyNumberFormat="1" applyFont="1" applyFill="1" applyBorder="1" applyProtection="1">
      <alignment vertical="center"/>
    </xf>
    <xf numFmtId="176" fontId="4" fillId="3" borderId="2" xfId="0" applyNumberFormat="1" applyFont="1" applyFill="1" applyBorder="1" applyAlignment="1" applyProtection="1">
      <alignment horizontal="right" vertical="center"/>
    </xf>
    <xf numFmtId="176" fontId="16" fillId="3" borderId="0" xfId="0" applyNumberFormat="1" applyFont="1" applyFill="1" applyProtection="1">
      <alignment vertical="center"/>
    </xf>
    <xf numFmtId="0" fontId="16" fillId="3" borderId="0" xfId="0" applyFont="1" applyFill="1" applyProtection="1">
      <alignment vertical="center"/>
    </xf>
    <xf numFmtId="176" fontId="4" fillId="3" borderId="44" xfId="0" applyNumberFormat="1" applyFont="1" applyFill="1" applyBorder="1" applyProtection="1">
      <alignment vertical="center"/>
    </xf>
    <xf numFmtId="0" fontId="4" fillId="3" borderId="0" xfId="0" applyFont="1" applyFill="1" applyBorder="1" applyAlignment="1" applyProtection="1">
      <alignment vertical="center" wrapText="1"/>
    </xf>
    <xf numFmtId="176" fontId="4" fillId="3" borderId="0" xfId="0" applyNumberFormat="1" applyFont="1" applyFill="1" applyBorder="1" applyProtection="1">
      <alignment vertical="center"/>
    </xf>
    <xf numFmtId="0" fontId="15" fillId="3" borderId="0" xfId="0" applyFont="1" applyFill="1" applyBorder="1" applyAlignment="1" applyProtection="1">
      <alignment vertical="center" wrapText="1"/>
    </xf>
    <xf numFmtId="0" fontId="15" fillId="0" borderId="0" xfId="0" applyFont="1" applyBorder="1" applyAlignment="1" applyProtection="1">
      <alignment vertical="center" wrapText="1"/>
    </xf>
    <xf numFmtId="0" fontId="13" fillId="6" borderId="34" xfId="0" applyFont="1" applyFill="1" applyBorder="1" applyAlignment="1" applyProtection="1">
      <alignment horizontal="center" vertical="center"/>
    </xf>
    <xf numFmtId="0" fontId="7" fillId="6" borderId="47" xfId="0" applyFont="1" applyFill="1" applyBorder="1" applyAlignment="1" applyProtection="1">
      <alignment horizontal="center" vertical="center" wrapText="1"/>
    </xf>
    <xf numFmtId="0" fontId="7" fillId="6" borderId="48" xfId="0" applyFont="1" applyFill="1" applyBorder="1" applyAlignment="1" applyProtection="1">
      <alignment horizontal="center" vertical="center" wrapText="1"/>
    </xf>
    <xf numFmtId="0" fontId="7" fillId="6" borderId="49" xfId="0" applyFont="1" applyFill="1" applyBorder="1" applyAlignment="1" applyProtection="1">
      <alignment horizontal="center" vertical="center" wrapText="1"/>
    </xf>
    <xf numFmtId="0" fontId="3" fillId="0" borderId="50" xfId="0" applyFont="1" applyBorder="1" applyAlignment="1" applyProtection="1">
      <alignment horizontal="center" vertical="center"/>
    </xf>
    <xf numFmtId="176" fontId="0" fillId="3" borderId="0" xfId="0" applyNumberFormat="1" applyFill="1" applyProtection="1">
      <alignment vertical="center"/>
    </xf>
    <xf numFmtId="176" fontId="8" fillId="3" borderId="25" xfId="0" applyNumberFormat="1" applyFont="1" applyFill="1" applyBorder="1" applyProtection="1">
      <alignment vertical="center"/>
    </xf>
    <xf numFmtId="176" fontId="0" fillId="0" borderId="54" xfId="0" applyNumberFormat="1" applyBorder="1" applyProtection="1">
      <alignment vertical="center"/>
    </xf>
    <xf numFmtId="176" fontId="0" fillId="3" borderId="26" xfId="0" applyNumberFormat="1" applyFill="1" applyBorder="1" applyProtection="1">
      <alignment vertical="center"/>
    </xf>
    <xf numFmtId="176" fontId="0" fillId="0" borderId="58" xfId="0" applyNumberFormat="1" applyBorder="1" applyProtection="1">
      <alignment vertical="center"/>
    </xf>
    <xf numFmtId="0" fontId="0" fillId="0" borderId="61" xfId="0" applyBorder="1" applyProtection="1">
      <alignment vertical="center"/>
    </xf>
    <xf numFmtId="0" fontId="0" fillId="0" borderId="64" xfId="0" applyBorder="1" applyProtection="1">
      <alignment vertical="center"/>
    </xf>
    <xf numFmtId="176" fontId="0" fillId="0" borderId="66" xfId="0" applyNumberFormat="1" applyBorder="1" applyProtection="1">
      <alignment vertical="center"/>
    </xf>
    <xf numFmtId="176" fontId="0" fillId="3" borderId="23" xfId="0" applyNumberFormat="1" applyFill="1" applyBorder="1" applyProtection="1">
      <alignment vertical="center"/>
    </xf>
    <xf numFmtId="0" fontId="16" fillId="3" borderId="23" xfId="0" applyFont="1" applyFill="1" applyBorder="1" applyAlignment="1" applyProtection="1">
      <alignment horizontal="center" vertical="center"/>
    </xf>
    <xf numFmtId="0" fontId="6" fillId="3" borderId="0" xfId="0" applyFont="1" applyFill="1" applyProtection="1">
      <alignment vertical="center"/>
    </xf>
    <xf numFmtId="176" fontId="0" fillId="0" borderId="67" xfId="0" applyNumberFormat="1" applyFill="1" applyBorder="1" applyProtection="1">
      <alignment vertical="center"/>
    </xf>
    <xf numFmtId="176" fontId="0" fillId="0" borderId="68" xfId="0" applyNumberFormat="1" applyFill="1" applyBorder="1" applyProtection="1">
      <alignment vertical="center"/>
    </xf>
    <xf numFmtId="0" fontId="17" fillId="3" borderId="0" xfId="0" applyFont="1" applyFill="1" applyProtection="1">
      <alignment vertical="center"/>
    </xf>
    <xf numFmtId="0" fontId="7" fillId="6" borderId="30" xfId="0" applyFont="1" applyFill="1" applyBorder="1" applyAlignment="1" applyProtection="1">
      <alignment horizontal="center" vertical="center" wrapText="1"/>
    </xf>
    <xf numFmtId="176" fontId="0" fillId="0" borderId="35" xfId="0" applyNumberFormat="1" applyBorder="1" applyProtection="1">
      <alignment vertical="center"/>
    </xf>
    <xf numFmtId="176" fontId="0" fillId="0" borderId="69" xfId="0" applyNumberFormat="1" applyBorder="1" applyProtection="1">
      <alignment vertical="center"/>
    </xf>
    <xf numFmtId="176" fontId="0" fillId="0" borderId="70" xfId="0" applyNumberFormat="1" applyBorder="1" applyProtection="1">
      <alignment vertical="center"/>
    </xf>
    <xf numFmtId="176" fontId="0" fillId="0" borderId="40" xfId="0" applyNumberFormat="1" applyBorder="1" applyProtection="1">
      <alignment vertical="center"/>
    </xf>
    <xf numFmtId="176" fontId="0" fillId="0" borderId="1" xfId="0" applyNumberFormat="1" applyBorder="1" applyProtection="1">
      <alignment vertical="center"/>
    </xf>
    <xf numFmtId="176" fontId="0" fillId="0" borderId="65" xfId="0" applyNumberFormat="1" applyBorder="1" applyProtection="1">
      <alignment vertical="center"/>
    </xf>
    <xf numFmtId="176" fontId="0" fillId="0" borderId="43" xfId="0" applyNumberFormat="1" applyBorder="1" applyProtection="1">
      <alignment vertical="center"/>
    </xf>
    <xf numFmtId="176" fontId="0" fillId="0" borderId="71" xfId="0" applyNumberFormat="1" applyBorder="1" applyProtection="1">
      <alignment vertical="center"/>
    </xf>
    <xf numFmtId="0" fontId="8" fillId="3" borderId="0" xfId="0" applyFont="1" applyFill="1" applyAlignment="1" applyProtection="1">
      <alignment horizontal="left" vertical="center"/>
    </xf>
    <xf numFmtId="0" fontId="8" fillId="3" borderId="0" xfId="0" applyFont="1" applyFill="1" applyAlignment="1" applyProtection="1">
      <alignment horizontal="center" vertical="center"/>
    </xf>
    <xf numFmtId="0" fontId="8" fillId="3" borderId="26" xfId="0" applyFont="1" applyFill="1" applyBorder="1" applyProtection="1">
      <alignment vertical="center"/>
    </xf>
    <xf numFmtId="0" fontId="8" fillId="0" borderId="0" xfId="0" applyFont="1" applyProtection="1">
      <alignment vertical="center"/>
    </xf>
    <xf numFmtId="176" fontId="8" fillId="3" borderId="0" xfId="0" applyNumberFormat="1" applyFont="1" applyFill="1" applyProtection="1">
      <alignment vertical="center"/>
    </xf>
    <xf numFmtId="0" fontId="16" fillId="3" borderId="0" xfId="0" applyFont="1" applyFill="1" applyAlignment="1" applyProtection="1">
      <alignment horizontal="center" vertical="center"/>
    </xf>
    <xf numFmtId="0" fontId="8" fillId="3" borderId="27" xfId="0" applyFont="1" applyFill="1" applyBorder="1" applyProtection="1">
      <alignment vertical="center"/>
    </xf>
    <xf numFmtId="0" fontId="3" fillId="2" borderId="72" xfId="0" applyFont="1" applyFill="1" applyBorder="1" applyAlignment="1" applyProtection="1">
      <alignment horizontal="center" vertical="center"/>
      <protection locked="0"/>
    </xf>
    <xf numFmtId="180" fontId="0" fillId="3" borderId="57" xfId="0" applyNumberFormat="1" applyFill="1" applyBorder="1" applyProtection="1">
      <alignment vertical="center"/>
    </xf>
    <xf numFmtId="180" fontId="0" fillId="3" borderId="63" xfId="0" applyNumberFormat="1" applyFill="1" applyBorder="1" applyProtection="1">
      <alignment vertical="center"/>
    </xf>
    <xf numFmtId="0" fontId="3" fillId="2" borderId="34" xfId="0" applyFont="1" applyFill="1" applyBorder="1" applyAlignment="1" applyProtection="1">
      <alignment horizontal="center" vertical="center"/>
      <protection locked="0"/>
    </xf>
    <xf numFmtId="176" fontId="0" fillId="0" borderId="74" xfId="0" applyNumberFormat="1" applyBorder="1" applyProtection="1">
      <alignment vertical="center"/>
    </xf>
    <xf numFmtId="0" fontId="0" fillId="3" borderId="0" xfId="0" applyFill="1" applyBorder="1" applyAlignment="1" applyProtection="1">
      <alignment vertical="center"/>
    </xf>
    <xf numFmtId="179" fontId="22" fillId="3" borderId="0" xfId="1" applyNumberFormat="1" applyFill="1" applyBorder="1" applyAlignment="1" applyProtection="1">
      <alignment vertical="center" shrinkToFit="1"/>
      <protection locked="0"/>
    </xf>
    <xf numFmtId="0" fontId="6" fillId="3" borderId="0" xfId="0" applyFont="1" applyFill="1" applyBorder="1" applyAlignment="1" applyProtection="1">
      <alignment vertical="center" wrapText="1"/>
    </xf>
    <xf numFmtId="0" fontId="0" fillId="0" borderId="50" xfId="0" applyBorder="1" applyAlignment="1" applyProtection="1">
      <alignment horizontal="left" vertical="center" wrapText="1"/>
    </xf>
    <xf numFmtId="0" fontId="0" fillId="3" borderId="0" xfId="0" applyFill="1">
      <alignment vertical="center"/>
    </xf>
    <xf numFmtId="0" fontId="0" fillId="0" borderId="35" xfId="0" applyBorder="1">
      <alignment vertical="center"/>
    </xf>
    <xf numFmtId="0" fontId="0" fillId="0" borderId="40" xfId="0" applyBorder="1" applyAlignment="1">
      <alignment horizontal="left" vertical="center" wrapText="1"/>
    </xf>
    <xf numFmtId="0" fontId="0" fillId="0" borderId="43" xfId="0" applyBorder="1" applyAlignment="1">
      <alignment horizontal="left" vertical="center" wrapText="1"/>
    </xf>
    <xf numFmtId="0" fontId="0" fillId="0" borderId="78" xfId="0" applyBorder="1" applyAlignment="1">
      <alignment horizontal="left" vertical="center" wrapText="1"/>
    </xf>
    <xf numFmtId="176" fontId="3" fillId="2" borderId="3" xfId="0" applyNumberFormat="1" applyFont="1" applyFill="1" applyBorder="1" applyAlignment="1" applyProtection="1">
      <alignment horizontal="center" vertical="center" shrinkToFit="1"/>
      <protection locked="0"/>
    </xf>
    <xf numFmtId="176" fontId="3" fillId="4" borderId="3" xfId="0" applyNumberFormat="1" applyFont="1" applyFill="1" applyBorder="1" applyAlignment="1" applyProtection="1">
      <alignment horizontal="center" vertical="center" shrinkToFit="1"/>
    </xf>
    <xf numFmtId="0" fontId="0" fillId="0" borderId="0" xfId="0" applyBorder="1" applyProtection="1">
      <alignment vertical="center"/>
    </xf>
    <xf numFmtId="0" fontId="3" fillId="0" borderId="0" xfId="0" applyFont="1" applyBorder="1" applyAlignment="1" applyProtection="1">
      <alignment horizontal="center" vertical="center" shrinkToFit="1"/>
    </xf>
    <xf numFmtId="0" fontId="7" fillId="9" borderId="79" xfId="0" applyFont="1" applyFill="1" applyBorder="1" applyAlignment="1" applyProtection="1">
      <alignment horizontal="center" vertical="center"/>
    </xf>
    <xf numFmtId="0" fontId="13" fillId="9" borderId="73" xfId="0" applyFont="1" applyFill="1" applyBorder="1" applyAlignment="1" applyProtection="1">
      <alignment horizontal="center" vertical="center" shrinkToFit="1"/>
    </xf>
    <xf numFmtId="0" fontId="13" fillId="9" borderId="70" xfId="0" applyFont="1" applyFill="1" applyBorder="1" applyAlignment="1" applyProtection="1">
      <alignment horizontal="center" vertical="center" shrinkToFit="1"/>
    </xf>
    <xf numFmtId="0" fontId="0" fillId="3" borderId="64" xfId="0" applyFill="1" applyBorder="1" applyProtection="1">
      <alignment vertical="center"/>
    </xf>
    <xf numFmtId="0" fontId="3" fillId="4" borderId="65" xfId="0" applyFont="1" applyFill="1" applyBorder="1" applyAlignment="1" applyProtection="1">
      <alignment horizontal="center" vertical="center" shrinkToFit="1"/>
    </xf>
    <xf numFmtId="0" fontId="0" fillId="3" borderId="66" xfId="0" applyFill="1" applyBorder="1" applyProtection="1">
      <alignment vertical="center"/>
    </xf>
    <xf numFmtId="176" fontId="3" fillId="2" borderId="67" xfId="0" applyNumberFormat="1" applyFont="1" applyFill="1" applyBorder="1" applyAlignment="1" applyProtection="1">
      <alignment horizontal="center" vertical="center" shrinkToFit="1"/>
      <protection locked="0"/>
    </xf>
    <xf numFmtId="0" fontId="3" fillId="4" borderId="68" xfId="0" applyFont="1" applyFill="1" applyBorder="1" applyAlignment="1" applyProtection="1">
      <alignment horizontal="center" vertical="center" shrinkToFit="1"/>
    </xf>
    <xf numFmtId="0" fontId="0" fillId="3" borderId="80" xfId="0" applyFill="1" applyBorder="1" applyAlignment="1">
      <alignment vertical="top"/>
    </xf>
    <xf numFmtId="0" fontId="6" fillId="3" borderId="0" xfId="0" applyFont="1" applyFill="1" applyBorder="1" applyProtection="1">
      <alignment vertical="center"/>
    </xf>
    <xf numFmtId="0" fontId="0" fillId="3" borderId="54" xfId="0" applyFill="1" applyBorder="1" applyProtection="1">
      <alignment vertical="center"/>
    </xf>
    <xf numFmtId="176" fontId="3" fillId="4" borderId="55" xfId="0" applyNumberFormat="1" applyFont="1" applyFill="1" applyBorder="1" applyAlignment="1" applyProtection="1">
      <alignment horizontal="center" vertical="center" shrinkToFit="1"/>
    </xf>
    <xf numFmtId="0" fontId="3" fillId="2" borderId="57" xfId="0" applyFont="1" applyFill="1" applyBorder="1" applyAlignment="1" applyProtection="1">
      <alignment horizontal="center" vertical="center" shrinkToFit="1"/>
      <protection locked="0"/>
    </xf>
    <xf numFmtId="0" fontId="7" fillId="3" borderId="58" xfId="0" applyFont="1" applyFill="1" applyBorder="1" applyProtection="1">
      <alignment vertical="center"/>
    </xf>
    <xf numFmtId="176" fontId="13" fillId="4" borderId="59" xfId="0" applyNumberFormat="1" applyFont="1" applyFill="1" applyBorder="1" applyAlignment="1" applyProtection="1">
      <alignment horizontal="center" vertical="center" shrinkToFit="1"/>
    </xf>
    <xf numFmtId="0" fontId="13" fillId="4" borderId="60" xfId="0" applyFont="1" applyFill="1" applyBorder="1" applyAlignment="1" applyProtection="1">
      <alignment horizontal="center" vertical="center" shrinkToFit="1"/>
    </xf>
    <xf numFmtId="0" fontId="26" fillId="3" borderId="26" xfId="0" applyFont="1" applyFill="1" applyBorder="1" applyAlignment="1" applyProtection="1">
      <alignment horizontal="left" vertical="top"/>
    </xf>
    <xf numFmtId="0" fontId="19" fillId="3" borderId="25" xfId="0" applyFont="1" applyFill="1" applyBorder="1" applyAlignment="1" applyProtection="1">
      <alignment vertical="center" wrapText="1"/>
    </xf>
    <xf numFmtId="0" fontId="23" fillId="3" borderId="26" xfId="0" applyFont="1" applyFill="1" applyBorder="1" applyAlignment="1" applyProtection="1">
      <alignment vertical="center"/>
    </xf>
    <xf numFmtId="176" fontId="25" fillId="3" borderId="26" xfId="0" applyNumberFormat="1" applyFont="1" applyFill="1" applyBorder="1" applyAlignment="1" applyProtection="1">
      <alignment vertical="center" wrapText="1"/>
    </xf>
    <xf numFmtId="0" fontId="0" fillId="3" borderId="23" xfId="0" applyFill="1" applyBorder="1" applyAlignment="1">
      <alignment horizontal="right" vertical="center"/>
    </xf>
    <xf numFmtId="180" fontId="3" fillId="3" borderId="24" xfId="0" applyNumberFormat="1" applyFont="1" applyFill="1" applyBorder="1" applyAlignment="1">
      <alignment horizontal="left" vertical="center"/>
    </xf>
    <xf numFmtId="176" fontId="4" fillId="0" borderId="74" xfId="0" applyNumberFormat="1" applyFont="1" applyBorder="1" applyAlignment="1" applyProtection="1">
      <alignment horizontal="center" vertical="center"/>
    </xf>
    <xf numFmtId="0" fontId="13" fillId="6" borderId="32" xfId="0" applyFont="1" applyFill="1" applyBorder="1" applyAlignment="1" applyProtection="1">
      <alignment horizontal="centerContinuous" vertical="center" wrapText="1"/>
    </xf>
    <xf numFmtId="0" fontId="13" fillId="6" borderId="33" xfId="0" applyFont="1" applyFill="1" applyBorder="1" applyAlignment="1" applyProtection="1">
      <alignment horizontal="centerContinuous" vertical="center" wrapText="1"/>
    </xf>
    <xf numFmtId="0" fontId="15" fillId="7" borderId="37" xfId="0" applyFont="1" applyFill="1" applyBorder="1" applyAlignment="1" applyProtection="1">
      <alignment horizontal="centerContinuous" vertical="center" wrapText="1"/>
    </xf>
    <xf numFmtId="0" fontId="15" fillId="7" borderId="38" xfId="0" applyFont="1" applyFill="1" applyBorder="1" applyAlignment="1" applyProtection="1">
      <alignment horizontal="centerContinuous" vertical="center" wrapText="1"/>
    </xf>
    <xf numFmtId="0" fontId="15" fillId="3" borderId="41" xfId="0" applyFont="1" applyFill="1" applyBorder="1" applyAlignment="1" applyProtection="1">
      <alignment horizontal="centerContinuous" vertical="center" wrapText="1"/>
    </xf>
    <xf numFmtId="0" fontId="15" fillId="3" borderId="42" xfId="0" applyFont="1" applyFill="1" applyBorder="1" applyAlignment="1" applyProtection="1">
      <alignment horizontal="centerContinuous" vertical="center" wrapText="1"/>
    </xf>
    <xf numFmtId="0" fontId="15" fillId="3" borderId="45" xfId="0" applyFont="1" applyFill="1" applyBorder="1" applyAlignment="1" applyProtection="1">
      <alignment horizontal="centerContinuous" vertical="center" wrapText="1"/>
    </xf>
    <xf numFmtId="0" fontId="15" fillId="3" borderId="46" xfId="0" applyFont="1" applyFill="1" applyBorder="1" applyAlignment="1" applyProtection="1">
      <alignment horizontal="centerContinuous" vertical="center" wrapText="1"/>
    </xf>
    <xf numFmtId="0" fontId="17" fillId="3" borderId="0" xfId="0" applyFont="1" applyFill="1" applyBorder="1" applyAlignment="1" applyProtection="1">
      <alignment horizontal="left" vertical="center"/>
    </xf>
    <xf numFmtId="0" fontId="0" fillId="7" borderId="52" xfId="0" applyFill="1" applyBorder="1" applyAlignment="1" applyProtection="1">
      <alignment horizontal="center" vertical="center"/>
      <protection locked="0"/>
    </xf>
    <xf numFmtId="176" fontId="0" fillId="7" borderId="56" xfId="0" applyNumberFormat="1" applyFill="1" applyBorder="1" applyProtection="1">
      <alignment vertical="center"/>
      <protection locked="0"/>
    </xf>
    <xf numFmtId="176" fontId="0" fillId="7" borderId="13" xfId="0" applyNumberFormat="1" applyFill="1" applyBorder="1" applyProtection="1">
      <alignment vertical="center"/>
      <protection locked="0"/>
    </xf>
    <xf numFmtId="176" fontId="0" fillId="7" borderId="57" xfId="0" applyNumberFormat="1" applyFill="1" applyBorder="1" applyProtection="1">
      <alignment vertical="center"/>
      <protection locked="0"/>
    </xf>
    <xf numFmtId="176" fontId="0" fillId="7" borderId="60" xfId="0" applyNumberFormat="1" applyFill="1" applyBorder="1" applyProtection="1">
      <alignment vertical="center"/>
      <protection locked="0"/>
    </xf>
    <xf numFmtId="0" fontId="0" fillId="7" borderId="53" xfId="0" applyFill="1" applyBorder="1" applyAlignment="1" applyProtection="1">
      <alignment horizontal="center" vertical="center"/>
      <protection locked="0"/>
    </xf>
    <xf numFmtId="0" fontId="28" fillId="0" borderId="87" xfId="0" applyFont="1" applyBorder="1" applyAlignment="1" applyProtection="1">
      <alignment horizontal="center" vertical="center"/>
    </xf>
    <xf numFmtId="0" fontId="28" fillId="0" borderId="90" xfId="0" applyFont="1" applyBorder="1" applyAlignment="1" applyProtection="1">
      <alignment horizontal="center" vertical="center"/>
    </xf>
    <xf numFmtId="0" fontId="0" fillId="7" borderId="51" xfId="0" applyFill="1" applyBorder="1" applyAlignment="1" applyProtection="1">
      <alignment horizontal="center" vertical="center"/>
      <protection locked="0"/>
    </xf>
    <xf numFmtId="176" fontId="0" fillId="7" borderId="55" xfId="0" applyNumberFormat="1" applyFill="1" applyBorder="1" applyProtection="1">
      <alignment vertical="center"/>
      <protection locked="0"/>
    </xf>
    <xf numFmtId="176" fontId="0" fillId="7" borderId="59" xfId="0" applyNumberFormat="1" applyFill="1" applyBorder="1" applyProtection="1">
      <alignment vertical="center"/>
      <protection locked="0"/>
    </xf>
    <xf numFmtId="0" fontId="28" fillId="0" borderId="117" xfId="0" applyFont="1" applyFill="1" applyBorder="1" applyAlignment="1" applyProtection="1">
      <alignment horizontal="center" vertical="center"/>
    </xf>
    <xf numFmtId="0" fontId="28" fillId="0" borderId="118" xfId="0" applyFont="1" applyBorder="1" applyAlignment="1" applyProtection="1">
      <alignment horizontal="center" vertical="center"/>
    </xf>
    <xf numFmtId="0" fontId="28" fillId="0" borderId="119" xfId="0" applyFont="1" applyBorder="1" applyAlignment="1" applyProtection="1">
      <alignment horizontal="center" vertical="center"/>
    </xf>
    <xf numFmtId="0" fontId="28" fillId="0" borderId="120" xfId="0" applyFont="1" applyBorder="1" applyAlignment="1" applyProtection="1">
      <alignment horizontal="center" vertical="center"/>
    </xf>
    <xf numFmtId="0" fontId="28" fillId="0" borderId="121" xfId="0" applyFont="1" applyBorder="1" applyAlignment="1" applyProtection="1">
      <alignment horizontal="center" vertical="center"/>
    </xf>
    <xf numFmtId="0" fontId="28" fillId="0" borderId="122" xfId="0" applyFont="1" applyBorder="1" applyAlignment="1" applyProtection="1">
      <alignment horizontal="center" vertical="center"/>
    </xf>
    <xf numFmtId="0" fontId="29" fillId="0" borderId="0" xfId="0" applyFont="1" applyProtection="1">
      <alignment vertical="center"/>
    </xf>
    <xf numFmtId="182" fontId="28" fillId="0" borderId="124" xfId="0" applyNumberFormat="1" applyFont="1" applyFill="1" applyBorder="1" applyAlignment="1" applyProtection="1">
      <alignment horizontal="center" vertical="center"/>
    </xf>
    <xf numFmtId="182" fontId="28" fillId="0" borderId="125" xfId="0" applyNumberFormat="1" applyFont="1" applyFill="1" applyBorder="1" applyAlignment="1" applyProtection="1">
      <alignment horizontal="center" vertical="center"/>
    </xf>
    <xf numFmtId="182" fontId="28" fillId="0" borderId="131" xfId="0" applyNumberFormat="1" applyFont="1" applyFill="1" applyBorder="1" applyAlignment="1" applyProtection="1">
      <alignment horizontal="center" vertical="center"/>
    </xf>
    <xf numFmtId="182" fontId="28" fillId="0" borderId="132" xfId="0" applyNumberFormat="1" applyFont="1" applyFill="1" applyBorder="1" applyAlignment="1" applyProtection="1">
      <alignment horizontal="center" vertical="center"/>
    </xf>
    <xf numFmtId="176" fontId="29" fillId="0" borderId="0" xfId="0" applyNumberFormat="1" applyFont="1" applyProtection="1">
      <alignment vertical="center"/>
    </xf>
    <xf numFmtId="0" fontId="28" fillId="0" borderId="137" xfId="0" applyFont="1" applyBorder="1" applyAlignment="1" applyProtection="1">
      <alignment horizontal="center" vertical="center"/>
    </xf>
    <xf numFmtId="0" fontId="28" fillId="0" borderId="137" xfId="0" applyFont="1" applyFill="1" applyBorder="1" applyAlignment="1" applyProtection="1">
      <alignment horizontal="center" vertical="center"/>
    </xf>
    <xf numFmtId="0" fontId="28" fillId="0" borderId="139" xfId="0" applyFont="1" applyFill="1" applyBorder="1" applyAlignment="1" applyProtection="1">
      <alignment horizontal="center" vertical="center"/>
    </xf>
    <xf numFmtId="183" fontId="29" fillId="0" borderId="112" xfId="0" applyNumberFormat="1" applyFont="1" applyBorder="1" applyProtection="1">
      <alignment vertical="center"/>
    </xf>
    <xf numFmtId="183" fontId="29" fillId="0" borderId="113" xfId="0" applyNumberFormat="1" applyFont="1" applyBorder="1" applyProtection="1">
      <alignment vertical="center"/>
    </xf>
    <xf numFmtId="183" fontId="29" fillId="0" borderId="114" xfId="0" applyNumberFormat="1" applyFont="1" applyBorder="1" applyProtection="1">
      <alignment vertical="center"/>
    </xf>
    <xf numFmtId="183" fontId="29" fillId="0" borderId="115" xfId="0" applyNumberFormat="1" applyFont="1" applyBorder="1" applyProtection="1">
      <alignment vertical="center"/>
    </xf>
    <xf numFmtId="183" fontId="29" fillId="0" borderId="116" xfId="0" applyNumberFormat="1" applyFont="1" applyBorder="1" applyProtection="1">
      <alignment vertical="center"/>
    </xf>
    <xf numFmtId="183" fontId="29" fillId="0" borderId="104" xfId="0" applyNumberFormat="1" applyFont="1" applyBorder="1" applyProtection="1">
      <alignment vertical="center"/>
    </xf>
    <xf numFmtId="183" fontId="29" fillId="0" borderId="105" xfId="0" applyNumberFormat="1" applyFont="1" applyBorder="1" applyProtection="1">
      <alignment vertical="center"/>
    </xf>
    <xf numFmtId="183" fontId="29" fillId="0" borderId="100" xfId="0" applyNumberFormat="1" applyFont="1" applyBorder="1" applyProtection="1">
      <alignment vertical="center"/>
    </xf>
    <xf numFmtId="183" fontId="29" fillId="0" borderId="97" xfId="0" applyNumberFormat="1" applyFont="1" applyBorder="1" applyProtection="1">
      <alignment vertical="center"/>
    </xf>
    <xf numFmtId="183" fontId="29" fillId="0" borderId="94" xfId="0" applyNumberFormat="1" applyFont="1" applyBorder="1" applyProtection="1">
      <alignment vertical="center"/>
    </xf>
    <xf numFmtId="183" fontId="29" fillId="0" borderId="106" xfId="0" applyNumberFormat="1" applyFont="1" applyBorder="1" applyProtection="1">
      <alignment vertical="center"/>
    </xf>
    <xf numFmtId="183" fontId="29" fillId="0" borderId="107" xfId="0" applyNumberFormat="1" applyFont="1" applyBorder="1" applyProtection="1">
      <alignment vertical="center"/>
    </xf>
    <xf numFmtId="183" fontId="29" fillId="0" borderId="101" xfId="0" applyNumberFormat="1" applyFont="1" applyBorder="1" applyProtection="1">
      <alignment vertical="center"/>
    </xf>
    <xf numFmtId="183" fontId="29" fillId="0" borderId="98" xfId="0" applyNumberFormat="1" applyFont="1" applyBorder="1" applyProtection="1">
      <alignment vertical="center"/>
    </xf>
    <xf numFmtId="183" fontId="29" fillId="0" borderId="95" xfId="0" applyNumberFormat="1" applyFont="1" applyBorder="1" applyProtection="1">
      <alignment vertical="center"/>
    </xf>
    <xf numFmtId="183" fontId="0" fillId="3" borderId="62" xfId="0" applyNumberFormat="1" applyFill="1" applyBorder="1" applyProtection="1">
      <alignment vertical="center"/>
    </xf>
    <xf numFmtId="183" fontId="0" fillId="3" borderId="57" xfId="0" applyNumberFormat="1" applyFill="1" applyBorder="1" applyProtection="1">
      <alignment vertical="center"/>
    </xf>
    <xf numFmtId="183" fontId="0" fillId="3" borderId="63" xfId="0" applyNumberFormat="1" applyFill="1" applyBorder="1" applyProtection="1">
      <alignment vertical="center"/>
    </xf>
    <xf numFmtId="0" fontId="28" fillId="0" borderId="0" xfId="0" applyFont="1" applyProtection="1">
      <alignment vertical="center"/>
    </xf>
    <xf numFmtId="0" fontId="28" fillId="0" borderId="81" xfId="0" applyFont="1" applyBorder="1" applyAlignment="1" applyProtection="1">
      <alignment horizontal="center" vertical="center" wrapText="1"/>
    </xf>
    <xf numFmtId="0" fontId="28" fillId="0" borderId="108" xfId="0" applyFont="1" applyBorder="1" applyAlignment="1" applyProtection="1">
      <alignment horizontal="center" vertical="center"/>
    </xf>
    <xf numFmtId="0" fontId="28" fillId="0" borderId="111" xfId="0" applyFont="1" applyBorder="1" applyAlignment="1" applyProtection="1">
      <alignment horizontal="center" vertical="center"/>
    </xf>
    <xf numFmtId="0" fontId="28" fillId="0" borderId="109" xfId="0" applyFont="1" applyBorder="1" applyAlignment="1" applyProtection="1">
      <alignment horizontal="center" vertical="center"/>
    </xf>
    <xf numFmtId="0" fontId="28" fillId="0" borderId="110" xfId="0" applyFont="1" applyBorder="1" applyAlignment="1" applyProtection="1">
      <alignment horizontal="center" vertical="center"/>
    </xf>
    <xf numFmtId="182" fontId="28" fillId="0" borderId="123" xfId="0" applyNumberFormat="1" applyFont="1" applyBorder="1" applyAlignment="1" applyProtection="1">
      <alignment horizontal="center" vertical="center"/>
    </xf>
    <xf numFmtId="182" fontId="28" fillId="0" borderId="124" xfId="0" applyNumberFormat="1" applyFont="1" applyBorder="1" applyAlignment="1" applyProtection="1">
      <alignment horizontal="center" vertical="center"/>
    </xf>
    <xf numFmtId="176" fontId="28" fillId="0" borderId="0" xfId="0" applyNumberFormat="1" applyFont="1" applyProtection="1">
      <alignment vertical="center"/>
    </xf>
    <xf numFmtId="0" fontId="28" fillId="0" borderId="129" xfId="0" applyFont="1" applyBorder="1" applyProtection="1">
      <alignment vertical="center"/>
    </xf>
    <xf numFmtId="182" fontId="28" fillId="0" borderId="130" xfId="0" applyNumberFormat="1" applyFont="1" applyBorder="1" applyAlignment="1" applyProtection="1">
      <alignment horizontal="center" vertical="center"/>
    </xf>
    <xf numFmtId="182" fontId="28" fillId="0" borderId="131" xfId="0" applyNumberFormat="1" applyFont="1" applyBorder="1" applyAlignment="1" applyProtection="1">
      <alignment horizontal="center" vertical="center"/>
    </xf>
    <xf numFmtId="0" fontId="28" fillId="0" borderId="133" xfId="0" applyFont="1" applyBorder="1" applyAlignment="1" applyProtection="1">
      <alignment horizontal="center" vertical="center"/>
    </xf>
    <xf numFmtId="179" fontId="28" fillId="0" borderId="134" xfId="0" applyNumberFormat="1" applyFont="1" applyBorder="1" applyAlignment="1" applyProtection="1">
      <alignment horizontal="center" vertical="center"/>
    </xf>
    <xf numFmtId="179" fontId="28" fillId="0" borderId="135" xfId="0" applyNumberFormat="1" applyFont="1" applyBorder="1" applyAlignment="1" applyProtection="1">
      <alignment horizontal="center" vertical="center"/>
    </xf>
    <xf numFmtId="179" fontId="28" fillId="0" borderId="136" xfId="0" applyNumberFormat="1" applyFont="1" applyBorder="1" applyAlignment="1" applyProtection="1">
      <alignment horizontal="center" vertical="center"/>
    </xf>
    <xf numFmtId="179" fontId="28" fillId="0" borderId="104" xfId="0" applyNumberFormat="1" applyFont="1" applyBorder="1" applyAlignment="1" applyProtection="1">
      <alignment horizontal="center" vertical="center"/>
    </xf>
    <xf numFmtId="179" fontId="28" fillId="0" borderId="138" xfId="0" applyNumberFormat="1" applyFont="1" applyBorder="1" applyAlignment="1" applyProtection="1">
      <alignment horizontal="center" vertical="center"/>
    </xf>
    <xf numFmtId="179" fontId="28" fillId="0" borderId="94" xfId="0" applyNumberFormat="1" applyFont="1" applyBorder="1" applyAlignment="1" applyProtection="1">
      <alignment horizontal="center" vertical="center"/>
    </xf>
    <xf numFmtId="179" fontId="28" fillId="0" borderId="106" xfId="0" applyNumberFormat="1" applyFont="1" applyBorder="1" applyAlignment="1" applyProtection="1">
      <alignment horizontal="center" vertical="center"/>
    </xf>
    <xf numFmtId="179" fontId="28" fillId="0" borderId="140" xfId="0" applyNumberFormat="1" applyFont="1" applyBorder="1" applyAlignment="1" applyProtection="1">
      <alignment horizontal="center" vertical="center"/>
    </xf>
    <xf numFmtId="179" fontId="28" fillId="0" borderId="95" xfId="0" applyNumberFormat="1" applyFont="1" applyBorder="1" applyAlignment="1" applyProtection="1">
      <alignment horizontal="center" vertical="center"/>
    </xf>
    <xf numFmtId="0" fontId="28" fillId="0" borderId="0" xfId="0" applyFont="1" applyFill="1" applyBorder="1" applyProtection="1">
      <alignment vertical="center"/>
    </xf>
    <xf numFmtId="0" fontId="28" fillId="0" borderId="0" xfId="0" applyFont="1" applyBorder="1" applyProtection="1">
      <alignment vertical="center"/>
    </xf>
    <xf numFmtId="182" fontId="28" fillId="0" borderId="141" xfId="0" applyNumberFormat="1" applyFont="1" applyBorder="1" applyAlignment="1" applyProtection="1">
      <alignment horizontal="center" vertical="center"/>
    </xf>
    <xf numFmtId="183" fontId="28" fillId="0" borderId="142" xfId="0" applyNumberFormat="1" applyFont="1" applyBorder="1" applyAlignment="1" applyProtection="1">
      <alignment horizontal="center" vertical="center"/>
    </xf>
    <xf numFmtId="183" fontId="28" fillId="0" borderId="135" xfId="0" applyNumberFormat="1" applyFont="1" applyBorder="1" applyAlignment="1" applyProtection="1">
      <alignment horizontal="center" vertical="center"/>
    </xf>
    <xf numFmtId="183" fontId="28" fillId="0" borderId="136" xfId="0" applyNumberFormat="1" applyFont="1" applyBorder="1" applyAlignment="1" applyProtection="1">
      <alignment horizontal="center" vertical="center"/>
    </xf>
    <xf numFmtId="183" fontId="28" fillId="0" borderId="100" xfId="0" applyNumberFormat="1" applyFont="1" applyBorder="1" applyAlignment="1" applyProtection="1">
      <alignment horizontal="center" vertical="center"/>
    </xf>
    <xf numFmtId="183" fontId="28" fillId="0" borderId="138" xfId="0" applyNumberFormat="1" applyFont="1" applyBorder="1" applyAlignment="1" applyProtection="1">
      <alignment horizontal="center" vertical="center"/>
    </xf>
    <xf numFmtId="183" fontId="28" fillId="0" borderId="94" xfId="0" applyNumberFormat="1" applyFont="1" applyBorder="1" applyAlignment="1" applyProtection="1">
      <alignment horizontal="center" vertical="center"/>
    </xf>
    <xf numFmtId="183" fontId="28" fillId="0" borderId="101" xfId="0" applyNumberFormat="1" applyFont="1" applyBorder="1" applyAlignment="1" applyProtection="1">
      <alignment horizontal="center" vertical="center"/>
    </xf>
    <xf numFmtId="183" fontId="28" fillId="0" borderId="140" xfId="0" applyNumberFormat="1" applyFont="1" applyBorder="1" applyAlignment="1" applyProtection="1">
      <alignment horizontal="center" vertical="center"/>
    </xf>
    <xf numFmtId="183" fontId="28" fillId="0" borderId="95" xfId="0" applyNumberFormat="1" applyFont="1" applyBorder="1" applyAlignment="1" applyProtection="1">
      <alignment horizontal="center" vertical="center"/>
    </xf>
    <xf numFmtId="0" fontId="29" fillId="0" borderId="0" xfId="0" applyFont="1" applyAlignment="1" applyProtection="1">
      <alignment horizontal="center" vertical="center"/>
    </xf>
    <xf numFmtId="0" fontId="29" fillId="0" borderId="0" xfId="0" applyFont="1" applyAlignment="1" applyProtection="1"/>
    <xf numFmtId="182" fontId="29" fillId="0" borderId="88" xfId="0" applyNumberFormat="1" applyFont="1" applyBorder="1" applyAlignment="1" applyProtection="1">
      <alignment horizontal="center" vertical="center"/>
    </xf>
    <xf numFmtId="182" fontId="29" fillId="0" borderId="89" xfId="0" applyNumberFormat="1" applyFont="1" applyBorder="1" applyAlignment="1" applyProtection="1">
      <alignment horizontal="center" vertical="center"/>
    </xf>
    <xf numFmtId="182" fontId="29" fillId="0" borderId="91" xfId="0" applyNumberFormat="1" applyFont="1" applyBorder="1" applyAlignment="1" applyProtection="1">
      <alignment horizontal="center" vertical="center"/>
    </xf>
    <xf numFmtId="182" fontId="29" fillId="0" borderId="92" xfId="0" applyNumberFormat="1" applyFont="1" applyBorder="1" applyAlignment="1" applyProtection="1">
      <alignment horizontal="center" vertical="center"/>
    </xf>
    <xf numFmtId="0" fontId="29" fillId="0" borderId="82" xfId="0" applyFont="1" applyBorder="1" applyAlignment="1" applyProtection="1">
      <alignment horizontal="center" vertical="center"/>
    </xf>
    <xf numFmtId="0" fontId="29" fillId="0" borderId="83" xfId="0" applyFont="1" applyBorder="1" applyAlignment="1" applyProtection="1">
      <alignment horizontal="center" vertical="center"/>
    </xf>
    <xf numFmtId="0" fontId="29" fillId="0" borderId="0" xfId="0" applyFont="1" applyAlignment="1" applyProtection="1">
      <alignment vertical="center"/>
    </xf>
    <xf numFmtId="176" fontId="0" fillId="10" borderId="54" xfId="0" applyNumberFormat="1" applyFill="1" applyBorder="1" applyProtection="1">
      <alignment vertical="center"/>
    </xf>
    <xf numFmtId="176" fontId="0" fillId="10" borderId="55" xfId="0" applyNumberFormat="1" applyFill="1" applyBorder="1" applyProtection="1">
      <alignment vertical="center"/>
    </xf>
    <xf numFmtId="176" fontId="0" fillId="10" borderId="56" xfId="0" applyNumberFormat="1" applyFill="1" applyBorder="1" applyProtection="1">
      <alignment vertical="center"/>
    </xf>
    <xf numFmtId="176" fontId="0" fillId="10" borderId="57" xfId="0" applyNumberFormat="1" applyFill="1" applyBorder="1" applyProtection="1">
      <alignment vertical="center"/>
    </xf>
    <xf numFmtId="176" fontId="0" fillId="10" borderId="58" xfId="0" applyNumberFormat="1" applyFill="1" applyBorder="1" applyProtection="1">
      <alignment vertical="center"/>
    </xf>
    <xf numFmtId="176" fontId="0" fillId="10" borderId="59" xfId="0" applyNumberFormat="1" applyFill="1" applyBorder="1" applyProtection="1">
      <alignment vertical="center"/>
    </xf>
    <xf numFmtId="176" fontId="0" fillId="10" borderId="13" xfId="0" applyNumberFormat="1" applyFill="1" applyBorder="1" applyProtection="1">
      <alignment vertical="center"/>
    </xf>
    <xf numFmtId="176" fontId="0" fillId="10" borderId="60" xfId="0" applyNumberFormat="1" applyFill="1" applyBorder="1" applyProtection="1">
      <alignment vertical="center"/>
    </xf>
    <xf numFmtId="176" fontId="4" fillId="10" borderId="76" xfId="0" applyNumberFormat="1" applyFont="1" applyFill="1" applyBorder="1" applyAlignment="1" applyProtection="1">
      <alignment horizontal="center" vertical="center"/>
    </xf>
    <xf numFmtId="176" fontId="0" fillId="10" borderId="76" xfId="0" applyNumberFormat="1" applyFill="1" applyBorder="1" applyProtection="1">
      <alignment vertical="center"/>
    </xf>
    <xf numFmtId="0" fontId="29" fillId="0" borderId="126" xfId="0" applyFont="1" applyBorder="1" applyAlignment="1" applyProtection="1">
      <alignment horizontal="center" vertical="center"/>
    </xf>
    <xf numFmtId="0" fontId="29" fillId="0" borderId="127" xfId="0" applyFont="1" applyBorder="1" applyAlignment="1" applyProtection="1">
      <alignment horizontal="center" vertical="center"/>
    </xf>
    <xf numFmtId="0" fontId="29" fillId="0" borderId="128" xfId="0" applyFont="1" applyBorder="1" applyAlignment="1" applyProtection="1">
      <alignment horizontal="center" vertical="center"/>
    </xf>
    <xf numFmtId="0" fontId="2" fillId="3" borderId="1" xfId="0" applyFont="1" applyFill="1" applyBorder="1" applyAlignment="1">
      <alignment horizontal="center" vertical="center"/>
    </xf>
    <xf numFmtId="0" fontId="2" fillId="3" borderId="1" xfId="0" applyFont="1" applyFill="1" applyBorder="1" applyAlignment="1">
      <alignment horizontal="left" vertical="center"/>
    </xf>
    <xf numFmtId="181" fontId="2" fillId="3" borderId="1" xfId="0" applyNumberFormat="1" applyFont="1" applyFill="1" applyBorder="1" applyAlignment="1">
      <alignment horizontal="left" vertical="center"/>
    </xf>
    <xf numFmtId="0" fontId="2" fillId="3" borderId="1" xfId="0" applyNumberFormat="1" applyFont="1" applyFill="1" applyBorder="1" applyAlignment="1">
      <alignment horizontal="left" vertical="center" shrinkToFit="1"/>
    </xf>
    <xf numFmtId="0" fontId="2" fillId="3" borderId="0" xfId="0" applyFont="1" applyFill="1" applyAlignment="1">
      <alignment horizontal="left" vertical="top" wrapText="1"/>
    </xf>
    <xf numFmtId="0" fontId="2" fillId="3" borderId="0" xfId="0" applyFont="1" applyFill="1" applyAlignment="1">
      <alignment horizontal="left" vertical="center" shrinkToFit="1"/>
    </xf>
    <xf numFmtId="0" fontId="2" fillId="3" borderId="0" xfId="0" applyFont="1" applyFill="1" applyAlignment="1">
      <alignment horizontal="right" vertical="center"/>
    </xf>
    <xf numFmtId="0" fontId="2" fillId="3" borderId="0" xfId="0" applyFont="1" applyFill="1" applyAlignment="1">
      <alignment vertical="center"/>
    </xf>
    <xf numFmtId="0" fontId="2" fillId="3" borderId="0" xfId="0" applyFont="1" applyFill="1" applyAlignment="1">
      <alignment horizontal="center" vertical="center"/>
    </xf>
    <xf numFmtId="176" fontId="2" fillId="3" borderId="0" xfId="0" applyNumberFormat="1" applyFont="1" applyFill="1" applyAlignment="1">
      <alignment horizontal="right" vertical="center" shrinkToFit="1"/>
    </xf>
    <xf numFmtId="176" fontId="4" fillId="3" borderId="5" xfId="0" applyNumberFormat="1" applyFont="1" applyFill="1" applyBorder="1" applyAlignment="1">
      <alignment horizontal="center" vertical="center"/>
    </xf>
    <xf numFmtId="176" fontId="4" fillId="3" borderId="6" xfId="0" applyNumberFormat="1" applyFont="1" applyFill="1" applyBorder="1" applyAlignment="1">
      <alignment horizontal="center" vertical="center"/>
    </xf>
    <xf numFmtId="0" fontId="4" fillId="3" borderId="9" xfId="0" applyFont="1" applyFill="1" applyBorder="1" applyAlignment="1">
      <alignment vertical="center"/>
    </xf>
    <xf numFmtId="0" fontId="4" fillId="3" borderId="10" xfId="0" applyFont="1" applyFill="1" applyBorder="1" applyAlignment="1">
      <alignment vertical="center"/>
    </xf>
    <xf numFmtId="0" fontId="4" fillId="3" borderId="7" xfId="0" applyFont="1" applyFill="1" applyBorder="1" applyAlignment="1">
      <alignment vertical="center"/>
    </xf>
    <xf numFmtId="0" fontId="4" fillId="3" borderId="1" xfId="0" applyFont="1" applyFill="1" applyBorder="1" applyAlignment="1">
      <alignment vertical="center"/>
    </xf>
    <xf numFmtId="0" fontId="4" fillId="3" borderId="18" xfId="0" applyFont="1" applyFill="1" applyBorder="1" applyAlignment="1">
      <alignment horizontal="center" vertical="center"/>
    </xf>
    <xf numFmtId="0" fontId="4" fillId="3" borderId="19" xfId="0" applyFont="1" applyFill="1" applyBorder="1" applyAlignment="1">
      <alignment horizontal="center" vertical="center"/>
    </xf>
    <xf numFmtId="0" fontId="4" fillId="3" borderId="0" xfId="0" applyFont="1" applyFill="1" applyAlignment="1">
      <alignment horizontal="center" vertical="center"/>
    </xf>
    <xf numFmtId="0" fontId="4" fillId="3" borderId="4" xfId="0" applyFont="1" applyFill="1" applyBorder="1" applyAlignment="1">
      <alignment horizontal="center" vertical="center"/>
    </xf>
    <xf numFmtId="0" fontId="4" fillId="3" borderId="5" xfId="0" applyFont="1" applyFill="1" applyBorder="1" applyAlignment="1">
      <alignment horizontal="center" vertical="center"/>
    </xf>
    <xf numFmtId="0" fontId="4" fillId="3" borderId="12" xfId="0" applyFont="1" applyFill="1" applyBorder="1" applyAlignment="1">
      <alignment horizontal="center" vertical="center"/>
    </xf>
    <xf numFmtId="0" fontId="4" fillId="3" borderId="13" xfId="0" applyFont="1" applyFill="1" applyBorder="1" applyAlignment="1">
      <alignment horizontal="center" vertical="center"/>
    </xf>
    <xf numFmtId="0" fontId="3" fillId="3" borderId="15" xfId="0" applyFont="1" applyFill="1" applyBorder="1" applyAlignment="1">
      <alignment horizontal="center" vertical="center"/>
    </xf>
    <xf numFmtId="0" fontId="3" fillId="3" borderId="9" xfId="0" applyFont="1" applyFill="1" applyBorder="1" applyAlignment="1">
      <alignment horizontal="center" vertical="center"/>
    </xf>
    <xf numFmtId="0" fontId="3" fillId="3" borderId="16" xfId="0" applyFont="1" applyFill="1" applyBorder="1" applyAlignment="1">
      <alignment horizontal="center" vertical="center"/>
    </xf>
    <xf numFmtId="0" fontId="17" fillId="3" borderId="77" xfId="0" applyFont="1" applyFill="1" applyBorder="1" applyAlignment="1" applyProtection="1">
      <alignment horizontal="left" vertical="center"/>
    </xf>
    <xf numFmtId="0" fontId="0" fillId="3" borderId="21" xfId="0" applyFill="1" applyBorder="1" applyAlignment="1" applyProtection="1">
      <alignment vertical="center"/>
    </xf>
    <xf numFmtId="0" fontId="0" fillId="3" borderId="0" xfId="0" applyFill="1" applyBorder="1" applyAlignment="1" applyProtection="1">
      <alignment vertical="center"/>
    </xf>
    <xf numFmtId="0" fontId="6" fillId="3" borderId="23" xfId="0" applyFont="1" applyFill="1" applyBorder="1" applyAlignment="1" applyProtection="1">
      <alignment horizontal="left" vertical="center"/>
    </xf>
    <xf numFmtId="0" fontId="4" fillId="2" borderId="2" xfId="0" applyFont="1" applyFill="1" applyBorder="1" applyAlignment="1" applyProtection="1">
      <alignment horizontal="center" vertical="center" shrinkToFit="1"/>
      <protection locked="0"/>
    </xf>
    <xf numFmtId="0" fontId="4" fillId="2" borderId="3" xfId="0" applyFont="1" applyFill="1" applyBorder="1" applyAlignment="1" applyProtection="1">
      <alignment horizontal="center" vertical="center" shrinkToFit="1"/>
      <protection locked="0"/>
    </xf>
    <xf numFmtId="49" fontId="4" fillId="2" borderId="2" xfId="0" applyNumberFormat="1" applyFont="1" applyFill="1" applyBorder="1" applyAlignment="1" applyProtection="1">
      <alignment horizontal="center" vertical="center" shrinkToFit="1"/>
      <protection locked="0"/>
    </xf>
    <xf numFmtId="49" fontId="4" fillId="2" borderId="3" xfId="0" applyNumberFormat="1" applyFont="1" applyFill="1" applyBorder="1" applyAlignment="1" applyProtection="1">
      <alignment horizontal="center" vertical="center" shrinkToFit="1"/>
      <protection locked="0"/>
    </xf>
    <xf numFmtId="0" fontId="3" fillId="2" borderId="2" xfId="0" applyFont="1" applyFill="1" applyBorder="1" applyAlignment="1" applyProtection="1">
      <alignment horizontal="center" vertical="center" shrinkToFit="1"/>
      <protection locked="0"/>
    </xf>
    <xf numFmtId="0" fontId="3" fillId="2" borderId="3" xfId="0" applyFont="1" applyFill="1" applyBorder="1" applyAlignment="1" applyProtection="1">
      <alignment horizontal="center" vertical="center" shrinkToFit="1"/>
      <protection locked="0"/>
    </xf>
    <xf numFmtId="0" fontId="6" fillId="3" borderId="0" xfId="0" applyFont="1" applyFill="1" applyBorder="1" applyAlignment="1" applyProtection="1">
      <alignment horizontal="left" vertical="center" wrapText="1"/>
    </xf>
    <xf numFmtId="177" fontId="3" fillId="4" borderId="36" xfId="0" applyNumberFormat="1" applyFont="1" applyFill="1" applyBorder="1" applyAlignment="1">
      <alignment horizontal="center" vertical="center" shrinkToFit="1"/>
    </xf>
    <xf numFmtId="177" fontId="3" fillId="4" borderId="38" xfId="0" applyNumberFormat="1" applyFont="1" applyFill="1" applyBorder="1" applyAlignment="1">
      <alignment horizontal="center" vertical="center" shrinkToFit="1"/>
    </xf>
    <xf numFmtId="177" fontId="3" fillId="4" borderId="1" xfId="0" applyNumberFormat="1" applyFont="1" applyFill="1" applyBorder="1" applyAlignment="1">
      <alignment horizontal="center" vertical="center" shrinkToFit="1"/>
    </xf>
    <xf numFmtId="177" fontId="3" fillId="4" borderId="65" xfId="0" applyNumberFormat="1" applyFont="1" applyFill="1" applyBorder="1" applyAlignment="1">
      <alignment horizontal="center" vertical="center" shrinkToFit="1"/>
    </xf>
    <xf numFmtId="0" fontId="6" fillId="3" borderId="77" xfId="0" applyFont="1" applyFill="1" applyBorder="1" applyAlignment="1" applyProtection="1">
      <alignment vertical="center" wrapText="1"/>
    </xf>
    <xf numFmtId="49" fontId="4" fillId="2" borderId="1" xfId="0" applyNumberFormat="1" applyFont="1" applyFill="1" applyBorder="1" applyAlignment="1" applyProtection="1">
      <alignment horizontal="center" vertical="center" shrinkToFit="1"/>
      <protection locked="0"/>
    </xf>
    <xf numFmtId="177" fontId="3" fillId="8" borderId="71" xfId="0" applyNumberFormat="1" applyFont="1" applyFill="1" applyBorder="1" applyAlignment="1">
      <alignment horizontal="center" vertical="center" shrinkToFit="1"/>
    </xf>
    <xf numFmtId="177" fontId="3" fillId="8" borderId="68" xfId="0" applyNumberFormat="1" applyFont="1" applyFill="1" applyBorder="1" applyAlignment="1">
      <alignment horizontal="center" vertical="center" shrinkToFit="1"/>
    </xf>
    <xf numFmtId="178" fontId="3" fillId="2" borderId="2" xfId="0" applyNumberFormat="1" applyFont="1" applyFill="1" applyBorder="1" applyAlignment="1" applyProtection="1">
      <alignment horizontal="center" vertical="center" shrinkToFit="1"/>
      <protection locked="0"/>
    </xf>
    <xf numFmtId="178" fontId="3" fillId="2" borderId="3" xfId="0" applyNumberFormat="1" applyFont="1" applyFill="1" applyBorder="1" applyAlignment="1" applyProtection="1">
      <alignment horizontal="center" vertical="center" shrinkToFit="1"/>
      <protection locked="0"/>
    </xf>
    <xf numFmtId="179" fontId="3" fillId="2" borderId="2" xfId="0" applyNumberFormat="1" applyFont="1" applyFill="1" applyBorder="1" applyAlignment="1" applyProtection="1">
      <alignment horizontal="center" vertical="center" shrinkToFit="1"/>
      <protection locked="0"/>
    </xf>
    <xf numFmtId="179" fontId="3" fillId="2" borderId="3" xfId="0" applyNumberFormat="1" applyFont="1" applyFill="1" applyBorder="1" applyAlignment="1" applyProtection="1">
      <alignment horizontal="center" vertical="center" shrinkToFit="1"/>
      <protection locked="0"/>
    </xf>
    <xf numFmtId="177" fontId="3" fillId="4" borderId="71" xfId="0" applyNumberFormat="1" applyFont="1" applyFill="1" applyBorder="1" applyAlignment="1">
      <alignment horizontal="center" vertical="center" shrinkToFit="1"/>
    </xf>
    <xf numFmtId="177" fontId="3" fillId="4" borderId="68" xfId="0" applyNumberFormat="1" applyFont="1" applyFill="1" applyBorder="1" applyAlignment="1">
      <alignment horizontal="center" vertical="center" shrinkToFit="1"/>
    </xf>
    <xf numFmtId="177" fontId="3" fillId="8" borderId="10" xfId="0" applyNumberFormat="1" applyFont="1" applyFill="1" applyBorder="1" applyAlignment="1">
      <alignment horizontal="center" vertical="center" shrinkToFit="1"/>
    </xf>
    <xf numFmtId="177" fontId="3" fillId="8" borderId="63" xfId="0" applyNumberFormat="1" applyFont="1" applyFill="1" applyBorder="1" applyAlignment="1">
      <alignment horizontal="center" vertical="center" shrinkToFit="1"/>
    </xf>
    <xf numFmtId="0" fontId="28" fillId="0" borderId="102" xfId="0" applyFont="1" applyBorder="1" applyAlignment="1" applyProtection="1">
      <alignment horizontal="center" vertical="center"/>
    </xf>
    <xf numFmtId="0" fontId="28" fillId="0" borderId="103" xfId="0" applyFont="1" applyBorder="1" applyAlignment="1" applyProtection="1">
      <alignment horizontal="center" vertical="center"/>
    </xf>
    <xf numFmtId="0" fontId="28" fillId="0" borderId="99" xfId="0" applyFont="1" applyBorder="1" applyAlignment="1" applyProtection="1">
      <alignment horizontal="center" vertical="center"/>
    </xf>
    <xf numFmtId="0" fontId="28" fillId="0" borderId="93" xfId="0" applyFont="1" applyBorder="1" applyAlignment="1" applyProtection="1">
      <alignment horizontal="center" vertical="center"/>
    </xf>
    <xf numFmtId="0" fontId="28" fillId="0" borderId="84" xfId="0" applyFont="1" applyBorder="1" applyAlignment="1" applyProtection="1">
      <alignment horizontal="center" vertical="center"/>
    </xf>
    <xf numFmtId="0" fontId="28" fillId="0" borderId="85" xfId="0" applyFont="1" applyBorder="1" applyAlignment="1" applyProtection="1">
      <alignment horizontal="center" vertical="center"/>
    </xf>
    <xf numFmtId="0" fontId="28" fillId="0" borderId="86" xfId="0" applyFont="1" applyBorder="1" applyAlignment="1" applyProtection="1">
      <alignment horizontal="center" vertical="center"/>
    </xf>
    <xf numFmtId="0" fontId="28" fillId="0" borderId="96" xfId="0" applyFont="1" applyBorder="1" applyAlignment="1" applyProtection="1">
      <alignment horizontal="center" vertical="center"/>
    </xf>
    <xf numFmtId="0" fontId="13" fillId="6" borderId="32" xfId="0" applyFont="1" applyFill="1" applyBorder="1" applyAlignment="1" applyProtection="1">
      <alignment horizontal="left" vertical="center"/>
    </xf>
    <xf numFmtId="0" fontId="13" fillId="6" borderId="33" xfId="0" applyFont="1" applyFill="1" applyBorder="1" applyAlignment="1" applyProtection="1">
      <alignment horizontal="left" vertical="center"/>
    </xf>
    <xf numFmtId="0" fontId="18" fillId="0" borderId="28" xfId="0" applyFont="1" applyBorder="1" applyAlignment="1" applyProtection="1">
      <alignment horizontal="left" vertical="center"/>
    </xf>
    <xf numFmtId="176" fontId="19" fillId="3" borderId="25" xfId="0" applyNumberFormat="1" applyFont="1" applyFill="1" applyBorder="1" applyAlignment="1" applyProtection="1">
      <alignment vertical="center" wrapText="1"/>
    </xf>
    <xf numFmtId="176" fontId="19" fillId="3" borderId="0" xfId="0" applyNumberFormat="1" applyFont="1" applyFill="1" applyBorder="1" applyAlignment="1" applyProtection="1">
      <alignment vertical="center" wrapText="1"/>
    </xf>
    <xf numFmtId="0" fontId="4" fillId="3" borderId="32" xfId="0" applyFont="1" applyFill="1" applyBorder="1" applyAlignment="1" applyProtection="1">
      <alignment horizontal="left" vertical="center" wrapText="1"/>
    </xf>
    <xf numFmtId="0" fontId="4" fillId="3" borderId="33" xfId="0" applyFont="1" applyFill="1" applyBorder="1" applyAlignment="1" applyProtection="1">
      <alignment horizontal="left" vertical="center" wrapText="1"/>
    </xf>
    <xf numFmtId="0" fontId="21" fillId="3" borderId="21" xfId="0" applyFont="1" applyFill="1" applyBorder="1" applyAlignment="1" applyProtection="1">
      <alignment vertical="center" wrapText="1"/>
    </xf>
    <xf numFmtId="0" fontId="21" fillId="3" borderId="0" xfId="0" applyFont="1" applyFill="1" applyBorder="1" applyAlignment="1" applyProtection="1">
      <alignment vertical="center" wrapText="1"/>
    </xf>
    <xf numFmtId="0" fontId="4" fillId="3" borderId="45" xfId="0" applyFont="1" applyFill="1" applyBorder="1" applyAlignment="1" applyProtection="1">
      <alignment horizontal="left" vertical="center" wrapText="1" indent="1"/>
    </xf>
    <xf numFmtId="0" fontId="4" fillId="3" borderId="67" xfId="0" applyFont="1" applyFill="1" applyBorder="1" applyAlignment="1" applyProtection="1">
      <alignment horizontal="left" vertical="center" wrapText="1" indent="1"/>
    </xf>
    <xf numFmtId="0" fontId="4" fillId="3" borderId="41" xfId="0" applyFont="1" applyFill="1" applyBorder="1" applyAlignment="1" applyProtection="1">
      <alignment horizontal="left" vertical="center" indent="1"/>
    </xf>
    <xf numFmtId="0" fontId="4" fillId="3" borderId="3" xfId="0" applyFont="1" applyFill="1" applyBorder="1" applyAlignment="1" applyProtection="1">
      <alignment horizontal="left" vertical="center" indent="1"/>
    </xf>
    <xf numFmtId="0" fontId="4" fillId="3" borderId="37" xfId="0" applyFont="1" applyFill="1" applyBorder="1" applyAlignment="1" applyProtection="1">
      <alignment horizontal="left" vertical="center"/>
    </xf>
    <xf numFmtId="0" fontId="4" fillId="3" borderId="73" xfId="0" applyFont="1" applyFill="1" applyBorder="1" applyAlignment="1" applyProtection="1">
      <alignment horizontal="left" vertical="center"/>
    </xf>
    <xf numFmtId="0" fontId="13" fillId="6" borderId="32" xfId="0" applyFont="1" applyFill="1" applyBorder="1" applyAlignment="1" applyProtection="1">
      <alignment horizontal="center" vertical="center"/>
    </xf>
    <xf numFmtId="0" fontId="13" fillId="6" borderId="47" xfId="0" applyFont="1" applyFill="1" applyBorder="1" applyAlignment="1" applyProtection="1">
      <alignment horizontal="center" vertical="center"/>
    </xf>
    <xf numFmtId="0" fontId="18" fillId="0" borderId="0" xfId="0" applyFont="1" applyAlignment="1" applyProtection="1">
      <alignment horizontal="left" vertical="center"/>
    </xf>
    <xf numFmtId="176" fontId="4" fillId="3" borderId="32" xfId="0" applyNumberFormat="1" applyFont="1" applyFill="1" applyBorder="1" applyAlignment="1" applyProtection="1">
      <alignment horizontal="left" vertical="center"/>
    </xf>
    <xf numFmtId="176" fontId="4" fillId="3" borderId="33" xfId="0" applyNumberFormat="1" applyFont="1" applyFill="1" applyBorder="1" applyAlignment="1" applyProtection="1">
      <alignment horizontal="left" vertical="center"/>
    </xf>
    <xf numFmtId="0" fontId="13" fillId="0" borderId="32" xfId="0" applyFont="1" applyFill="1" applyBorder="1" applyAlignment="1" applyProtection="1">
      <alignment horizontal="left" vertical="center"/>
    </xf>
    <xf numFmtId="0" fontId="13" fillId="0" borderId="33" xfId="0" applyFont="1" applyFill="1" applyBorder="1" applyAlignment="1" applyProtection="1">
      <alignment horizontal="left" vertical="center"/>
    </xf>
    <xf numFmtId="0" fontId="17" fillId="3" borderId="28" xfId="0" applyFont="1" applyFill="1" applyBorder="1" applyAlignment="1" applyProtection="1">
      <alignment horizontal="left" vertical="center"/>
    </xf>
    <xf numFmtId="0" fontId="7" fillId="6" borderId="32" xfId="0" applyFont="1" applyFill="1" applyBorder="1" applyAlignment="1" applyProtection="1">
      <alignment horizontal="center" vertical="center"/>
    </xf>
    <xf numFmtId="0" fontId="7" fillId="6" borderId="33" xfId="0" applyFont="1" applyFill="1" applyBorder="1" applyAlignment="1" applyProtection="1">
      <alignment horizontal="center" vertical="center"/>
    </xf>
    <xf numFmtId="0" fontId="4" fillId="0" borderId="74" xfId="0" applyFont="1" applyBorder="1" applyAlignment="1" applyProtection="1">
      <alignment horizontal="center" vertical="center"/>
    </xf>
    <xf numFmtId="0" fontId="4" fillId="0" borderId="50" xfId="0" applyFont="1" applyBorder="1" applyAlignment="1" applyProtection="1">
      <alignment horizontal="center" vertical="center"/>
    </xf>
    <xf numFmtId="0" fontId="4" fillId="0" borderId="39" xfId="0" applyFont="1" applyBorder="1" applyAlignment="1" applyProtection="1">
      <alignment horizontal="center" vertical="center"/>
    </xf>
    <xf numFmtId="176" fontId="4" fillId="10" borderId="74" xfId="0" applyNumberFormat="1" applyFont="1" applyFill="1" applyBorder="1" applyAlignment="1" applyProtection="1">
      <alignment horizontal="center" vertical="center"/>
    </xf>
    <xf numFmtId="176" fontId="4" fillId="10" borderId="75" xfId="0" applyNumberFormat="1" applyFont="1" applyFill="1" applyBorder="1" applyAlignment="1" applyProtection="1">
      <alignment horizontal="center" vertical="center"/>
    </xf>
    <xf numFmtId="176" fontId="4" fillId="0" borderId="74" xfId="0" applyNumberFormat="1" applyFont="1" applyBorder="1" applyAlignment="1" applyProtection="1">
      <alignment horizontal="center" vertical="center"/>
    </xf>
    <xf numFmtId="176" fontId="4" fillId="0" borderId="75" xfId="0" applyNumberFormat="1" applyFont="1" applyBorder="1" applyAlignment="1" applyProtection="1">
      <alignment horizontal="center" vertical="center"/>
    </xf>
    <xf numFmtId="176" fontId="0" fillId="0" borderId="45" xfId="0" applyNumberFormat="1" applyBorder="1" applyAlignment="1" applyProtection="1">
      <alignment horizontal="left" vertical="center"/>
    </xf>
    <xf numFmtId="176" fontId="0" fillId="0" borderId="46" xfId="0" applyNumberFormat="1" applyBorder="1" applyAlignment="1" applyProtection="1">
      <alignment horizontal="left" vertical="center"/>
    </xf>
    <xf numFmtId="176" fontId="0" fillId="0" borderId="41" xfId="0" applyNumberFormat="1" applyBorder="1" applyAlignment="1" applyProtection="1">
      <alignment horizontal="left" vertical="center"/>
    </xf>
    <xf numFmtId="176" fontId="0" fillId="0" borderId="42" xfId="0" applyNumberFormat="1" applyBorder="1" applyAlignment="1" applyProtection="1">
      <alignment horizontal="left" vertical="center"/>
    </xf>
    <xf numFmtId="176" fontId="0" fillId="0" borderId="37" xfId="0" applyNumberFormat="1" applyBorder="1" applyAlignment="1" applyProtection="1">
      <alignment horizontal="left" vertical="center"/>
    </xf>
    <xf numFmtId="176" fontId="0" fillId="0" borderId="38" xfId="0" applyNumberFormat="1" applyBorder="1" applyAlignment="1" applyProtection="1">
      <alignment horizontal="left" vertical="center"/>
    </xf>
    <xf numFmtId="176" fontId="25" fillId="3" borderId="25" xfId="0" applyNumberFormat="1" applyFont="1" applyFill="1" applyBorder="1" applyAlignment="1" applyProtection="1">
      <alignment vertical="center" wrapText="1"/>
    </xf>
    <xf numFmtId="0" fontId="26" fillId="3" borderId="0" xfId="0" applyFont="1" applyFill="1" applyBorder="1" applyAlignment="1" applyProtection="1">
      <alignment horizontal="left" vertical="top" wrapText="1"/>
    </xf>
  </cellXfs>
  <cellStyles count="2">
    <cellStyle name="ハイパーリンク" xfId="1" builtinId="8"/>
    <cellStyle name="標準" xfId="0" builtinId="0"/>
  </cellStyles>
  <dxfs count="11">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houjin-bangou.nta.go.jp/"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J32"/>
  <sheetViews>
    <sheetView zoomScale="70" zoomScaleNormal="70" zoomScaleSheetLayoutView="70" workbookViewId="0">
      <selection activeCell="R13" sqref="R13"/>
    </sheetView>
  </sheetViews>
  <sheetFormatPr defaultColWidth="8.90625" defaultRowHeight="13" x14ac:dyDescent="0.2"/>
  <cols>
    <col min="1" max="16384" width="8.90625" style="1"/>
  </cols>
  <sheetData>
    <row r="1" spans="1:10" ht="20" customHeight="1" x14ac:dyDescent="0.2">
      <c r="A1" s="283" t="s">
        <v>117</v>
      </c>
      <c r="B1" s="283"/>
      <c r="C1" s="5"/>
      <c r="D1" s="5"/>
      <c r="E1" s="5"/>
      <c r="F1" s="5"/>
      <c r="G1" s="5"/>
      <c r="H1" s="5"/>
      <c r="I1" s="5"/>
      <c r="J1" s="5"/>
    </row>
    <row r="2" spans="1:10" ht="20" customHeight="1" x14ac:dyDescent="0.2">
      <c r="A2" s="5"/>
      <c r="B2" s="5"/>
      <c r="C2" s="5"/>
      <c r="D2" s="5"/>
      <c r="E2" s="5"/>
      <c r="F2" s="282" t="str">
        <f>CLEAN(TRIM(DBCS(【要入力】入力フォーム!D14)))</f>
        <v/>
      </c>
      <c r="G2" s="282"/>
      <c r="H2" s="282"/>
      <c r="I2" s="282"/>
      <c r="J2" s="282"/>
    </row>
    <row r="3" spans="1:10" ht="20" customHeight="1" x14ac:dyDescent="0.2">
      <c r="A3" s="5"/>
      <c r="B3" s="5"/>
      <c r="C3" s="5"/>
      <c r="D3" s="5"/>
      <c r="E3" s="5"/>
      <c r="F3" s="282" t="str">
        <f>DBCS(TEXT(【要入力】入力フォーム!D13,"ggge年m月d日"))</f>
        <v>明治３３年１月０日</v>
      </c>
      <c r="G3" s="282"/>
      <c r="H3" s="282"/>
      <c r="I3" s="282"/>
      <c r="J3" s="282"/>
    </row>
    <row r="4" spans="1:10" ht="20" customHeight="1" x14ac:dyDescent="0.2">
      <c r="A4" s="5" t="s">
        <v>0</v>
      </c>
      <c r="B4" s="5"/>
      <c r="C4" s="5"/>
      <c r="D4" s="5"/>
      <c r="E4" s="5"/>
      <c r="F4" s="5"/>
      <c r="G4" s="5"/>
      <c r="H4" s="5"/>
      <c r="I4" s="5"/>
      <c r="J4" s="5"/>
    </row>
    <row r="5" spans="1:10" ht="29.4" customHeight="1" x14ac:dyDescent="0.2">
      <c r="A5" s="5"/>
      <c r="B5" s="5"/>
      <c r="C5" s="5"/>
      <c r="D5" s="5"/>
      <c r="E5" s="5"/>
      <c r="F5" s="6" t="s">
        <v>7</v>
      </c>
      <c r="G5" s="280" t="str">
        <f>CLEAN(TRIM(DBCS(【要入力】入力フォーム!D8)))</f>
        <v/>
      </c>
      <c r="H5" s="280"/>
      <c r="I5" s="280"/>
      <c r="J5" s="280"/>
    </row>
    <row r="6" spans="1:10" ht="20" customHeight="1" x14ac:dyDescent="0.2">
      <c r="A6" s="5"/>
      <c r="B6" s="5"/>
      <c r="C6" s="5"/>
      <c r="D6" s="5"/>
      <c r="E6" s="5"/>
      <c r="F6" s="7" t="s">
        <v>8</v>
      </c>
      <c r="G6" s="281" t="str">
        <f>CLEAN(TRIM(DBCS(【要入力】入力フォーム!D5)))</f>
        <v/>
      </c>
      <c r="H6" s="281"/>
      <c r="I6" s="281"/>
      <c r="J6" s="281"/>
    </row>
    <row r="7" spans="1:10" ht="20" customHeight="1" x14ac:dyDescent="0.2">
      <c r="A7" s="5"/>
      <c r="B7" s="5"/>
      <c r="C7" s="5"/>
      <c r="D7" s="5"/>
      <c r="E7" s="5"/>
      <c r="F7" s="5"/>
      <c r="G7" s="281" t="str">
        <f>CLEAN(TRIM(DBCS(【要入力】入力フォーム!D6&amp;" "&amp;【要入力】入力フォーム!D7)))</f>
        <v/>
      </c>
      <c r="H7" s="281"/>
      <c r="I7" s="281"/>
      <c r="J7" s="281"/>
    </row>
    <row r="8" spans="1:10" ht="20" customHeight="1" x14ac:dyDescent="0.2">
      <c r="A8" s="5"/>
      <c r="B8" s="5"/>
      <c r="C8" s="5"/>
      <c r="D8" s="5"/>
      <c r="E8" s="5"/>
      <c r="F8" s="5"/>
      <c r="G8" s="5"/>
      <c r="H8" s="5"/>
      <c r="I8" s="5"/>
      <c r="J8" s="5"/>
    </row>
    <row r="9" spans="1:10" ht="20" customHeight="1" x14ac:dyDescent="0.2">
      <c r="A9" s="284" t="s">
        <v>188</v>
      </c>
      <c r="B9" s="284"/>
      <c r="C9" s="284"/>
      <c r="D9" s="284"/>
      <c r="E9" s="284"/>
      <c r="F9" s="284"/>
      <c r="G9" s="284"/>
      <c r="H9" s="284"/>
      <c r="I9" s="284"/>
      <c r="J9" s="284"/>
    </row>
    <row r="10" spans="1:10" ht="20" customHeight="1" x14ac:dyDescent="0.2">
      <c r="A10" s="5"/>
      <c r="B10" s="5"/>
      <c r="C10" s="5"/>
      <c r="D10" s="5"/>
      <c r="E10" s="5"/>
      <c r="F10" s="5"/>
      <c r="G10" s="5"/>
      <c r="H10" s="5"/>
      <c r="I10" s="5"/>
      <c r="J10" s="5"/>
    </row>
    <row r="11" spans="1:10" ht="20" customHeight="1" x14ac:dyDescent="0.2">
      <c r="A11" s="283" t="s">
        <v>157</v>
      </c>
      <c r="B11" s="283"/>
      <c r="C11" s="283"/>
      <c r="D11" s="283"/>
      <c r="E11" s="283"/>
      <c r="F11" s="283"/>
      <c r="G11" s="283"/>
      <c r="H11" s="283"/>
      <c r="I11" s="283"/>
      <c r="J11" s="283"/>
    </row>
    <row r="12" spans="1:10" ht="20" customHeight="1" x14ac:dyDescent="0.2">
      <c r="A12" s="283" t="s">
        <v>156</v>
      </c>
      <c r="B12" s="283"/>
      <c r="C12" s="283"/>
      <c r="D12" s="283"/>
      <c r="E12" s="283"/>
      <c r="F12" s="283"/>
      <c r="G12" s="283"/>
      <c r="H12" s="283"/>
      <c r="I12" s="283"/>
      <c r="J12" s="283"/>
    </row>
    <row r="13" spans="1:10" ht="20" customHeight="1" x14ac:dyDescent="0.2">
      <c r="A13" s="5"/>
      <c r="B13" s="5"/>
      <c r="C13" s="5"/>
      <c r="D13" s="5"/>
      <c r="E13" s="5"/>
      <c r="F13" s="5"/>
      <c r="G13" s="5"/>
      <c r="H13" s="5"/>
      <c r="I13" s="5"/>
      <c r="J13" s="5"/>
    </row>
    <row r="14" spans="1:10" ht="20" customHeight="1" x14ac:dyDescent="0.2">
      <c r="A14" s="5"/>
      <c r="B14" s="5"/>
      <c r="C14" s="5"/>
      <c r="D14" s="5"/>
      <c r="E14" s="5"/>
      <c r="F14" s="5"/>
      <c r="G14" s="5"/>
      <c r="H14" s="5"/>
      <c r="I14" s="5"/>
      <c r="J14" s="5"/>
    </row>
    <row r="15" spans="1:10" ht="20" customHeight="1" x14ac:dyDescent="0.2">
      <c r="A15" s="284" t="s">
        <v>1</v>
      </c>
      <c r="B15" s="284"/>
      <c r="C15" s="284"/>
      <c r="D15" s="284"/>
      <c r="E15" s="284"/>
      <c r="F15" s="284"/>
      <c r="G15" s="284"/>
      <c r="H15" s="284"/>
      <c r="I15" s="284"/>
      <c r="J15" s="284"/>
    </row>
    <row r="16" spans="1:10" ht="20" customHeight="1" x14ac:dyDescent="0.2">
      <c r="A16" s="5"/>
      <c r="B16" s="5"/>
      <c r="C16" s="5"/>
      <c r="D16" s="5"/>
      <c r="E16" s="5"/>
      <c r="F16" s="5"/>
      <c r="G16" s="5"/>
      <c r="H16" s="5"/>
      <c r="I16" s="5"/>
      <c r="J16" s="5"/>
    </row>
    <row r="17" spans="1:10" ht="20" customHeight="1" x14ac:dyDescent="0.2">
      <c r="A17" s="283" t="s">
        <v>115</v>
      </c>
      <c r="B17" s="283"/>
      <c r="C17" s="283"/>
      <c r="D17" s="283"/>
      <c r="E17" s="283"/>
      <c r="F17" s="283"/>
      <c r="G17" s="285" t="str">
        <f>DBCS(TEXT('内訳書（前払）'!G14,"#,##0"))</f>
        <v>０</v>
      </c>
      <c r="H17" s="285"/>
      <c r="I17" s="285"/>
      <c r="J17" s="5" t="s">
        <v>5</v>
      </c>
    </row>
    <row r="18" spans="1:10" ht="20" customHeight="1" x14ac:dyDescent="0.2">
      <c r="A18" s="5"/>
      <c r="B18" s="5"/>
      <c r="C18" s="5"/>
      <c r="D18" s="5"/>
      <c r="E18" s="5"/>
      <c r="F18" s="5"/>
      <c r="G18" s="5"/>
      <c r="H18" s="5"/>
      <c r="I18" s="5"/>
      <c r="J18" s="5"/>
    </row>
    <row r="19" spans="1:10" ht="20" customHeight="1" x14ac:dyDescent="0.2">
      <c r="A19" s="283" t="s">
        <v>2</v>
      </c>
      <c r="B19" s="283"/>
      <c r="C19" s="283"/>
      <c r="D19" s="5"/>
      <c r="E19" s="283" t="s">
        <v>6</v>
      </c>
      <c r="F19" s="283"/>
      <c r="G19" s="5"/>
      <c r="H19" s="5"/>
      <c r="I19" s="5"/>
      <c r="J19" s="5"/>
    </row>
    <row r="20" spans="1:10" ht="20" customHeight="1" x14ac:dyDescent="0.2">
      <c r="A20" s="5"/>
      <c r="B20" s="5"/>
      <c r="C20" s="5"/>
      <c r="D20" s="5"/>
      <c r="E20" s="5"/>
      <c r="F20" s="5"/>
      <c r="G20" s="5"/>
      <c r="H20" s="5"/>
      <c r="I20" s="5"/>
      <c r="J20" s="5"/>
    </row>
    <row r="21" spans="1:10" ht="20" customHeight="1" x14ac:dyDescent="0.2">
      <c r="A21" s="5" t="s">
        <v>114</v>
      </c>
      <c r="B21" s="5"/>
      <c r="C21" s="5"/>
      <c r="D21" s="5"/>
      <c r="E21" s="5"/>
      <c r="F21" s="5"/>
      <c r="G21" s="5"/>
      <c r="H21" s="5"/>
      <c r="I21" s="5"/>
      <c r="J21" s="5"/>
    </row>
    <row r="22" spans="1:10" ht="20" customHeight="1" x14ac:dyDescent="0.2">
      <c r="A22" s="283" t="s">
        <v>4</v>
      </c>
      <c r="B22" s="283"/>
      <c r="C22" s="283"/>
      <c r="D22" s="283"/>
      <c r="E22" s="283"/>
      <c r="F22" s="283"/>
      <c r="G22" s="283"/>
      <c r="H22" s="283"/>
      <c r="I22" s="283"/>
      <c r="J22" s="283"/>
    </row>
    <row r="23" spans="1:10" ht="20" customHeight="1" x14ac:dyDescent="0.2">
      <c r="A23" s="5"/>
      <c r="B23" s="5"/>
      <c r="C23" s="5"/>
      <c r="D23" s="5"/>
      <c r="E23" s="5"/>
      <c r="F23" s="5"/>
      <c r="G23" s="5"/>
      <c r="H23" s="5"/>
      <c r="I23" s="5"/>
      <c r="J23" s="5"/>
    </row>
    <row r="24" spans="1:10" ht="20" customHeight="1" x14ac:dyDescent="0.2">
      <c r="A24" s="1" t="s">
        <v>3</v>
      </c>
    </row>
    <row r="25" spans="1:10" ht="12" customHeight="1" x14ac:dyDescent="0.2">
      <c r="A25" s="5"/>
      <c r="B25" s="5"/>
      <c r="C25" s="5"/>
      <c r="D25" s="5"/>
      <c r="E25" s="5"/>
      <c r="F25" s="5"/>
      <c r="G25" s="5"/>
      <c r="H25" s="5"/>
      <c r="I25" s="5"/>
      <c r="J25" s="5"/>
    </row>
    <row r="26" spans="1:10" ht="20" customHeight="1" x14ac:dyDescent="0.2">
      <c r="A26" s="5"/>
      <c r="B26" s="276" t="s">
        <v>25</v>
      </c>
      <c r="C26" s="276"/>
      <c r="D26" s="277" t="str">
        <f>DBCS(TRIM(【要入力】入力フォーム!D24&amp;【要入力】入力フォーム!E24))</f>
        <v>銀行</v>
      </c>
      <c r="E26" s="277"/>
      <c r="F26" s="277"/>
      <c r="G26" s="277"/>
      <c r="H26" s="277"/>
      <c r="I26" s="277"/>
      <c r="J26" s="5"/>
    </row>
    <row r="27" spans="1:10" ht="20" customHeight="1" x14ac:dyDescent="0.2">
      <c r="A27" s="5"/>
      <c r="B27" s="276" t="s">
        <v>26</v>
      </c>
      <c r="C27" s="276"/>
      <c r="D27" s="277" t="str">
        <f>DBCS(TRIM(【要入力】入力フォーム!D25&amp;【要入力】入力フォーム!E25))</f>
        <v>支店</v>
      </c>
      <c r="E27" s="277"/>
      <c r="F27" s="277"/>
      <c r="G27" s="277"/>
      <c r="H27" s="277"/>
      <c r="I27" s="277"/>
      <c r="J27" s="5"/>
    </row>
    <row r="28" spans="1:10" ht="20" customHeight="1" x14ac:dyDescent="0.2">
      <c r="A28" s="5"/>
      <c r="B28" s="276" t="s">
        <v>27</v>
      </c>
      <c r="C28" s="276"/>
      <c r="D28" s="277" t="str">
        <f>DBCS(【要入力】入力フォーム!D26)</f>
        <v/>
      </c>
      <c r="E28" s="277"/>
      <c r="F28" s="277"/>
      <c r="G28" s="277"/>
      <c r="H28" s="277"/>
      <c r="I28" s="277"/>
      <c r="J28" s="5"/>
    </row>
    <row r="29" spans="1:10" ht="20" customHeight="1" x14ac:dyDescent="0.2">
      <c r="A29" s="5"/>
      <c r="B29" s="276" t="s">
        <v>14</v>
      </c>
      <c r="C29" s="276"/>
      <c r="D29" s="278" t="str">
        <f>DBCS(【要入力】入力フォーム!D27)</f>
        <v/>
      </c>
      <c r="E29" s="278"/>
      <c r="F29" s="278"/>
      <c r="G29" s="278"/>
      <c r="H29" s="278"/>
      <c r="I29" s="278"/>
      <c r="J29" s="5"/>
    </row>
    <row r="30" spans="1:10" ht="20" customHeight="1" x14ac:dyDescent="0.2">
      <c r="A30" s="5"/>
      <c r="B30" s="276" t="s">
        <v>28</v>
      </c>
      <c r="C30" s="276"/>
      <c r="D30" s="279" t="str">
        <f>CLEAN(DBCS(【要入力】入力フォーム!D28))</f>
        <v/>
      </c>
      <c r="E30" s="279"/>
      <c r="F30" s="279"/>
      <c r="G30" s="279"/>
      <c r="H30" s="279"/>
      <c r="I30" s="279"/>
      <c r="J30" s="5"/>
    </row>
    <row r="31" spans="1:10" ht="14.4" customHeight="1" x14ac:dyDescent="0.2">
      <c r="A31" s="5"/>
      <c r="B31" s="5"/>
      <c r="C31" s="5"/>
      <c r="D31" s="5"/>
      <c r="E31" s="5"/>
      <c r="F31" s="5"/>
      <c r="G31" s="5"/>
      <c r="H31" s="5"/>
      <c r="I31" s="5"/>
      <c r="J31" s="5"/>
    </row>
    <row r="32" spans="1:10" ht="20" customHeight="1" x14ac:dyDescent="0.2">
      <c r="A32" s="5" t="s">
        <v>116</v>
      </c>
      <c r="B32" s="5"/>
      <c r="C32" s="5"/>
      <c r="D32" s="5"/>
      <c r="E32" s="5"/>
      <c r="F32" s="5"/>
      <c r="G32" s="5"/>
      <c r="H32" s="5"/>
      <c r="I32" s="5"/>
      <c r="J32" s="5"/>
    </row>
  </sheetData>
  <sheetProtection algorithmName="SHA-512" hashValue="Epz5OLzo1Y1SAs9wpkJpfDIuf5WM+ok28mRs0QduPyekwy+QoZfTAVpMOCyVH/eM/3bsjW9znEMXV219ncwrJQ==" saltValue="/qtHIW69s12BCtbiDj0jmg==" spinCount="100000" sheet="1" objects="1" scenarios="1"/>
  <mergeCells count="25">
    <mergeCell ref="A22:J22"/>
    <mergeCell ref="A19:C19"/>
    <mergeCell ref="A17:F17"/>
    <mergeCell ref="G17:I17"/>
    <mergeCell ref="E19:F19"/>
    <mergeCell ref="G7:J7"/>
    <mergeCell ref="A9:J9"/>
    <mergeCell ref="A11:J11"/>
    <mergeCell ref="A12:J12"/>
    <mergeCell ref="A15:J15"/>
    <mergeCell ref="G5:J5"/>
    <mergeCell ref="G6:J6"/>
    <mergeCell ref="F2:J2"/>
    <mergeCell ref="F3:J3"/>
    <mergeCell ref="A1:B1"/>
    <mergeCell ref="D26:I26"/>
    <mergeCell ref="D27:I27"/>
    <mergeCell ref="D28:I28"/>
    <mergeCell ref="D29:I29"/>
    <mergeCell ref="D30:I30"/>
    <mergeCell ref="B26:C26"/>
    <mergeCell ref="B27:C27"/>
    <mergeCell ref="B28:C28"/>
    <mergeCell ref="B29:C29"/>
    <mergeCell ref="B30:C30"/>
  </mergeCells>
  <phoneticPr fontId="1"/>
  <pageMargins left="0.70866141732283472" right="0.70866141732283472" top="1.1417322834645669" bottom="0.74803149606299213" header="0.31496062992125984" footer="0.31496062992125984"/>
  <pageSetup paperSize="9" orientation="portrait" r:id="rId1"/>
  <headerFooter differentFirst="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94874E-485E-4137-B687-D78713282D4C}">
  <sheetPr codeName="Sheet2">
    <pageSetUpPr fitToPage="1"/>
  </sheetPr>
  <dimension ref="A1:I15"/>
  <sheetViews>
    <sheetView view="pageBreakPreview" zoomScaleNormal="100" zoomScaleSheetLayoutView="100" workbookViewId="0">
      <selection activeCell="I17" sqref="I17"/>
    </sheetView>
  </sheetViews>
  <sheetFormatPr defaultColWidth="8.90625" defaultRowHeight="14" x14ac:dyDescent="0.2"/>
  <cols>
    <col min="1" max="1" width="3.90625" style="8" customWidth="1"/>
    <col min="2" max="2" width="2.36328125" style="8" customWidth="1"/>
    <col min="3" max="3" width="22.81640625" style="8" customWidth="1"/>
    <col min="4" max="4" width="17.453125" style="8" customWidth="1"/>
    <col min="5" max="8" width="30.81640625" style="25" customWidth="1"/>
    <col min="9" max="9" width="4.6328125" style="8" customWidth="1"/>
    <col min="10" max="16384" width="8.90625" style="2"/>
  </cols>
  <sheetData>
    <row r="1" spans="2:8" ht="20" customHeight="1" x14ac:dyDescent="0.2">
      <c r="H1" s="26" t="s">
        <v>149</v>
      </c>
    </row>
    <row r="2" spans="2:8" ht="20" customHeight="1" x14ac:dyDescent="0.2"/>
    <row r="3" spans="2:8" ht="20" customHeight="1" x14ac:dyDescent="0.2">
      <c r="B3" s="294" t="s">
        <v>113</v>
      </c>
      <c r="C3" s="294"/>
      <c r="D3" s="294"/>
      <c r="E3" s="294"/>
      <c r="F3" s="294"/>
      <c r="G3" s="294"/>
      <c r="H3" s="294"/>
    </row>
    <row r="4" spans="2:8" ht="20" customHeight="1" x14ac:dyDescent="0.2"/>
    <row r="5" spans="2:8" ht="20" customHeight="1" thickBot="1" x14ac:dyDescent="0.25">
      <c r="H5" s="26" t="s">
        <v>43</v>
      </c>
    </row>
    <row r="6" spans="2:8" ht="20" customHeight="1" thickTop="1" x14ac:dyDescent="0.2">
      <c r="B6" s="295" t="s">
        <v>29</v>
      </c>
      <c r="C6" s="296"/>
      <c r="D6" s="9" t="s">
        <v>37</v>
      </c>
      <c r="E6" s="27" t="s">
        <v>38</v>
      </c>
      <c r="F6" s="286" t="s">
        <v>42</v>
      </c>
      <c r="G6" s="286"/>
      <c r="H6" s="287"/>
    </row>
    <row r="7" spans="2:8" ht="34.25" customHeight="1" thickBot="1" x14ac:dyDescent="0.25">
      <c r="B7" s="297"/>
      <c r="C7" s="298"/>
      <c r="D7" s="10"/>
      <c r="E7" s="28"/>
      <c r="F7" s="29" t="s">
        <v>39</v>
      </c>
      <c r="G7" s="30" t="s">
        <v>40</v>
      </c>
      <c r="H7" s="31" t="s">
        <v>41</v>
      </c>
    </row>
    <row r="8" spans="2:8" ht="40.25" customHeight="1" thickTop="1" x14ac:dyDescent="0.2">
      <c r="B8" s="288" t="s">
        <v>30</v>
      </c>
      <c r="C8" s="289"/>
      <c r="D8" s="11" t="s">
        <v>35</v>
      </c>
      <c r="E8" s="18">
        <f>SUM(E9:E10)</f>
        <v>0</v>
      </c>
      <c r="F8" s="18">
        <f>SUM(F9:F10)</f>
        <v>0</v>
      </c>
      <c r="G8" s="18">
        <f>SUM(G9:G10)</f>
        <v>0</v>
      </c>
      <c r="H8" s="19">
        <f>SUM(F8:G8)</f>
        <v>0</v>
      </c>
    </row>
    <row r="9" spans="2:8" ht="40.25" customHeight="1" x14ac:dyDescent="0.2">
      <c r="B9" s="299"/>
      <c r="C9" s="12" t="s">
        <v>31</v>
      </c>
      <c r="D9" s="13" t="s">
        <v>35</v>
      </c>
      <c r="E9" s="20">
        <f>【要入力】入力フォーム!I5</f>
        <v>0</v>
      </c>
      <c r="F9" s="20">
        <f>【要入力】入力フォーム!I32</f>
        <v>0</v>
      </c>
      <c r="G9" s="20">
        <f>【要入力】入力フォーム!D18+【要入力】実績調整額入力フォーム!D8</f>
        <v>0</v>
      </c>
      <c r="H9" s="21">
        <f>SUM(F9:G9)</f>
        <v>0</v>
      </c>
    </row>
    <row r="10" spans="2:8" ht="40.25" customHeight="1" x14ac:dyDescent="0.2">
      <c r="B10" s="300"/>
      <c r="C10" s="12" t="s">
        <v>32</v>
      </c>
      <c r="D10" s="13" t="s">
        <v>35</v>
      </c>
      <c r="E10" s="20">
        <f>【要入力】入力フォーム!I6</f>
        <v>0</v>
      </c>
      <c r="F10" s="20">
        <f>【要入力】入力フォーム!J32</f>
        <v>0</v>
      </c>
      <c r="G10" s="20">
        <f>【要入力】入力フォーム!D19+【要入力】実績調整額入力フォーム!D9</f>
        <v>0</v>
      </c>
      <c r="H10" s="21">
        <f t="shared" ref="H10:H13" si="0">SUM(F10:G10)</f>
        <v>0</v>
      </c>
    </row>
    <row r="11" spans="2:8" ht="40.25" customHeight="1" x14ac:dyDescent="0.2">
      <c r="B11" s="290" t="s">
        <v>33</v>
      </c>
      <c r="C11" s="291"/>
      <c r="D11" s="13" t="s">
        <v>35</v>
      </c>
      <c r="E11" s="20">
        <f>SUM(E12:E13)</f>
        <v>0</v>
      </c>
      <c r="F11" s="20">
        <f>SUM(F12:F13)</f>
        <v>0</v>
      </c>
      <c r="G11" s="20">
        <f>SUM(G12:G13)</f>
        <v>0</v>
      </c>
      <c r="H11" s="21">
        <f t="shared" si="0"/>
        <v>0</v>
      </c>
    </row>
    <row r="12" spans="2:8" ht="40.25" customHeight="1" x14ac:dyDescent="0.2">
      <c r="B12" s="299"/>
      <c r="C12" s="12" t="s">
        <v>31</v>
      </c>
      <c r="D12" s="14" t="s">
        <v>36</v>
      </c>
      <c r="E12" s="20">
        <f>【要入力】入力フォーム!I7</f>
        <v>0</v>
      </c>
      <c r="F12" s="20">
        <f>【要入力】入力フォーム!K32</f>
        <v>0</v>
      </c>
      <c r="G12" s="20">
        <f>【要入力】入力フォーム!D20+【要入力】実績調整額入力フォーム!D11</f>
        <v>0</v>
      </c>
      <c r="H12" s="21">
        <f t="shared" si="0"/>
        <v>0</v>
      </c>
    </row>
    <row r="13" spans="2:8" ht="40.25" customHeight="1" thickBot="1" x14ac:dyDescent="0.25">
      <c r="B13" s="301"/>
      <c r="C13" s="15" t="s">
        <v>32</v>
      </c>
      <c r="D13" s="16" t="s">
        <v>36</v>
      </c>
      <c r="E13" s="22">
        <f>【要入力】入力フォーム!I8</f>
        <v>0</v>
      </c>
      <c r="F13" s="22">
        <f>【要入力】入力フォーム!L32</f>
        <v>0</v>
      </c>
      <c r="G13" s="22">
        <f>【要入力】入力フォーム!D21+【要入力】実績調整額入力フォーム!D12</f>
        <v>0</v>
      </c>
      <c r="H13" s="21">
        <f t="shared" si="0"/>
        <v>0</v>
      </c>
    </row>
    <row r="14" spans="2:8" ht="40.25" customHeight="1" thickTop="1" thickBot="1" x14ac:dyDescent="0.25">
      <c r="B14" s="292" t="s">
        <v>34</v>
      </c>
      <c r="C14" s="293"/>
      <c r="D14" s="17" t="s">
        <v>35</v>
      </c>
      <c r="E14" s="23">
        <f>E8+E11</f>
        <v>0</v>
      </c>
      <c r="F14" s="23">
        <f>F8+F11</f>
        <v>0</v>
      </c>
      <c r="G14" s="23">
        <f>G8+G11</f>
        <v>0</v>
      </c>
      <c r="H14" s="24">
        <f>SUM(F14:G14)</f>
        <v>0</v>
      </c>
    </row>
    <row r="15" spans="2:8" ht="15" thickTop="1" x14ac:dyDescent="0.2"/>
  </sheetData>
  <sheetProtection algorithmName="SHA-512" hashValue="qLQiVWI/BARi0ppENZdhiBm9eA2j3mhH8vncvURJvNGOU+GvXb2VwD/CT03MjzK34FWNFuRfrVMWekH9Rt8yCg==" saltValue="RdcHctyoDFWToHFVEj1f2g==" spinCount="100000" sheet="1" objects="1" scenarios="1"/>
  <mergeCells count="8">
    <mergeCell ref="F6:H6"/>
    <mergeCell ref="B8:C8"/>
    <mergeCell ref="B11:C11"/>
    <mergeCell ref="B14:C14"/>
    <mergeCell ref="B3:H3"/>
    <mergeCell ref="B6:C7"/>
    <mergeCell ref="B9:B10"/>
    <mergeCell ref="B12:B13"/>
  </mergeCells>
  <phoneticPr fontId="1"/>
  <conditionalFormatting sqref="G8">
    <cfRule type="expression" dxfId="10" priority="1">
      <formula>$G$8&lt;0</formula>
    </cfRule>
  </conditionalFormatting>
  <conditionalFormatting sqref="H8 H11">
    <cfRule type="expression" dxfId="9" priority="2">
      <formula>$H8&gt;$E8</formula>
    </cfRule>
  </conditionalFormatting>
  <printOptions horizontalCentered="1"/>
  <pageMargins left="0.70866141732283472" right="0.70866141732283472" top="0.74803149606299213" bottom="0.74803149606299213" header="0.31496062992125984" footer="0.31496062992125984"/>
  <pageSetup paperSize="9" scale="7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EB0FC4-1D98-4E24-B6E6-1EF540E4F1C9}">
  <sheetPr codeName="Sheet3">
    <tabColor rgb="FFFF0000"/>
    <pageSetUpPr fitToPage="1"/>
  </sheetPr>
  <dimension ref="A1:N33"/>
  <sheetViews>
    <sheetView topLeftCell="B3" zoomScale="75" zoomScaleNormal="75" workbookViewId="0">
      <selection activeCell="D18" sqref="D18:E18"/>
    </sheetView>
  </sheetViews>
  <sheetFormatPr defaultColWidth="8.90625" defaultRowHeight="14" x14ac:dyDescent="0.2"/>
  <cols>
    <col min="1" max="1" width="1.81640625" style="32" customWidth="1"/>
    <col min="2" max="2" width="1.453125" style="32" customWidth="1"/>
    <col min="3" max="3" width="24.08984375" style="32" customWidth="1"/>
    <col min="4" max="4" width="55" style="33" customWidth="1"/>
    <col min="5" max="5" width="14.453125" style="34" customWidth="1"/>
    <col min="6" max="6" width="2.08984375" style="32" customWidth="1"/>
    <col min="7" max="7" width="66.36328125" style="32" customWidth="1"/>
    <col min="8" max="8" width="23.90625" style="32" customWidth="1"/>
    <col min="9" max="13" width="25.81640625" style="32" customWidth="1"/>
    <col min="14" max="14" width="6.6328125" style="32" bestFit="1" customWidth="1"/>
    <col min="15" max="16384" width="8.90625" style="32"/>
  </cols>
  <sheetData>
    <row r="1" spans="1:14" ht="9" customHeight="1" thickBot="1" x14ac:dyDescent="0.25">
      <c r="A1" s="42"/>
      <c r="B1" s="42"/>
      <c r="C1" s="42"/>
      <c r="D1" s="43"/>
      <c r="E1" s="44"/>
      <c r="F1" s="42"/>
      <c r="G1" s="42"/>
      <c r="H1" s="42"/>
      <c r="I1" s="42"/>
      <c r="J1" s="42"/>
      <c r="K1" s="42"/>
      <c r="L1" s="42"/>
      <c r="M1" s="42"/>
      <c r="N1" s="42"/>
    </row>
    <row r="2" spans="1:14" ht="20" customHeight="1" x14ac:dyDescent="0.2">
      <c r="A2" s="42"/>
      <c r="B2" s="45"/>
      <c r="C2" s="305" t="s">
        <v>50</v>
      </c>
      <c r="D2" s="305"/>
      <c r="E2" s="305"/>
      <c r="F2" s="46"/>
      <c r="G2" s="46"/>
      <c r="H2" s="46"/>
      <c r="I2" s="46"/>
      <c r="J2" s="46"/>
      <c r="K2" s="46"/>
      <c r="L2" s="46"/>
      <c r="M2" s="164" t="s">
        <v>148</v>
      </c>
      <c r="N2" s="165">
        <v>1</v>
      </c>
    </row>
    <row r="3" spans="1:14" ht="20" customHeight="1" x14ac:dyDescent="0.2">
      <c r="A3" s="42"/>
      <c r="B3" s="48"/>
      <c r="C3" s="49"/>
      <c r="D3" s="50"/>
      <c r="E3" s="51"/>
      <c r="F3" s="49"/>
      <c r="G3" s="49"/>
      <c r="H3" s="49"/>
      <c r="I3" s="49"/>
      <c r="J3" s="49"/>
      <c r="K3" s="49"/>
      <c r="L3" s="49"/>
      <c r="M3" s="49"/>
      <c r="N3" s="52"/>
    </row>
    <row r="4" spans="1:14" ht="37.5" customHeight="1" x14ac:dyDescent="0.2">
      <c r="A4" s="42"/>
      <c r="B4" s="48"/>
      <c r="C4" s="65" t="s">
        <v>107</v>
      </c>
      <c r="D4" s="50"/>
      <c r="E4" s="51"/>
      <c r="F4" s="49"/>
      <c r="G4" s="49"/>
      <c r="H4" s="65" t="s">
        <v>152</v>
      </c>
      <c r="I4" s="49"/>
      <c r="J4" s="312" t="s">
        <v>189</v>
      </c>
      <c r="K4" s="312"/>
      <c r="L4" s="312"/>
      <c r="M4" s="312"/>
      <c r="N4" s="52"/>
    </row>
    <row r="5" spans="1:14" ht="30" customHeight="1" x14ac:dyDescent="0.2">
      <c r="A5" s="42"/>
      <c r="B5" s="48"/>
      <c r="C5" s="35" t="s">
        <v>154</v>
      </c>
      <c r="D5" s="310"/>
      <c r="E5" s="311"/>
      <c r="F5" s="49"/>
      <c r="G5" s="49" t="s">
        <v>16</v>
      </c>
      <c r="H5" s="36" t="s">
        <v>46</v>
      </c>
      <c r="I5" s="41"/>
      <c r="J5" s="303" t="s">
        <v>51</v>
      </c>
      <c r="K5" s="304"/>
      <c r="L5" s="304"/>
      <c r="M5" s="59"/>
      <c r="N5" s="52"/>
    </row>
    <row r="6" spans="1:14" ht="30" customHeight="1" x14ac:dyDescent="0.2">
      <c r="A6" s="42"/>
      <c r="B6" s="48"/>
      <c r="C6" s="35" t="s">
        <v>93</v>
      </c>
      <c r="D6" s="310"/>
      <c r="E6" s="311"/>
      <c r="F6" s="49"/>
      <c r="G6" s="49" t="s">
        <v>17</v>
      </c>
      <c r="H6" s="36" t="s">
        <v>47</v>
      </c>
      <c r="I6" s="41"/>
      <c r="J6" s="303" t="s">
        <v>52</v>
      </c>
      <c r="K6" s="304"/>
      <c r="L6" s="304"/>
      <c r="M6" s="59"/>
      <c r="N6" s="52"/>
    </row>
    <row r="7" spans="1:14" ht="30" customHeight="1" x14ac:dyDescent="0.2">
      <c r="A7" s="42"/>
      <c r="B7" s="48"/>
      <c r="C7" s="35" t="s">
        <v>94</v>
      </c>
      <c r="D7" s="310"/>
      <c r="E7" s="311"/>
      <c r="F7" s="49"/>
      <c r="G7" s="49" t="s">
        <v>18</v>
      </c>
      <c r="H7" s="37" t="s">
        <v>48</v>
      </c>
      <c r="I7" s="41"/>
      <c r="J7" s="303" t="s">
        <v>53</v>
      </c>
      <c r="K7" s="304"/>
      <c r="L7" s="304"/>
      <c r="M7" s="59"/>
      <c r="N7" s="52"/>
    </row>
    <row r="8" spans="1:14" ht="30" customHeight="1" x14ac:dyDescent="0.2">
      <c r="A8" s="42"/>
      <c r="B8" s="48"/>
      <c r="C8" s="35" t="s">
        <v>95</v>
      </c>
      <c r="D8" s="310"/>
      <c r="E8" s="311"/>
      <c r="F8" s="49"/>
      <c r="G8" s="53" t="s">
        <v>131</v>
      </c>
      <c r="H8" s="37" t="s">
        <v>49</v>
      </c>
      <c r="I8" s="41"/>
      <c r="J8" s="303" t="s">
        <v>54</v>
      </c>
      <c r="K8" s="304"/>
      <c r="L8" s="304"/>
      <c r="M8" s="59"/>
      <c r="N8" s="52"/>
    </row>
    <row r="9" spans="1:14" ht="30" customHeight="1" x14ac:dyDescent="0.2">
      <c r="A9" s="42"/>
      <c r="B9" s="48"/>
      <c r="C9" s="35" t="s">
        <v>96</v>
      </c>
      <c r="D9" s="323"/>
      <c r="E9" s="324"/>
      <c r="F9" s="49"/>
      <c r="G9" s="53" t="s">
        <v>132</v>
      </c>
      <c r="H9" s="36" t="s">
        <v>34</v>
      </c>
      <c r="I9" s="38">
        <f>SUM(I5:I8)</f>
        <v>0</v>
      </c>
      <c r="J9" s="303" t="s">
        <v>55</v>
      </c>
      <c r="K9" s="304"/>
      <c r="L9" s="304"/>
      <c r="M9" s="59"/>
      <c r="N9" s="52"/>
    </row>
    <row r="10" spans="1:14" ht="30" customHeight="1" x14ac:dyDescent="0.2">
      <c r="A10" s="42"/>
      <c r="B10" s="48"/>
      <c r="C10" s="49"/>
      <c r="D10" s="50"/>
      <c r="E10" s="51"/>
      <c r="F10" s="49"/>
      <c r="G10" s="132" t="s">
        <v>133</v>
      </c>
      <c r="H10" s="49"/>
      <c r="I10" s="49"/>
      <c r="J10" s="49"/>
      <c r="K10" s="49"/>
      <c r="L10" s="49"/>
      <c r="M10" s="49"/>
      <c r="N10" s="52"/>
    </row>
    <row r="11" spans="1:14" ht="30" customHeight="1" x14ac:dyDescent="0.2">
      <c r="A11" s="42"/>
      <c r="B11" s="48"/>
      <c r="C11" s="49"/>
      <c r="D11" s="50"/>
      <c r="E11" s="51"/>
      <c r="F11" s="49"/>
      <c r="G11" s="49"/>
      <c r="H11" s="175"/>
      <c r="I11" s="175"/>
      <c r="J11" s="131"/>
      <c r="K11" s="49"/>
      <c r="L11" s="49"/>
      <c r="M11" s="49"/>
      <c r="N11" s="52"/>
    </row>
    <row r="12" spans="1:14" ht="30" customHeight="1" x14ac:dyDescent="0.2">
      <c r="A12" s="42"/>
      <c r="B12" s="48"/>
      <c r="C12" s="66" t="s">
        <v>108</v>
      </c>
      <c r="D12" s="50"/>
      <c r="E12" s="51"/>
      <c r="F12" s="49"/>
      <c r="G12" s="49"/>
      <c r="H12" s="302" t="s">
        <v>153</v>
      </c>
      <c r="I12" s="302"/>
      <c r="J12" s="317" t="s">
        <v>190</v>
      </c>
      <c r="K12" s="317"/>
      <c r="L12" s="317"/>
      <c r="M12" s="317"/>
      <c r="N12" s="52"/>
    </row>
    <row r="13" spans="1:14" ht="30" customHeight="1" x14ac:dyDescent="0.2">
      <c r="A13" s="42"/>
      <c r="B13" s="48"/>
      <c r="C13" s="36" t="s">
        <v>9</v>
      </c>
      <c r="D13" s="321"/>
      <c r="E13" s="322"/>
      <c r="F13" s="49"/>
      <c r="G13" s="49" t="s">
        <v>137</v>
      </c>
      <c r="H13" s="39" t="s">
        <v>141</v>
      </c>
      <c r="I13" s="40" t="s">
        <v>56</v>
      </c>
      <c r="J13" s="40" t="s">
        <v>57</v>
      </c>
      <c r="K13" s="40" t="s">
        <v>58</v>
      </c>
      <c r="L13" s="40" t="s">
        <v>59</v>
      </c>
      <c r="M13" s="40" t="s">
        <v>29</v>
      </c>
      <c r="N13" s="52"/>
    </row>
    <row r="14" spans="1:14" ht="30" customHeight="1" x14ac:dyDescent="0.2">
      <c r="A14" s="42"/>
      <c r="B14" s="48"/>
      <c r="C14" s="36" t="s">
        <v>10</v>
      </c>
      <c r="D14" s="310"/>
      <c r="E14" s="311"/>
      <c r="G14" s="49" t="s">
        <v>19</v>
      </c>
      <c r="H14" s="64"/>
      <c r="I14" s="41"/>
      <c r="J14" s="41"/>
      <c r="K14" s="41"/>
      <c r="L14" s="41"/>
      <c r="M14" s="63"/>
      <c r="N14" s="52"/>
    </row>
    <row r="15" spans="1:14" ht="30" customHeight="1" x14ac:dyDescent="0.2">
      <c r="A15" s="42"/>
      <c r="B15" s="48"/>
      <c r="C15" s="49"/>
      <c r="D15" s="50"/>
      <c r="E15" s="51"/>
      <c r="F15" s="49"/>
      <c r="G15" s="49"/>
      <c r="H15" s="64"/>
      <c r="I15" s="41"/>
      <c r="J15" s="41"/>
      <c r="K15" s="41"/>
      <c r="L15" s="41"/>
      <c r="M15" s="63"/>
      <c r="N15" s="52"/>
    </row>
    <row r="16" spans="1:14" ht="30" customHeight="1" thickBot="1" x14ac:dyDescent="0.25">
      <c r="A16" s="42"/>
      <c r="B16" s="48"/>
      <c r="C16" s="65" t="s">
        <v>45</v>
      </c>
      <c r="D16" s="50"/>
      <c r="E16" s="51"/>
      <c r="F16" s="49"/>
      <c r="G16" s="49"/>
      <c r="H16" s="64"/>
      <c r="I16" s="41"/>
      <c r="J16" s="41"/>
      <c r="K16" s="41"/>
      <c r="L16" s="41"/>
      <c r="M16" s="63"/>
      <c r="N16" s="52"/>
    </row>
    <row r="17" spans="1:14" ht="30" customHeight="1" x14ac:dyDescent="0.2">
      <c r="A17" s="42"/>
      <c r="B17" s="48"/>
      <c r="C17" s="136" t="s">
        <v>20</v>
      </c>
      <c r="D17" s="313">
        <f>SUM(D18:E19)</f>
        <v>0</v>
      </c>
      <c r="E17" s="314"/>
      <c r="F17" s="135"/>
      <c r="G17" s="135" t="s">
        <v>44</v>
      </c>
      <c r="H17" s="64"/>
      <c r="I17" s="41"/>
      <c r="J17" s="41"/>
      <c r="K17" s="41"/>
      <c r="L17" s="41"/>
      <c r="M17" s="63"/>
      <c r="N17" s="52"/>
    </row>
    <row r="18" spans="1:14" ht="30" customHeight="1" x14ac:dyDescent="0.2">
      <c r="A18" s="42"/>
      <c r="B18" s="48"/>
      <c r="C18" s="137" t="s">
        <v>62</v>
      </c>
      <c r="D18" s="315">
        <f>【要入力】算出内訳!E9</f>
        <v>0</v>
      </c>
      <c r="E18" s="316"/>
      <c r="F18" s="135"/>
      <c r="G18" s="135" t="s">
        <v>44</v>
      </c>
      <c r="H18" s="64"/>
      <c r="I18" s="41"/>
      <c r="J18" s="41"/>
      <c r="K18" s="41"/>
      <c r="L18" s="41"/>
      <c r="M18" s="63"/>
      <c r="N18" s="52"/>
    </row>
    <row r="19" spans="1:14" ht="30" customHeight="1" thickBot="1" x14ac:dyDescent="0.25">
      <c r="A19" s="42"/>
      <c r="B19" s="48"/>
      <c r="C19" s="138" t="s">
        <v>63</v>
      </c>
      <c r="D19" s="325">
        <f>【要入力】算出内訳!E10</f>
        <v>0</v>
      </c>
      <c r="E19" s="326"/>
      <c r="F19" s="135"/>
      <c r="G19" s="135" t="s">
        <v>44</v>
      </c>
      <c r="H19" s="64"/>
      <c r="I19" s="41"/>
      <c r="J19" s="41"/>
      <c r="K19" s="41"/>
      <c r="L19" s="41"/>
      <c r="M19" s="63"/>
      <c r="N19" s="52"/>
    </row>
    <row r="20" spans="1:14" ht="30" customHeight="1" x14ac:dyDescent="0.2">
      <c r="A20" s="42"/>
      <c r="B20" s="48"/>
      <c r="C20" s="139" t="s">
        <v>60</v>
      </c>
      <c r="D20" s="327"/>
      <c r="E20" s="328"/>
      <c r="F20" s="135"/>
      <c r="G20" s="135" t="s">
        <v>112</v>
      </c>
      <c r="H20" s="64"/>
      <c r="I20" s="41"/>
      <c r="J20" s="41"/>
      <c r="K20" s="41"/>
      <c r="L20" s="41"/>
      <c r="M20" s="63"/>
      <c r="N20" s="52"/>
    </row>
    <row r="21" spans="1:14" ht="30" customHeight="1" thickBot="1" x14ac:dyDescent="0.25">
      <c r="A21" s="42"/>
      <c r="B21" s="48"/>
      <c r="C21" s="138" t="s">
        <v>61</v>
      </c>
      <c r="D21" s="319"/>
      <c r="E21" s="320"/>
      <c r="F21" s="135"/>
      <c r="G21" s="135" t="s">
        <v>112</v>
      </c>
      <c r="H21" s="64"/>
      <c r="I21" s="41"/>
      <c r="J21" s="41"/>
      <c r="K21" s="41"/>
      <c r="L21" s="41"/>
      <c r="M21" s="63"/>
      <c r="N21" s="52"/>
    </row>
    <row r="22" spans="1:14" ht="30" customHeight="1" x14ac:dyDescent="0.2">
      <c r="A22" s="42"/>
      <c r="B22" s="48"/>
      <c r="C22" s="49"/>
      <c r="D22" s="50"/>
      <c r="E22" s="51"/>
      <c r="F22" s="49"/>
      <c r="G22" s="49"/>
      <c r="H22" s="64"/>
      <c r="I22" s="41"/>
      <c r="J22" s="41"/>
      <c r="K22" s="41"/>
      <c r="L22" s="41"/>
      <c r="M22" s="63"/>
      <c r="N22" s="52"/>
    </row>
    <row r="23" spans="1:14" ht="30" customHeight="1" x14ac:dyDescent="0.2">
      <c r="A23" s="42"/>
      <c r="B23" s="48"/>
      <c r="C23" s="65" t="s">
        <v>109</v>
      </c>
      <c r="D23" s="50"/>
      <c r="E23" s="51"/>
      <c r="F23" s="49"/>
      <c r="G23" s="133" t="s">
        <v>134</v>
      </c>
      <c r="H23" s="64"/>
      <c r="I23" s="41"/>
      <c r="J23" s="41"/>
      <c r="K23" s="41"/>
      <c r="L23" s="41"/>
      <c r="M23" s="63"/>
      <c r="N23" s="52"/>
    </row>
    <row r="24" spans="1:14" ht="30" customHeight="1" x14ac:dyDescent="0.2">
      <c r="A24" s="42"/>
      <c r="B24" s="48"/>
      <c r="C24" s="36" t="s">
        <v>11</v>
      </c>
      <c r="D24" s="3"/>
      <c r="E24" s="4" t="s">
        <v>21</v>
      </c>
      <c r="F24" s="49"/>
      <c r="G24" s="53" t="s">
        <v>118</v>
      </c>
      <c r="H24" s="64"/>
      <c r="I24" s="41"/>
      <c r="J24" s="41"/>
      <c r="K24" s="41"/>
      <c r="L24" s="41"/>
      <c r="M24" s="63"/>
      <c r="N24" s="52"/>
    </row>
    <row r="25" spans="1:14" ht="39" x14ac:dyDescent="0.2">
      <c r="A25" s="42"/>
      <c r="B25" s="48"/>
      <c r="C25" s="36" t="s">
        <v>12</v>
      </c>
      <c r="D25" s="3"/>
      <c r="E25" s="4" t="s">
        <v>155</v>
      </c>
      <c r="F25" s="49"/>
      <c r="G25" s="53" t="s">
        <v>138</v>
      </c>
      <c r="H25" s="64"/>
      <c r="I25" s="41"/>
      <c r="J25" s="41"/>
      <c r="K25" s="41"/>
      <c r="L25" s="41"/>
      <c r="M25" s="63"/>
      <c r="N25" s="52"/>
    </row>
    <row r="26" spans="1:14" ht="30" customHeight="1" x14ac:dyDescent="0.2">
      <c r="A26" s="42"/>
      <c r="B26" s="48"/>
      <c r="C26" s="36" t="s">
        <v>13</v>
      </c>
      <c r="D26" s="306"/>
      <c r="E26" s="307"/>
      <c r="F26" s="49"/>
      <c r="G26" s="49" t="s">
        <v>22</v>
      </c>
      <c r="H26" s="64"/>
      <c r="I26" s="41"/>
      <c r="J26" s="41"/>
      <c r="K26" s="41"/>
      <c r="L26" s="41"/>
      <c r="M26" s="63"/>
      <c r="N26" s="52"/>
    </row>
    <row r="27" spans="1:14" ht="30" customHeight="1" x14ac:dyDescent="0.2">
      <c r="A27" s="42"/>
      <c r="B27" s="48"/>
      <c r="C27" s="36" t="s">
        <v>14</v>
      </c>
      <c r="D27" s="308"/>
      <c r="E27" s="309"/>
      <c r="F27" s="49"/>
      <c r="G27" s="49" t="s">
        <v>23</v>
      </c>
      <c r="H27" s="64"/>
      <c r="I27" s="41"/>
      <c r="J27" s="41"/>
      <c r="K27" s="41"/>
      <c r="L27" s="41"/>
      <c r="M27" s="63"/>
      <c r="N27" s="52"/>
    </row>
    <row r="28" spans="1:14" ht="30" customHeight="1" x14ac:dyDescent="0.2">
      <c r="A28" s="42"/>
      <c r="B28" s="48"/>
      <c r="C28" s="36" t="s">
        <v>15</v>
      </c>
      <c r="D28" s="318"/>
      <c r="E28" s="318"/>
      <c r="F28" s="49"/>
      <c r="G28" s="49" t="s">
        <v>24</v>
      </c>
      <c r="H28" s="64"/>
      <c r="I28" s="41"/>
      <c r="J28" s="41"/>
      <c r="K28" s="41"/>
      <c r="L28" s="41"/>
      <c r="M28" s="63"/>
      <c r="N28" s="52"/>
    </row>
    <row r="29" spans="1:14" ht="30" customHeight="1" x14ac:dyDescent="0.2">
      <c r="A29" s="42"/>
      <c r="B29" s="48"/>
      <c r="C29" s="49"/>
      <c r="D29" s="50"/>
      <c r="E29" s="51"/>
      <c r="F29" s="49"/>
      <c r="G29" s="61"/>
      <c r="H29" s="64"/>
      <c r="I29" s="41"/>
      <c r="J29" s="41"/>
      <c r="K29" s="41"/>
      <c r="L29" s="41"/>
      <c r="M29" s="63"/>
      <c r="N29" s="52"/>
    </row>
    <row r="30" spans="1:14" ht="30" customHeight="1" x14ac:dyDescent="0.2">
      <c r="A30" s="42"/>
      <c r="B30" s="48"/>
      <c r="C30" s="135"/>
      <c r="D30" s="135"/>
      <c r="E30" s="135"/>
      <c r="F30" s="135"/>
      <c r="G30" s="135"/>
      <c r="H30" s="64"/>
      <c r="I30" s="41"/>
      <c r="J30" s="41"/>
      <c r="K30" s="41"/>
      <c r="L30" s="41"/>
      <c r="M30" s="63"/>
      <c r="N30" s="52"/>
    </row>
    <row r="31" spans="1:14" ht="30" customHeight="1" x14ac:dyDescent="0.2">
      <c r="A31" s="42"/>
      <c r="B31" s="48"/>
      <c r="C31" s="135"/>
      <c r="D31" s="135"/>
      <c r="E31" s="135"/>
      <c r="F31" s="135"/>
      <c r="G31" s="135"/>
      <c r="H31" s="64"/>
      <c r="I31" s="41"/>
      <c r="J31" s="41"/>
      <c r="K31" s="41"/>
      <c r="L31" s="41"/>
      <c r="M31" s="63"/>
      <c r="N31" s="62"/>
    </row>
    <row r="32" spans="1:14" ht="30" customHeight="1" x14ac:dyDescent="0.2">
      <c r="A32" s="42"/>
      <c r="B32" s="48"/>
      <c r="C32" s="135"/>
      <c r="D32" s="135"/>
      <c r="E32" s="135"/>
      <c r="F32" s="135"/>
      <c r="G32" s="135"/>
      <c r="H32" s="39" t="s">
        <v>34</v>
      </c>
      <c r="I32" s="38">
        <f>SUM(I14:I31)</f>
        <v>0</v>
      </c>
      <c r="J32" s="38">
        <f t="shared" ref="J32:L32" si="0">SUM(J14:J31)</f>
        <v>0</v>
      </c>
      <c r="K32" s="38">
        <f t="shared" si="0"/>
        <v>0</v>
      </c>
      <c r="L32" s="38">
        <f t="shared" si="0"/>
        <v>0</v>
      </c>
      <c r="M32" s="60"/>
      <c r="N32" s="52"/>
    </row>
    <row r="33" spans="2:14" ht="30" customHeight="1" thickBot="1" x14ac:dyDescent="0.25">
      <c r="B33" s="54"/>
      <c r="C33" s="55"/>
      <c r="D33" s="56"/>
      <c r="E33" s="57"/>
      <c r="F33" s="55"/>
      <c r="G33" s="55"/>
      <c r="H33" s="152" t="s">
        <v>142</v>
      </c>
      <c r="I33" s="55"/>
      <c r="J33" s="55"/>
      <c r="K33" s="55"/>
      <c r="L33" s="55"/>
      <c r="M33" s="55"/>
      <c r="N33" s="58"/>
    </row>
  </sheetData>
  <sheetProtection algorithmName="SHA-512" hashValue="VZeAAg7APrK5nqjKnoZ2PxDQN1nc2eUPtzcS9PI3OgHQXRksNN8wLhLWivQsc4bQc1/TifdHjyTsmAoH04NmuA==" saltValue="nhhQtTj4YljMK1Ff5qEp9g==" spinCount="100000" sheet="1" objects="1" scenarios="1"/>
  <mergeCells count="24">
    <mergeCell ref="D28:E28"/>
    <mergeCell ref="D8:E8"/>
    <mergeCell ref="D21:E21"/>
    <mergeCell ref="D13:E13"/>
    <mergeCell ref="D14:E14"/>
    <mergeCell ref="D9:E9"/>
    <mergeCell ref="D19:E19"/>
    <mergeCell ref="D20:E20"/>
    <mergeCell ref="H12:I12"/>
    <mergeCell ref="J5:L5"/>
    <mergeCell ref="C2:E2"/>
    <mergeCell ref="D26:E26"/>
    <mergeCell ref="D27:E27"/>
    <mergeCell ref="D5:E5"/>
    <mergeCell ref="D6:E6"/>
    <mergeCell ref="D7:E7"/>
    <mergeCell ref="J7:L7"/>
    <mergeCell ref="J8:L8"/>
    <mergeCell ref="J9:L9"/>
    <mergeCell ref="J6:L6"/>
    <mergeCell ref="J4:M4"/>
    <mergeCell ref="D17:E17"/>
    <mergeCell ref="D18:E18"/>
    <mergeCell ref="J12:M12"/>
  </mergeCells>
  <phoneticPr fontId="1"/>
  <dataValidations count="13">
    <dataValidation type="list" allowBlank="1" showInputMessage="1" showErrorMessage="1" sqref="E24" xr:uid="{AFA5610F-C4B3-438B-BA04-E7ECEA3EE7F4}">
      <formula1>"銀行,金庫,組合,連合会"</formula1>
    </dataValidation>
    <dataValidation type="list" allowBlank="1" showInputMessage="1" showErrorMessage="1" sqref="E25" xr:uid="{3C561DEC-593C-449E-9BC9-C47D60EF3F77}">
      <formula1>"本店,支店,出張所,営業部"</formula1>
    </dataValidation>
    <dataValidation type="list" allowBlank="1" showInputMessage="1" showErrorMessage="1" sqref="D26:E26" xr:uid="{8F347F0E-59E9-4B39-B59E-C8368F76FF4E}">
      <formula1>"普通預金,当座預金,別段預金"</formula1>
    </dataValidation>
    <dataValidation type="whole" allowBlank="1" showInputMessage="1" showErrorMessage="1" error="13桁の番号を入力してください。" promptTitle="-----------------------------" prompt="13桁の番号を入力してください" sqref="D9:E9" xr:uid="{36341D3E-419F-42F1-8340-E8652D6565A1}">
      <formula1>1000000000000</formula1>
      <formula2>9999999999999</formula2>
    </dataValidation>
    <dataValidation type="list" allowBlank="1" showInputMessage="1" showErrorMessage="1" sqref="I7:I8" xr:uid="{0A7CA96B-6882-4342-86E0-D2DB2C20CA41}">
      <formula1>"0,3000000"</formula1>
    </dataValidation>
    <dataValidation type="whole" operator="greaterThanOrEqual" allowBlank="1" showInputMessage="1" showErrorMessage="1" error="0以上の数値を入力してください（整数）" promptTitle="---------------------------" prompt="半角数字で入力してください。" sqref="I5:I6" xr:uid="{86390697-12DB-40C1-9D0F-A96FFBE1A9F3}">
      <formula1>0</formula1>
    </dataValidation>
    <dataValidation type="custom" imeMode="disabled" allowBlank="1" showInputMessage="1" showErrorMessage="1" error="7桁の数字で入力してください。（通帳等に記載の口座番号が7桁より短い場合は、はじめに「0」をつけてください）" sqref="D27:E27" xr:uid="{B9A8760B-2268-4FDA-A9EB-9CF625389860}">
      <formula1>AND(VALUE(D27)&lt;=9999999,LEN(D27)=7)</formula1>
    </dataValidation>
    <dataValidation type="date" operator="greaterThan" allowBlank="1" showInputMessage="1" showErrorMessage="1" error="yyyy/mm/ddの形式（例：2024/1/1）で入力してください" sqref="D13:E13" xr:uid="{5CFCE9FD-7AE2-4BF2-8AE3-161313A90B82}">
      <formula1>45292</formula1>
    </dataValidation>
    <dataValidation type="custom" allowBlank="1" showInputMessage="1" showErrorMessage="1" error="「銀行、金庫、連合会」は入力せず、右欄にて選択してください。" sqref="D24" xr:uid="{0CE7CEBF-1149-416D-AA03-EF984825537E}">
      <formula1>NOT(OR(COUNTIF(D24,"*銀行*"),COUNTIF(D24,"*金庫*"),COUNTIF(D24,"*連合会*")))</formula1>
    </dataValidation>
    <dataValidation type="list" allowBlank="1" showInputMessage="1" showErrorMessage="1" sqref="H14:H31" xr:uid="{4D36DC84-6C18-4E04-98BC-FBAF5C268E90}">
      <formula1>"1月,2月,3月,4月,5月,6月,8月,9月,10月,11月,12月"</formula1>
    </dataValidation>
    <dataValidation type="list" allowBlank="1" showInputMessage="1" showErrorMessage="1" sqref="M14:M31" xr:uid="{1307C7CD-E3EC-45D0-9E4E-2121E4612129}">
      <formula1>"前払額,概算払額,実績差額調整額,その他"</formula1>
    </dataValidation>
    <dataValidation type="whole" operator="lessThanOrEqual" allowBlank="1" showInputMessage="1" showErrorMessage="1" error="整数の値を入力してください" sqref="I14:L31" xr:uid="{23B77F0B-8E2C-4808-AAE4-FE6C7CDCB3F2}">
      <formula1>999999999999</formula1>
    </dataValidation>
    <dataValidation type="custom" allowBlank="1" showInputMessage="1" showErrorMessage="1" error="「支店、出張所、営業部」は入力せず、右欄にて選択してください。" sqref="D25" xr:uid="{255E188D-0A62-4F2F-9480-E4C53FF79602}">
      <formula1>NOT(OR(COUNTIF(D25,"*支店"),COUNTIF(D25,"*出張所"),COUNTIF(D25,"*営業部")))</formula1>
    </dataValidation>
  </dataValidations>
  <hyperlinks>
    <hyperlink ref="G10" r:id="rId1" xr:uid="{4D637CFC-0D22-408F-8390-ACF722D601F4}"/>
  </hyperlinks>
  <pageMargins left="0.70866141732283472" right="0.70866141732283472" top="0.74803149606299213" bottom="0.74803149606299213" header="0.31496062992125984" footer="0.31496062992125984"/>
  <pageSetup paperSize="8" scale="60" fitToHeight="0"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418A0-5111-4128-B770-32C29327C486}">
  <sheetPr codeName="Sheet4">
    <tabColor rgb="FFFF0000"/>
    <pageSetUpPr fitToPage="1"/>
  </sheetPr>
  <dimension ref="A1:AE66"/>
  <sheetViews>
    <sheetView tabSelected="1" topLeftCell="A24" zoomScale="80" zoomScaleNormal="80" workbookViewId="0">
      <selection activeCell="T50" sqref="T50"/>
    </sheetView>
  </sheetViews>
  <sheetFormatPr defaultColWidth="8.90625" defaultRowHeight="13" x14ac:dyDescent="0.2"/>
  <cols>
    <col min="1" max="1" width="2" style="32" customWidth="1"/>
    <col min="2" max="2" width="2.90625" style="122" customWidth="1"/>
    <col min="3" max="3" width="4.453125" style="32" customWidth="1"/>
    <col min="4" max="4" width="55" style="32" customWidth="1"/>
    <col min="5" max="16" width="18.81640625" style="32" customWidth="1"/>
    <col min="17" max="17" width="8.90625" style="32"/>
    <col min="18" max="18" width="3.1796875" style="32" customWidth="1"/>
    <col min="19" max="19" width="8.90625" style="220"/>
    <col min="20" max="20" width="11.90625" style="220" customWidth="1"/>
    <col min="21" max="21" width="10.08984375" style="220" bestFit="1" customWidth="1"/>
    <col min="22" max="22" width="10.90625" style="220" customWidth="1"/>
    <col min="23" max="28" width="9.08984375" style="220" bestFit="1" customWidth="1"/>
    <col min="29" max="29" width="13.36328125" style="220" customWidth="1"/>
    <col min="30" max="30" width="13.54296875" style="220" customWidth="1"/>
    <col min="31" max="31" width="9" style="220" bestFit="1" customWidth="1"/>
    <col min="32" max="16384" width="8.90625" style="220"/>
  </cols>
  <sheetData>
    <row r="1" spans="1:30" ht="6.65" customHeight="1" thickBot="1" x14ac:dyDescent="0.25">
      <c r="A1" s="42"/>
      <c r="B1" s="71"/>
      <c r="C1" s="42"/>
      <c r="D1" s="42"/>
      <c r="E1" s="42"/>
      <c r="F1" s="42"/>
      <c r="G1" s="42"/>
      <c r="H1" s="42"/>
      <c r="I1" s="42"/>
      <c r="J1" s="42"/>
      <c r="K1" s="42"/>
      <c r="L1" s="42"/>
      <c r="M1" s="42"/>
      <c r="N1" s="42"/>
      <c r="O1" s="42"/>
      <c r="P1" s="42"/>
      <c r="Q1" s="42"/>
      <c r="R1" s="42"/>
    </row>
    <row r="2" spans="1:30" ht="32" customHeight="1" x14ac:dyDescent="0.2">
      <c r="A2" s="42"/>
      <c r="B2" s="72" t="s">
        <v>64</v>
      </c>
      <c r="C2" s="46"/>
      <c r="D2" s="46"/>
      <c r="E2" s="46"/>
      <c r="F2" s="46"/>
      <c r="G2" s="46"/>
      <c r="H2" s="46"/>
      <c r="I2" s="46"/>
      <c r="J2" s="46"/>
      <c r="K2" s="46"/>
      <c r="L2" s="46"/>
      <c r="M2" s="46"/>
      <c r="N2" s="46"/>
      <c r="O2" s="46"/>
      <c r="P2" s="46"/>
      <c r="Q2" s="47"/>
      <c r="R2" s="42"/>
    </row>
    <row r="3" spans="1:30" ht="29" customHeight="1" x14ac:dyDescent="0.2">
      <c r="A3" s="42"/>
      <c r="B3" s="73"/>
      <c r="C3" s="74" t="s">
        <v>65</v>
      </c>
      <c r="D3" s="74"/>
      <c r="E3" s="75"/>
      <c r="F3" s="75"/>
      <c r="G3" s="75"/>
      <c r="H3" s="75"/>
      <c r="I3" s="75"/>
      <c r="J3" s="75"/>
      <c r="K3" s="75"/>
      <c r="L3" s="75"/>
      <c r="M3" s="75"/>
      <c r="N3" s="75"/>
      <c r="O3" s="75"/>
      <c r="P3" s="75"/>
      <c r="Q3" s="76"/>
      <c r="R3" s="42"/>
    </row>
    <row r="4" spans="1:30" ht="13.25" x14ac:dyDescent="0.2">
      <c r="A4" s="42"/>
      <c r="B4" s="77"/>
      <c r="C4" s="42"/>
      <c r="D4" s="42"/>
      <c r="E4" s="42"/>
      <c r="F4" s="42"/>
      <c r="G4" s="42"/>
      <c r="H4" s="42"/>
      <c r="I4" s="42"/>
      <c r="J4" s="42"/>
      <c r="K4" s="42"/>
      <c r="L4" s="42"/>
      <c r="M4" s="42"/>
      <c r="N4" s="42"/>
      <c r="O4" s="42"/>
      <c r="P4" s="42"/>
      <c r="Q4" s="52"/>
      <c r="R4" s="42"/>
    </row>
    <row r="5" spans="1:30" ht="18" customHeight="1" x14ac:dyDescent="0.2">
      <c r="A5" s="42"/>
      <c r="B5" s="77"/>
      <c r="C5" s="78" t="s">
        <v>50</v>
      </c>
      <c r="D5" s="78"/>
      <c r="E5" s="42"/>
      <c r="F5" s="42"/>
      <c r="G5" s="42"/>
      <c r="H5" s="42"/>
      <c r="I5" s="42"/>
      <c r="J5" s="42"/>
      <c r="K5" s="42"/>
      <c r="L5" s="42"/>
      <c r="M5" s="42"/>
      <c r="N5" s="42"/>
      <c r="O5" s="42"/>
      <c r="P5" s="42"/>
      <c r="Q5" s="52"/>
      <c r="R5" s="42"/>
    </row>
    <row r="6" spans="1:30" ht="12.65" customHeight="1" thickBot="1" x14ac:dyDescent="0.25">
      <c r="A6" s="42"/>
      <c r="B6" s="77"/>
      <c r="C6" s="42"/>
      <c r="D6" s="42"/>
      <c r="E6" s="42"/>
      <c r="F6" s="42"/>
      <c r="G6" s="42"/>
      <c r="H6" s="42"/>
      <c r="I6" s="42"/>
      <c r="J6" s="42"/>
      <c r="K6" s="42"/>
      <c r="L6" s="42"/>
      <c r="M6" s="42"/>
      <c r="N6" s="42"/>
      <c r="O6" s="42"/>
      <c r="P6" s="42"/>
      <c r="Q6" s="52"/>
      <c r="R6" s="42"/>
    </row>
    <row r="7" spans="1:30" ht="30" customHeight="1" thickBot="1" x14ac:dyDescent="0.25">
      <c r="A7" s="42"/>
      <c r="B7" s="77"/>
      <c r="C7" s="352" t="s">
        <v>66</v>
      </c>
      <c r="D7" s="353"/>
      <c r="E7" s="79" t="s">
        <v>67</v>
      </c>
      <c r="F7" s="167" t="s">
        <v>68</v>
      </c>
      <c r="G7" s="168"/>
      <c r="H7" s="42"/>
      <c r="I7" s="80" t="s">
        <v>110</v>
      </c>
      <c r="J7" s="42"/>
      <c r="K7" s="42"/>
      <c r="L7" s="42"/>
      <c r="M7" s="42"/>
      <c r="N7" s="42"/>
      <c r="O7" s="42"/>
      <c r="P7" s="42"/>
      <c r="Q7" s="52"/>
      <c r="R7" s="42"/>
    </row>
    <row r="8" spans="1:30" ht="30" customHeight="1" x14ac:dyDescent="0.2">
      <c r="A8" s="42"/>
      <c r="B8" s="81"/>
      <c r="C8" s="350" t="s">
        <v>69</v>
      </c>
      <c r="D8" s="351"/>
      <c r="E8" s="82">
        <f>SUM(E9:E10)</f>
        <v>0</v>
      </c>
      <c r="F8" s="169"/>
      <c r="G8" s="170"/>
      <c r="H8" s="42"/>
      <c r="I8" s="67" t="s">
        <v>130</v>
      </c>
      <c r="J8" s="344" t="s">
        <v>111</v>
      </c>
      <c r="K8" s="345"/>
      <c r="L8" s="345"/>
      <c r="M8" s="345"/>
      <c r="N8" s="345"/>
      <c r="O8" s="42"/>
      <c r="P8" s="42"/>
      <c r="Q8" s="52"/>
      <c r="R8" s="42"/>
    </row>
    <row r="9" spans="1:30" ht="30" customHeight="1" x14ac:dyDescent="0.2">
      <c r="A9" s="42"/>
      <c r="B9" s="81"/>
      <c r="C9" s="348" t="s">
        <v>150</v>
      </c>
      <c r="D9" s="349"/>
      <c r="E9" s="83">
        <f>I9</f>
        <v>0</v>
      </c>
      <c r="F9" s="171" t="str">
        <f>E34&amp;F34&amp;G34&amp;H34&amp;I34&amp;J34&amp;K34&amp;L34&amp;M34&amp;N34&amp;O34&amp;P34</f>
        <v/>
      </c>
      <c r="G9" s="172"/>
      <c r="H9" s="84">
        <f>IF(I8="消費税を含まない",ROUNDUP(SUM(E59:P60)/1.1/10000,0)*10000,ROUNDUP(SUM(E59:P60)/10000,0)*10000)</f>
        <v>0</v>
      </c>
      <c r="I9" s="84">
        <f>ROUNDUP(H9/(10^J9),0)*(10^J9)</f>
        <v>0</v>
      </c>
      <c r="J9" s="84">
        <f>IF(K9&gt;7,K9-3,IF(K9=7,K9-2,IF(K9=6,K9-1,K9)))</f>
        <v>0</v>
      </c>
      <c r="K9" s="85">
        <f>IF(H9=0,0,ROUNDDOWN(LOG10(H9),0))</f>
        <v>0</v>
      </c>
      <c r="L9" s="42"/>
      <c r="M9" s="42"/>
      <c r="N9" s="42"/>
      <c r="O9" s="42"/>
      <c r="P9" s="42"/>
      <c r="Q9" s="52"/>
      <c r="R9" s="42"/>
    </row>
    <row r="10" spans="1:30" ht="30" customHeight="1" thickBot="1" x14ac:dyDescent="0.25">
      <c r="A10" s="42"/>
      <c r="B10" s="81"/>
      <c r="C10" s="346" t="s">
        <v>151</v>
      </c>
      <c r="D10" s="347"/>
      <c r="E10" s="86">
        <f>I10</f>
        <v>0</v>
      </c>
      <c r="F10" s="173" t="str">
        <f>E55&amp;F55&amp;G55&amp;H55&amp;I55&amp;J55&amp;K55&amp;L55&amp;M55&amp;N55&amp;O55&amp;P55</f>
        <v/>
      </c>
      <c r="G10" s="174"/>
      <c r="H10" s="84">
        <f>IF(I8="消費税を含まない",ROUNDUP(SUM(E61:P61)/1.1/10000,0)*10000,ROUNDUP(SUM(E61:P61)/10000,0)*10000)</f>
        <v>0</v>
      </c>
      <c r="I10" s="84">
        <f>ROUNDUP(H10/(10^J10),0)*(10^J10)</f>
        <v>0</v>
      </c>
      <c r="J10" s="84">
        <f>IF(K10&gt;7,K10-3,IF(K10=7,K10-2,IF(K10=6,K10-1,K10)))</f>
        <v>0</v>
      </c>
      <c r="K10" s="85">
        <f>IF(H10=0,0,ROUNDDOWN(LOG10(H10),0))</f>
        <v>0</v>
      </c>
      <c r="L10" s="42"/>
      <c r="M10" s="42"/>
      <c r="N10" s="42"/>
      <c r="O10" s="42"/>
      <c r="P10" s="42"/>
      <c r="Q10" s="52"/>
      <c r="R10" s="42"/>
      <c r="T10" s="254" t="s">
        <v>175</v>
      </c>
      <c r="V10" s="262" t="s">
        <v>176</v>
      </c>
    </row>
    <row r="11" spans="1:30" ht="30" customHeight="1" thickTop="1" thickBot="1" x14ac:dyDescent="0.25">
      <c r="A11" s="42"/>
      <c r="B11" s="81"/>
      <c r="C11" s="87"/>
      <c r="D11" s="87"/>
      <c r="E11" s="88"/>
      <c r="F11" s="89"/>
      <c r="G11" s="84"/>
      <c r="H11" s="84"/>
      <c r="I11" s="84"/>
      <c r="J11" s="84"/>
      <c r="K11" s="85"/>
      <c r="L11" s="42"/>
      <c r="M11" s="42"/>
      <c r="N11" s="42"/>
      <c r="O11" s="42"/>
      <c r="P11" s="42"/>
      <c r="Q11" s="52"/>
      <c r="R11" s="42"/>
      <c r="T11" s="221" t="s">
        <v>173</v>
      </c>
      <c r="V11" s="333" t="s">
        <v>160</v>
      </c>
      <c r="W11" s="334"/>
      <c r="X11" s="334"/>
      <c r="Y11" s="335"/>
    </row>
    <row r="12" spans="1:30" ht="30" customHeight="1" thickTop="1" thickBot="1" x14ac:dyDescent="0.25">
      <c r="A12" s="42"/>
      <c r="B12" s="81"/>
      <c r="C12" s="339" t="s">
        <v>97</v>
      </c>
      <c r="D12" s="339"/>
      <c r="E12" s="88"/>
      <c r="F12" s="90"/>
      <c r="G12" s="84"/>
      <c r="H12" s="84"/>
      <c r="I12" s="84"/>
      <c r="J12" s="84"/>
      <c r="K12" s="85"/>
      <c r="L12" s="42"/>
      <c r="M12" s="42"/>
      <c r="N12" s="42"/>
      <c r="O12" s="42"/>
      <c r="P12" s="42"/>
      <c r="Q12" s="52"/>
      <c r="R12" s="42"/>
      <c r="T12" s="260" t="s">
        <v>158</v>
      </c>
      <c r="V12" s="182" t="s">
        <v>161</v>
      </c>
      <c r="W12" s="256">
        <v>1</v>
      </c>
      <c r="X12" s="256"/>
      <c r="Y12" s="257"/>
    </row>
    <row r="13" spans="1:30" ht="30" customHeight="1" thickBot="1" x14ac:dyDescent="0.25">
      <c r="A13" s="42"/>
      <c r="B13" s="81"/>
      <c r="C13" s="337" t="s">
        <v>70</v>
      </c>
      <c r="D13" s="338"/>
      <c r="E13" s="91" t="s">
        <v>92</v>
      </c>
      <c r="F13" s="84"/>
      <c r="G13" s="84"/>
      <c r="H13" s="84"/>
      <c r="I13" s="84"/>
      <c r="J13" s="84"/>
      <c r="K13" s="85"/>
      <c r="L13" s="42"/>
      <c r="M13" s="42"/>
      <c r="N13" s="42"/>
      <c r="O13" s="42"/>
      <c r="P13" s="42"/>
      <c r="Q13" s="52"/>
      <c r="R13" s="42"/>
      <c r="T13" s="261" t="s">
        <v>159</v>
      </c>
      <c r="V13" s="183" t="s">
        <v>162</v>
      </c>
      <c r="W13" s="258">
        <v>4</v>
      </c>
      <c r="X13" s="258"/>
      <c r="Y13" s="259"/>
    </row>
    <row r="14" spans="1:30" ht="30" customHeight="1" thickBot="1" x14ac:dyDescent="0.25">
      <c r="A14" s="42"/>
      <c r="B14" s="81" t="e">
        <f>+VALUE(LEFT(E14,LEN(E14)-1))</f>
        <v>#VALUE!</v>
      </c>
      <c r="C14" s="342" t="s">
        <v>179</v>
      </c>
      <c r="D14" s="343"/>
      <c r="E14" s="126"/>
      <c r="F14" s="340" t="str">
        <f>"※値引き単価が減額される月（"&amp;T12&amp;"又は"&amp;T13&amp;"）を選択してください。"&amp;CHAR(10)&amp;"　1月使用分から値引きを開始している場合は、減額月は「"&amp;T12&amp;"」、"&amp;CHAR(10)&amp;"　2月使用分から値引きを開始している場合は、減額月は「"&amp;T13&amp;"」となります。"</f>
        <v>※値引き単価が減額される月（3月又は4月）を選択してください。
　1月使用分から値引きを開始している場合は、減額月は「3月」、
　2月使用分から値引きを開始している場合は、減額月は「4月」となります。</v>
      </c>
      <c r="G14" s="341"/>
      <c r="H14" s="341"/>
      <c r="I14" s="341"/>
      <c r="J14" s="84"/>
      <c r="K14" s="85"/>
      <c r="L14" s="42"/>
      <c r="M14" s="42"/>
      <c r="N14" s="42"/>
      <c r="O14" s="42"/>
      <c r="P14" s="42"/>
      <c r="Q14" s="52"/>
      <c r="R14" s="42"/>
      <c r="T14" s="255" t="s">
        <v>177</v>
      </c>
    </row>
    <row r="15" spans="1:30" ht="30" customHeight="1" thickTop="1" thickBot="1" x14ac:dyDescent="0.25">
      <c r="A15" s="42"/>
      <c r="B15" s="81" t="e">
        <f>+VALUE(LEFT(E15,LEN(E15)-1))</f>
        <v>#VALUE!</v>
      </c>
      <c r="C15" s="342" t="s">
        <v>180</v>
      </c>
      <c r="D15" s="343"/>
      <c r="E15" s="126"/>
      <c r="F15" s="340"/>
      <c r="G15" s="341"/>
      <c r="H15" s="341"/>
      <c r="I15" s="341"/>
      <c r="J15" s="84"/>
      <c r="K15" s="85"/>
      <c r="L15" s="42"/>
      <c r="M15" s="42"/>
      <c r="N15" s="42"/>
      <c r="O15" s="42"/>
      <c r="P15" s="42"/>
      <c r="Q15" s="52"/>
      <c r="R15" s="42"/>
      <c r="T15" s="222" t="s">
        <v>169</v>
      </c>
      <c r="U15" s="329" t="s">
        <v>163</v>
      </c>
      <c r="V15" s="330"/>
      <c r="W15" s="329" t="s">
        <v>164</v>
      </c>
      <c r="X15" s="330"/>
      <c r="Y15" s="331" t="s">
        <v>165</v>
      </c>
      <c r="Z15" s="336"/>
      <c r="AA15" s="329" t="s">
        <v>166</v>
      </c>
      <c r="AB15" s="330"/>
      <c r="AC15" s="331" t="s">
        <v>167</v>
      </c>
      <c r="AD15" s="332"/>
    </row>
    <row r="16" spans="1:30" ht="30" customHeight="1" thickBot="1" x14ac:dyDescent="0.25">
      <c r="A16" s="42"/>
      <c r="B16" s="81"/>
      <c r="C16" s="337" t="s">
        <v>84</v>
      </c>
      <c r="D16" s="338"/>
      <c r="E16" s="91" t="s">
        <v>92</v>
      </c>
      <c r="F16" s="340" t="str">
        <f>F14</f>
        <v>※値引き単価が減額される月（3月又は4月）を選択してください。
　1月使用分から値引きを開始している場合は、減額月は「3月」、
　2月使用分から値引きを開始している場合は、減額月は「4月」となります。</v>
      </c>
      <c r="G16" s="341"/>
      <c r="H16" s="341"/>
      <c r="I16" s="341"/>
      <c r="J16" s="84"/>
      <c r="K16" s="85"/>
      <c r="L16" s="42"/>
      <c r="M16" s="42"/>
      <c r="N16" s="42"/>
      <c r="O16" s="42"/>
      <c r="P16" s="42"/>
      <c r="Q16" s="52"/>
      <c r="R16" s="42"/>
      <c r="T16" s="187" t="s">
        <v>168</v>
      </c>
      <c r="U16" s="188" t="s">
        <v>90</v>
      </c>
      <c r="V16" s="189" t="s">
        <v>91</v>
      </c>
      <c r="W16" s="188" t="s">
        <v>90</v>
      </c>
      <c r="X16" s="189" t="s">
        <v>91</v>
      </c>
      <c r="Y16" s="190" t="s">
        <v>90</v>
      </c>
      <c r="Z16" s="191" t="s">
        <v>91</v>
      </c>
      <c r="AA16" s="188" t="s">
        <v>90</v>
      </c>
      <c r="AB16" s="189" t="s">
        <v>91</v>
      </c>
      <c r="AC16" s="190" t="s">
        <v>90</v>
      </c>
      <c r="AD16" s="192" t="s">
        <v>91</v>
      </c>
    </row>
    <row r="17" spans="1:31" ht="30" customHeight="1" thickBot="1" x14ac:dyDescent="0.25">
      <c r="A17" s="42"/>
      <c r="B17" s="81" t="e">
        <f>+VALUE(LEFT(E17,LEN(E17)-1))</f>
        <v>#VALUE!</v>
      </c>
      <c r="C17" s="357" t="s">
        <v>181</v>
      </c>
      <c r="D17" s="358"/>
      <c r="E17" s="126"/>
      <c r="F17" s="340"/>
      <c r="G17" s="341"/>
      <c r="H17" s="341"/>
      <c r="I17" s="341"/>
      <c r="J17" s="84"/>
      <c r="K17" s="85"/>
      <c r="L17" s="42"/>
      <c r="M17" s="42"/>
      <c r="N17" s="42"/>
      <c r="O17" s="42"/>
      <c r="P17" s="42"/>
      <c r="Q17" s="52"/>
      <c r="R17" s="42"/>
      <c r="T17" s="223">
        <v>1</v>
      </c>
      <c r="U17" s="202">
        <v>4.5</v>
      </c>
      <c r="V17" s="203">
        <v>1.5</v>
      </c>
      <c r="W17" s="202">
        <v>2.2999999999999998</v>
      </c>
      <c r="X17" s="203">
        <v>0.8</v>
      </c>
      <c r="Y17" s="204">
        <f t="shared" ref="Y17:Z17" si="0">U17-W17</f>
        <v>2.2000000000000002</v>
      </c>
      <c r="Z17" s="205">
        <f t="shared" si="0"/>
        <v>0.7</v>
      </c>
      <c r="AA17" s="202">
        <v>18</v>
      </c>
      <c r="AB17" s="203">
        <v>6</v>
      </c>
      <c r="AC17" s="204">
        <v>21880</v>
      </c>
      <c r="AD17" s="206">
        <v>7293</v>
      </c>
    </row>
    <row r="18" spans="1:31" ht="30" customHeight="1" thickBot="1" x14ac:dyDescent="0.25">
      <c r="A18" s="42"/>
      <c r="B18" s="81"/>
      <c r="C18" s="337" t="s">
        <v>86</v>
      </c>
      <c r="D18" s="338"/>
      <c r="E18" s="91" t="s">
        <v>92</v>
      </c>
      <c r="F18" s="84"/>
      <c r="G18" s="84"/>
      <c r="H18" s="84"/>
      <c r="I18" s="84"/>
      <c r="J18" s="84"/>
      <c r="K18" s="85"/>
      <c r="L18" s="42"/>
      <c r="M18" s="42"/>
      <c r="N18" s="42"/>
      <c r="O18" s="42"/>
      <c r="P18" s="42"/>
      <c r="Q18" s="52"/>
      <c r="R18" s="42"/>
      <c r="T18" s="224">
        <v>2</v>
      </c>
      <c r="U18" s="207" t="s">
        <v>184</v>
      </c>
      <c r="V18" s="208" t="s">
        <v>184</v>
      </c>
      <c r="W18" s="207" t="s">
        <v>184</v>
      </c>
      <c r="X18" s="208" t="s">
        <v>184</v>
      </c>
      <c r="Y18" s="209" t="s">
        <v>184</v>
      </c>
      <c r="Z18" s="210" t="s">
        <v>184</v>
      </c>
      <c r="AA18" s="207" t="s">
        <v>184</v>
      </c>
      <c r="AB18" s="208" t="s">
        <v>184</v>
      </c>
      <c r="AC18" s="209" t="s">
        <v>184</v>
      </c>
      <c r="AD18" s="211" t="s">
        <v>184</v>
      </c>
    </row>
    <row r="19" spans="1:31" ht="30" customHeight="1" thickBot="1" x14ac:dyDescent="0.25">
      <c r="A19" s="42"/>
      <c r="B19" s="81" t="e">
        <f>+VALUE(LEFT(E19,LEN(E19)-1))</f>
        <v>#VALUE!</v>
      </c>
      <c r="C19" s="355" t="s">
        <v>182</v>
      </c>
      <c r="D19" s="356"/>
      <c r="E19" s="126"/>
      <c r="F19" s="340" t="str">
        <f>F14</f>
        <v>※値引き単価が減額される月（3月又は4月）を選択してください。
　1月使用分から値引きを開始している場合は、減額月は「3月」、
　2月使用分から値引きを開始している場合は、減額月は「4月」となります。</v>
      </c>
      <c r="G19" s="341"/>
      <c r="H19" s="341"/>
      <c r="I19" s="341"/>
      <c r="J19" s="84"/>
      <c r="K19" s="85"/>
      <c r="L19" s="42"/>
      <c r="M19" s="42"/>
      <c r="N19" s="42"/>
      <c r="O19" s="42"/>
      <c r="P19" s="42"/>
      <c r="Q19" s="52"/>
      <c r="R19" s="42"/>
      <c r="T19" s="225">
        <v>3</v>
      </c>
      <c r="U19" s="212" t="s">
        <v>184</v>
      </c>
      <c r="V19" s="213" t="s">
        <v>184</v>
      </c>
      <c r="W19" s="212" t="s">
        <v>184</v>
      </c>
      <c r="X19" s="213" t="s">
        <v>184</v>
      </c>
      <c r="Y19" s="214" t="s">
        <v>184</v>
      </c>
      <c r="Z19" s="215" t="s">
        <v>184</v>
      </c>
      <c r="AA19" s="212" t="s">
        <v>184</v>
      </c>
      <c r="AB19" s="213" t="s">
        <v>184</v>
      </c>
      <c r="AC19" s="214" t="s">
        <v>184</v>
      </c>
      <c r="AD19" s="216" t="s">
        <v>184</v>
      </c>
    </row>
    <row r="20" spans="1:31" ht="30" customHeight="1" thickBot="1" x14ac:dyDescent="0.25">
      <c r="A20" s="42"/>
      <c r="B20" s="81" t="e">
        <f>+VALUE(LEFT(E20,LEN(E20)-1))</f>
        <v>#VALUE!</v>
      </c>
      <c r="C20" s="355" t="s">
        <v>183</v>
      </c>
      <c r="D20" s="356"/>
      <c r="E20" s="129"/>
      <c r="F20" s="340"/>
      <c r="G20" s="341"/>
      <c r="H20" s="341"/>
      <c r="I20" s="341"/>
      <c r="J20" s="84"/>
      <c r="K20" s="85"/>
      <c r="L20" s="42"/>
      <c r="M20" s="42"/>
      <c r="N20" s="42"/>
      <c r="O20" s="42"/>
      <c r="P20" s="42"/>
      <c r="Q20" s="52"/>
      <c r="R20" s="42"/>
    </row>
    <row r="21" spans="1:31" ht="15" customHeight="1" x14ac:dyDescent="0.2">
      <c r="A21" s="42"/>
      <c r="B21" s="77"/>
      <c r="C21" s="49"/>
      <c r="D21" s="49"/>
      <c r="E21" s="42"/>
      <c r="F21" s="49"/>
      <c r="G21" s="42"/>
      <c r="H21" s="42"/>
      <c r="I21" s="42"/>
      <c r="J21" s="42"/>
      <c r="K21" s="42"/>
      <c r="L21" s="42"/>
      <c r="M21" s="42"/>
      <c r="N21" s="42"/>
      <c r="O21" s="42"/>
      <c r="P21" s="42"/>
      <c r="Q21" s="52"/>
      <c r="R21" s="42"/>
    </row>
    <row r="22" spans="1:31" x14ac:dyDescent="0.2">
      <c r="A22" s="42"/>
      <c r="B22" s="77"/>
      <c r="C22" s="42"/>
      <c r="D22" s="42"/>
      <c r="E22" s="42"/>
      <c r="F22" s="42"/>
      <c r="G22" s="42"/>
      <c r="H22" s="42"/>
      <c r="I22" s="42"/>
      <c r="J22" s="42"/>
      <c r="K22" s="42"/>
      <c r="L22" s="42"/>
      <c r="M22" s="42"/>
      <c r="N22" s="42"/>
      <c r="O22" s="42"/>
      <c r="P22" s="42"/>
      <c r="Q22" s="52"/>
      <c r="R22" s="42"/>
    </row>
    <row r="23" spans="1:31" ht="28.5" customHeight="1" thickBot="1" x14ac:dyDescent="0.25">
      <c r="A23" s="42"/>
      <c r="B23" s="77"/>
      <c r="C23" s="354" t="s">
        <v>98</v>
      </c>
      <c r="D23" s="354"/>
      <c r="E23" s="42"/>
      <c r="F23" s="42"/>
      <c r="G23" s="42"/>
      <c r="H23" s="42"/>
      <c r="I23" s="42"/>
      <c r="J23" s="42"/>
      <c r="K23" s="42"/>
      <c r="L23" s="42"/>
      <c r="M23" s="42"/>
      <c r="N23" s="42"/>
      <c r="O23" s="42"/>
      <c r="P23" s="42"/>
      <c r="Q23" s="52"/>
      <c r="R23" s="42"/>
      <c r="T23" s="193" t="s">
        <v>178</v>
      </c>
    </row>
    <row r="24" spans="1:31" ht="30" customHeight="1" thickTop="1" thickBot="1" x14ac:dyDescent="0.25">
      <c r="A24" s="42"/>
      <c r="B24" s="77"/>
      <c r="C24" s="359" t="s">
        <v>70</v>
      </c>
      <c r="D24" s="359"/>
      <c r="E24" s="71">
        <v>1</v>
      </c>
      <c r="F24" s="71">
        <v>2</v>
      </c>
      <c r="G24" s="71">
        <v>3</v>
      </c>
      <c r="H24" s="71">
        <v>4</v>
      </c>
      <c r="I24" s="71">
        <v>5</v>
      </c>
      <c r="J24" s="71">
        <v>6</v>
      </c>
      <c r="K24" s="71">
        <v>7</v>
      </c>
      <c r="L24" s="71">
        <v>8</v>
      </c>
      <c r="M24" s="71">
        <v>9</v>
      </c>
      <c r="N24" s="71">
        <v>10</v>
      </c>
      <c r="O24" s="71">
        <v>11</v>
      </c>
      <c r="P24" s="71">
        <v>12</v>
      </c>
      <c r="Q24" s="52"/>
      <c r="R24" s="42"/>
      <c r="T24" s="226">
        <v>1</v>
      </c>
      <c r="U24" s="227">
        <v>2</v>
      </c>
      <c r="V24" s="227">
        <v>3</v>
      </c>
      <c r="W24" s="194">
        <v>4</v>
      </c>
      <c r="X24" s="194">
        <v>5</v>
      </c>
      <c r="Y24" s="194">
        <v>6</v>
      </c>
      <c r="Z24" s="194">
        <v>7</v>
      </c>
      <c r="AA24" s="194">
        <v>8</v>
      </c>
      <c r="AB24" s="194">
        <v>9</v>
      </c>
      <c r="AC24" s="194">
        <v>10</v>
      </c>
      <c r="AD24" s="194">
        <v>11</v>
      </c>
      <c r="AE24" s="195">
        <v>12</v>
      </c>
    </row>
    <row r="25" spans="1:31" ht="30" customHeight="1" thickBot="1" x14ac:dyDescent="0.25">
      <c r="A25" s="42"/>
      <c r="B25" s="77"/>
      <c r="C25" s="360" t="s">
        <v>71</v>
      </c>
      <c r="D25" s="361"/>
      <c r="E25" s="92" t="s">
        <v>72</v>
      </c>
      <c r="F25" s="93" t="s">
        <v>73</v>
      </c>
      <c r="G25" s="93" t="s">
        <v>74</v>
      </c>
      <c r="H25" s="93" t="s">
        <v>75</v>
      </c>
      <c r="I25" s="93" t="s">
        <v>76</v>
      </c>
      <c r="J25" s="93" t="s">
        <v>77</v>
      </c>
      <c r="K25" s="93" t="s">
        <v>78</v>
      </c>
      <c r="L25" s="93" t="s">
        <v>79</v>
      </c>
      <c r="M25" s="93" t="s">
        <v>80</v>
      </c>
      <c r="N25" s="93" t="s">
        <v>81</v>
      </c>
      <c r="O25" s="93" t="s">
        <v>82</v>
      </c>
      <c r="P25" s="94" t="s">
        <v>83</v>
      </c>
      <c r="Q25" s="52"/>
      <c r="R25" s="42"/>
      <c r="T25" s="273">
        <v>1</v>
      </c>
      <c r="U25" s="274">
        <v>1</v>
      </c>
      <c r="V25" s="274">
        <v>1</v>
      </c>
      <c r="W25" s="274">
        <v>1</v>
      </c>
      <c r="X25" s="274">
        <v>0</v>
      </c>
      <c r="Y25" s="274">
        <v>0</v>
      </c>
      <c r="Z25" s="274">
        <v>0</v>
      </c>
      <c r="AA25" s="274">
        <v>0</v>
      </c>
      <c r="AB25" s="274">
        <v>0</v>
      </c>
      <c r="AC25" s="274">
        <v>0</v>
      </c>
      <c r="AD25" s="274">
        <v>0</v>
      </c>
      <c r="AE25" s="275">
        <v>0</v>
      </c>
    </row>
    <row r="26" spans="1:31" ht="26.5" thickBot="1" x14ac:dyDescent="0.25">
      <c r="A26" s="42"/>
      <c r="B26" s="77"/>
      <c r="C26" s="95" t="s">
        <v>99</v>
      </c>
      <c r="D26" s="134" t="s">
        <v>135</v>
      </c>
      <c r="E26" s="184"/>
      <c r="F26" s="176"/>
      <c r="G26" s="176"/>
      <c r="H26" s="176"/>
      <c r="I26" s="176" t="s">
        <v>174</v>
      </c>
      <c r="J26" s="176" t="s">
        <v>174</v>
      </c>
      <c r="K26" s="176" t="s">
        <v>174</v>
      </c>
      <c r="L26" s="176" t="s">
        <v>174</v>
      </c>
      <c r="M26" s="176" t="s">
        <v>174</v>
      </c>
      <c r="N26" s="176" t="s">
        <v>174</v>
      </c>
      <c r="O26" s="176" t="s">
        <v>174</v>
      </c>
      <c r="P26" s="181" t="s">
        <v>174</v>
      </c>
      <c r="Q26" s="52"/>
      <c r="R26" s="42"/>
    </row>
    <row r="27" spans="1:31" s="228" customFormat="1" ht="30" customHeight="1" thickTop="1" thickBot="1" x14ac:dyDescent="0.25">
      <c r="A27" s="96"/>
      <c r="B27" s="97"/>
      <c r="C27" s="367" t="s">
        <v>100</v>
      </c>
      <c r="D27" s="98" t="s">
        <v>103</v>
      </c>
      <c r="E27" s="185"/>
      <c r="F27" s="177"/>
      <c r="G27" s="177"/>
      <c r="H27" s="177"/>
      <c r="I27" s="177"/>
      <c r="J27" s="177"/>
      <c r="K27" s="177"/>
      <c r="L27" s="177"/>
      <c r="M27" s="177"/>
      <c r="N27" s="177"/>
      <c r="O27" s="177"/>
      <c r="P27" s="179"/>
      <c r="Q27" s="99"/>
      <c r="R27" s="42"/>
      <c r="S27" s="198" t="s">
        <v>171</v>
      </c>
      <c r="T27" s="198"/>
    </row>
    <row r="28" spans="1:31" s="228" customFormat="1" ht="30" customHeight="1" thickTop="1" thickBot="1" x14ac:dyDescent="0.25">
      <c r="A28" s="96"/>
      <c r="B28" s="97"/>
      <c r="C28" s="368"/>
      <c r="D28" s="100" t="s">
        <v>104</v>
      </c>
      <c r="E28" s="186"/>
      <c r="F28" s="178"/>
      <c r="G28" s="178"/>
      <c r="H28" s="178"/>
      <c r="I28" s="178"/>
      <c r="J28" s="178"/>
      <c r="K28" s="178"/>
      <c r="L28" s="178"/>
      <c r="M28" s="178"/>
      <c r="N28" s="178"/>
      <c r="O28" s="178"/>
      <c r="P28" s="180"/>
      <c r="Q28" s="99"/>
      <c r="R28" s="42"/>
      <c r="S28" s="229"/>
      <c r="T28" s="230">
        <v>1</v>
      </c>
      <c r="U28" s="231">
        <v>2</v>
      </c>
      <c r="V28" s="231">
        <v>3</v>
      </c>
      <c r="W28" s="196">
        <v>4</v>
      </c>
      <c r="X28" s="196">
        <v>5</v>
      </c>
      <c r="Y28" s="196">
        <v>6</v>
      </c>
      <c r="Z28" s="196">
        <v>7</v>
      </c>
      <c r="AA28" s="196">
        <v>8</v>
      </c>
      <c r="AB28" s="196">
        <v>9</v>
      </c>
      <c r="AC28" s="196">
        <v>10</v>
      </c>
      <c r="AD28" s="196">
        <v>11</v>
      </c>
      <c r="AE28" s="197">
        <v>12</v>
      </c>
    </row>
    <row r="29" spans="1:31" s="228" customFormat="1" ht="30" customHeight="1" thickTop="1" x14ac:dyDescent="0.2">
      <c r="A29" s="96"/>
      <c r="B29" s="97"/>
      <c r="C29" s="365"/>
      <c r="D29" s="263"/>
      <c r="E29" s="264"/>
      <c r="F29" s="265"/>
      <c r="G29" s="265"/>
      <c r="H29" s="265"/>
      <c r="I29" s="265"/>
      <c r="J29" s="265"/>
      <c r="K29" s="265"/>
      <c r="L29" s="265"/>
      <c r="M29" s="265"/>
      <c r="N29" s="265"/>
      <c r="O29" s="265"/>
      <c r="P29" s="266"/>
      <c r="Q29" s="99"/>
      <c r="R29" s="42"/>
      <c r="S29" s="232" t="s">
        <v>163</v>
      </c>
      <c r="T29" s="233">
        <f>IFERROR(IF(OR(AND(T$28&gt;=$W$12,T$28&lt;=$W$13),AND(T$28&gt;=$X$12,T$28&lt;=$X$13),AND(T$28&gt;=$Y$12,T$28&lt;=$Y$13))=FALSE,0,IF(T$28=$B$14,2,IF(T$28&gt;$B$14,0,1))),0)</f>
        <v>0</v>
      </c>
      <c r="U29" s="234">
        <f t="shared" ref="U29:AE29" si="1">IFERROR(IF(OR(AND(U$28&gt;=$W$12,U$28&lt;=$W$13),AND(U$28&gt;=$X$12,U$28&lt;=$X$13),AND(U$28&gt;=$Y$12,U$28&lt;=$Y$13))=FALSE,0,IF(U$28=$B$14,2,IF(U$28&gt;$B$14,0,1))),0)</f>
        <v>0</v>
      </c>
      <c r="V29" s="234">
        <f t="shared" si="1"/>
        <v>0</v>
      </c>
      <c r="W29" s="234">
        <f t="shared" si="1"/>
        <v>0</v>
      </c>
      <c r="X29" s="234">
        <f t="shared" si="1"/>
        <v>0</v>
      </c>
      <c r="Y29" s="234">
        <f t="shared" si="1"/>
        <v>0</v>
      </c>
      <c r="Z29" s="234">
        <f t="shared" si="1"/>
        <v>0</v>
      </c>
      <c r="AA29" s="234">
        <f t="shared" si="1"/>
        <v>0</v>
      </c>
      <c r="AB29" s="234">
        <f t="shared" si="1"/>
        <v>0</v>
      </c>
      <c r="AC29" s="234">
        <f t="shared" si="1"/>
        <v>0</v>
      </c>
      <c r="AD29" s="234">
        <f t="shared" si="1"/>
        <v>0</v>
      </c>
      <c r="AE29" s="235">
        <f t="shared" si="1"/>
        <v>0</v>
      </c>
    </row>
    <row r="30" spans="1:31" s="228" customFormat="1" ht="30" customHeight="1" thickBot="1" x14ac:dyDescent="0.25">
      <c r="A30" s="96"/>
      <c r="B30" s="97"/>
      <c r="C30" s="366"/>
      <c r="D30" s="267"/>
      <c r="E30" s="268"/>
      <c r="F30" s="269"/>
      <c r="G30" s="269"/>
      <c r="H30" s="269"/>
      <c r="I30" s="269"/>
      <c r="J30" s="269"/>
      <c r="K30" s="269"/>
      <c r="L30" s="269"/>
      <c r="M30" s="269"/>
      <c r="N30" s="269"/>
      <c r="O30" s="269"/>
      <c r="P30" s="270"/>
      <c r="Q30" s="99"/>
      <c r="R30" s="42"/>
      <c r="S30" s="199" t="s">
        <v>164</v>
      </c>
      <c r="T30" s="236">
        <f>IFERROR(IF(OR(AND(T$28&gt;=$W$12,T$28&lt;=$W$13),AND(T$28&gt;=$X$12,T$28&lt;=$X$13),AND(T$28&gt;=$Y$12,T$28&lt;=$Y$13))=FALSE,0,IF(T$28=$B$15,2,IF(T$28&gt;$B$15,0,1))),0)</f>
        <v>0</v>
      </c>
      <c r="U30" s="237">
        <f t="shared" ref="U30:AE30" si="2">IFERROR(IF(OR(AND(U$28&gt;=$W$12,U$28&lt;=$W$13),AND(U$28&gt;=$X$12,U$28&lt;=$X$13),AND(U$28&gt;=$Y$12,U$28&lt;=$Y$13))=FALSE,0,IF(U$28=$B$15,2,IF(U$28&gt;$B$15,0,1))),0)</f>
        <v>0</v>
      </c>
      <c r="V30" s="237">
        <f t="shared" si="2"/>
        <v>0</v>
      </c>
      <c r="W30" s="237">
        <f t="shared" si="2"/>
        <v>0</v>
      </c>
      <c r="X30" s="237">
        <f t="shared" si="2"/>
        <v>0</v>
      </c>
      <c r="Y30" s="237">
        <f t="shared" si="2"/>
        <v>0</v>
      </c>
      <c r="Z30" s="237">
        <f t="shared" si="2"/>
        <v>0</v>
      </c>
      <c r="AA30" s="237">
        <f t="shared" si="2"/>
        <v>0</v>
      </c>
      <c r="AB30" s="237">
        <f t="shared" si="2"/>
        <v>0</v>
      </c>
      <c r="AC30" s="237">
        <f t="shared" si="2"/>
        <v>0</v>
      </c>
      <c r="AD30" s="237">
        <f t="shared" si="2"/>
        <v>0</v>
      </c>
      <c r="AE30" s="238">
        <f t="shared" si="2"/>
        <v>0</v>
      </c>
    </row>
    <row r="31" spans="1:31" ht="30" customHeight="1" thickTop="1" x14ac:dyDescent="0.2">
      <c r="A31" s="42"/>
      <c r="B31" s="77" t="s">
        <v>126</v>
      </c>
      <c r="C31" s="362" t="s">
        <v>101</v>
      </c>
      <c r="D31" s="101" t="s">
        <v>120</v>
      </c>
      <c r="E31" s="68">
        <f>T38</f>
        <v>0</v>
      </c>
      <c r="F31" s="68">
        <f t="shared" ref="F31:P31" si="3">U38</f>
        <v>0</v>
      </c>
      <c r="G31" s="68">
        <f t="shared" si="3"/>
        <v>0</v>
      </c>
      <c r="H31" s="68">
        <f t="shared" si="3"/>
        <v>0</v>
      </c>
      <c r="I31" s="68">
        <f t="shared" si="3"/>
        <v>0</v>
      </c>
      <c r="J31" s="68">
        <f t="shared" si="3"/>
        <v>0</v>
      </c>
      <c r="K31" s="68">
        <f t="shared" si="3"/>
        <v>0</v>
      </c>
      <c r="L31" s="68">
        <f t="shared" si="3"/>
        <v>0</v>
      </c>
      <c r="M31" s="68">
        <f t="shared" si="3"/>
        <v>0</v>
      </c>
      <c r="N31" s="68">
        <f t="shared" si="3"/>
        <v>0</v>
      </c>
      <c r="O31" s="68">
        <f t="shared" si="3"/>
        <v>0</v>
      </c>
      <c r="P31" s="127">
        <f t="shared" si="3"/>
        <v>0</v>
      </c>
      <c r="Q31" s="52"/>
      <c r="R31" s="42"/>
      <c r="S31" s="199" t="s">
        <v>170</v>
      </c>
      <c r="T31" s="236">
        <f>IFERROR(IF(OR(AND(T$28&gt;=$W$12,T$28&lt;=$W$13),AND(T$28&gt;=$X$12,T$28&lt;=$X$13),AND(T$28&gt;=$Y$12,T$28&lt;=$Y$13))=FALSE,0,IF(T$28=$B$17,2,IF(T$28&gt;$B$17,0,1))),0)</f>
        <v>0</v>
      </c>
      <c r="U31" s="237">
        <f t="shared" ref="U31:AE31" si="4">IFERROR(IF(OR(AND(U$28&gt;=$W$12,U$28&lt;=$W$13),AND(U$28&gt;=$X$12,U$28&lt;=$X$13),AND(U$28&gt;=$Y$12,U$28&lt;=$Y$13))=FALSE,0,IF(U$28=$B$17,2,IF(U$28&gt;$B$17,0,1))),0)</f>
        <v>0</v>
      </c>
      <c r="V31" s="237">
        <f t="shared" si="4"/>
        <v>0</v>
      </c>
      <c r="W31" s="237">
        <f t="shared" si="4"/>
        <v>0</v>
      </c>
      <c r="X31" s="237">
        <f t="shared" si="4"/>
        <v>0</v>
      </c>
      <c r="Y31" s="237">
        <f t="shared" si="4"/>
        <v>0</v>
      </c>
      <c r="Z31" s="237">
        <f t="shared" si="4"/>
        <v>0</v>
      </c>
      <c r="AA31" s="237">
        <f t="shared" si="4"/>
        <v>0</v>
      </c>
      <c r="AB31" s="237">
        <f t="shared" si="4"/>
        <v>0</v>
      </c>
      <c r="AC31" s="237">
        <f t="shared" si="4"/>
        <v>0</v>
      </c>
      <c r="AD31" s="237">
        <f t="shared" si="4"/>
        <v>0</v>
      </c>
      <c r="AE31" s="238">
        <f t="shared" si="4"/>
        <v>0</v>
      </c>
    </row>
    <row r="32" spans="1:31" ht="30" customHeight="1" x14ac:dyDescent="0.2">
      <c r="A32" s="42"/>
      <c r="B32" s="77" t="s">
        <v>125</v>
      </c>
      <c r="C32" s="363"/>
      <c r="D32" s="102" t="s">
        <v>119</v>
      </c>
      <c r="E32" s="68">
        <f>T39</f>
        <v>0</v>
      </c>
      <c r="F32" s="68">
        <f t="shared" ref="F32:P32" si="5">U39</f>
        <v>0</v>
      </c>
      <c r="G32" s="68">
        <f t="shared" si="5"/>
        <v>0</v>
      </c>
      <c r="H32" s="68">
        <f t="shared" si="5"/>
        <v>0</v>
      </c>
      <c r="I32" s="68">
        <f t="shared" si="5"/>
        <v>0</v>
      </c>
      <c r="J32" s="68">
        <f t="shared" si="5"/>
        <v>0</v>
      </c>
      <c r="K32" s="68">
        <f t="shared" si="5"/>
        <v>0</v>
      </c>
      <c r="L32" s="68">
        <f t="shared" si="5"/>
        <v>0</v>
      </c>
      <c r="M32" s="68">
        <f t="shared" si="5"/>
        <v>0</v>
      </c>
      <c r="N32" s="68">
        <f t="shared" si="5"/>
        <v>0</v>
      </c>
      <c r="O32" s="68">
        <f t="shared" si="5"/>
        <v>0</v>
      </c>
      <c r="P32" s="128">
        <f t="shared" si="5"/>
        <v>0</v>
      </c>
      <c r="Q32" s="52"/>
      <c r="R32" s="42"/>
      <c r="S32" s="200" t="s">
        <v>166</v>
      </c>
      <c r="T32" s="236">
        <f>IFERROR(IF(OR(AND(T$28&gt;=$W$12,T$28&lt;=$W$13),AND(T$28&gt;=$X$12,T$28&lt;=$X$13),AND(T$28&gt;=$Y$12,T$28&lt;=$Y$13))=FALSE,0,IF(T$28=$B$19,2,IF(T$28&gt;$B$19,0,1))),0)</f>
        <v>0</v>
      </c>
      <c r="U32" s="237">
        <f t="shared" ref="U32:AE32" si="6">IFERROR(IF(OR(AND(U$28&gt;=$W$12,U$28&lt;=$W$13),AND(U$28&gt;=$X$12,U$28&lt;=$X$13),AND(U$28&gt;=$Y$12,U$28&lt;=$Y$13))=FALSE,0,IF(U$28=$B$19,2,IF(U$28&gt;$B$19,0,1))),0)</f>
        <v>0</v>
      </c>
      <c r="V32" s="237">
        <f t="shared" si="6"/>
        <v>0</v>
      </c>
      <c r="W32" s="237">
        <f t="shared" si="6"/>
        <v>0</v>
      </c>
      <c r="X32" s="237">
        <f t="shared" si="6"/>
        <v>0</v>
      </c>
      <c r="Y32" s="237">
        <f t="shared" si="6"/>
        <v>0</v>
      </c>
      <c r="Z32" s="237">
        <f t="shared" si="6"/>
        <v>0</v>
      </c>
      <c r="AA32" s="237">
        <f t="shared" si="6"/>
        <v>0</v>
      </c>
      <c r="AB32" s="237">
        <f t="shared" si="6"/>
        <v>0</v>
      </c>
      <c r="AC32" s="237">
        <f t="shared" si="6"/>
        <v>0</v>
      </c>
      <c r="AD32" s="237">
        <f t="shared" si="6"/>
        <v>0</v>
      </c>
      <c r="AE32" s="238">
        <f t="shared" si="6"/>
        <v>0</v>
      </c>
    </row>
    <row r="33" spans="1:31" s="228" customFormat="1" ht="30" customHeight="1" thickBot="1" x14ac:dyDescent="0.25">
      <c r="A33" s="96"/>
      <c r="B33" s="97"/>
      <c r="C33" s="364"/>
      <c r="D33" s="103" t="s">
        <v>121</v>
      </c>
      <c r="E33" s="69">
        <f>ROUNDUP(SUMPRODUCT(E27:E28,E31:E32),0)</f>
        <v>0</v>
      </c>
      <c r="F33" s="69">
        <f t="shared" ref="F33:P33" si="7">ROUNDUP(SUMPRODUCT(F27:F28,F31:F32),0)</f>
        <v>0</v>
      </c>
      <c r="G33" s="69">
        <f t="shared" si="7"/>
        <v>0</v>
      </c>
      <c r="H33" s="69">
        <f t="shared" si="7"/>
        <v>0</v>
      </c>
      <c r="I33" s="69">
        <f t="shared" si="7"/>
        <v>0</v>
      </c>
      <c r="J33" s="69">
        <f t="shared" si="7"/>
        <v>0</v>
      </c>
      <c r="K33" s="69">
        <f t="shared" si="7"/>
        <v>0</v>
      </c>
      <c r="L33" s="69">
        <f t="shared" si="7"/>
        <v>0</v>
      </c>
      <c r="M33" s="69">
        <f t="shared" si="7"/>
        <v>0</v>
      </c>
      <c r="N33" s="69">
        <f t="shared" si="7"/>
        <v>0</v>
      </c>
      <c r="O33" s="69">
        <f t="shared" si="7"/>
        <v>0</v>
      </c>
      <c r="P33" s="70">
        <f t="shared" si="7"/>
        <v>0</v>
      </c>
      <c r="Q33" s="99"/>
      <c r="R33" s="42"/>
      <c r="S33" s="201" t="s">
        <v>167</v>
      </c>
      <c r="T33" s="239">
        <f>IFERROR(IF(OR(AND(T$28&gt;=$W$12,T$28&lt;=$W$13),AND(T$28&gt;=$X$12,T$28&lt;=$X$13),AND(T$28&gt;=$Y$12,T$28&lt;=$Y$13))=FALSE,0,IF(T$28=$B$20,2,IF(T$28&gt;$B$20,0,1))),0)</f>
        <v>0</v>
      </c>
      <c r="U33" s="240">
        <f t="shared" ref="U33:AE33" si="8">IFERROR(IF(OR(AND(U$28&gt;=$W$12,U$28&lt;=$W$13),AND(U$28&gt;=$X$12,U$28&lt;=$X$13),AND(U$28&gt;=$Y$12,U$28&lt;=$Y$13))=FALSE,0,IF(U$28=$B$20,2,IF(U$28&gt;$B$20,0,1))),0)</f>
        <v>0</v>
      </c>
      <c r="V33" s="240">
        <f t="shared" si="8"/>
        <v>0</v>
      </c>
      <c r="W33" s="240">
        <f t="shared" si="8"/>
        <v>0</v>
      </c>
      <c r="X33" s="240">
        <f t="shared" si="8"/>
        <v>0</v>
      </c>
      <c r="Y33" s="240">
        <f t="shared" si="8"/>
        <v>0</v>
      </c>
      <c r="Z33" s="240">
        <f t="shared" si="8"/>
        <v>0</v>
      </c>
      <c r="AA33" s="240">
        <f t="shared" si="8"/>
        <v>0</v>
      </c>
      <c r="AB33" s="240">
        <f t="shared" si="8"/>
        <v>0</v>
      </c>
      <c r="AC33" s="240">
        <f t="shared" si="8"/>
        <v>0</v>
      </c>
      <c r="AD33" s="240">
        <f t="shared" si="8"/>
        <v>0</v>
      </c>
      <c r="AE33" s="241">
        <f t="shared" si="8"/>
        <v>0</v>
      </c>
    </row>
    <row r="34" spans="1:31" ht="15" customHeight="1" x14ac:dyDescent="0.2">
      <c r="A34" s="42"/>
      <c r="B34" s="77"/>
      <c r="C34" s="104"/>
      <c r="D34" s="104"/>
      <c r="E34" s="105" t="str">
        <f>IF(OR(E26="○",E38="○"),"1月","")</f>
        <v/>
      </c>
      <c r="F34" s="105" t="str">
        <f>IF(OR(F26="○",F38="○"),"2月","")</f>
        <v/>
      </c>
      <c r="G34" s="105" t="str">
        <f>IF(OR(G26="○",G38="○"),"3月","")</f>
        <v/>
      </c>
      <c r="H34" s="105" t="str">
        <f>IF(OR(H26="○",H38="○"),"4月","")</f>
        <v/>
      </c>
      <c r="I34" s="105" t="str">
        <f>IF(OR(I26="○",I38="○"),"5月","")</f>
        <v/>
      </c>
      <c r="J34" s="105" t="str">
        <f>IF(OR(J26="○",J38="○"),"6月","")</f>
        <v/>
      </c>
      <c r="K34" s="105" t="str">
        <f>IF(OR(K26="○",K38="○"),"7月","")</f>
        <v/>
      </c>
      <c r="L34" s="105" t="str">
        <f>IF(OR(L26="○",L38="○"),"8月","")</f>
        <v/>
      </c>
      <c r="M34" s="105" t="str">
        <f>IF(OR(M26="○",M38="○"),"9月","")</f>
        <v/>
      </c>
      <c r="N34" s="105" t="str">
        <f>IF(OR(N26="○",N38="○"),"10月","")</f>
        <v/>
      </c>
      <c r="O34" s="105" t="str">
        <f>IF(OR(O26="○",O38="○"),"11月","")</f>
        <v/>
      </c>
      <c r="P34" s="105" t="str">
        <f>IF(OR(P26="○",P38="○"),"12月","")</f>
        <v/>
      </c>
      <c r="Q34" s="52"/>
      <c r="R34" s="42"/>
      <c r="S34" s="242"/>
      <c r="T34" s="243"/>
      <c r="U34" s="243"/>
      <c r="V34" s="243"/>
      <c r="W34" s="243"/>
      <c r="X34" s="243"/>
      <c r="Y34" s="243"/>
      <c r="Z34" s="243"/>
      <c r="AA34" s="243"/>
      <c r="AB34" s="243"/>
      <c r="AC34" s="243"/>
      <c r="AD34" s="243"/>
      <c r="AE34" s="243"/>
    </row>
    <row r="35" spans="1:31" x14ac:dyDescent="0.2">
      <c r="A35" s="42"/>
      <c r="B35" s="77"/>
      <c r="C35" s="42"/>
      <c r="D35" s="42"/>
      <c r="E35" s="42"/>
      <c r="F35" s="42"/>
      <c r="G35" s="42"/>
      <c r="H35" s="42"/>
      <c r="I35" s="42"/>
      <c r="J35" s="42"/>
      <c r="K35" s="42"/>
      <c r="L35" s="42"/>
      <c r="M35" s="42"/>
      <c r="N35" s="42"/>
      <c r="O35" s="42"/>
      <c r="P35" s="42"/>
      <c r="Q35" s="52"/>
      <c r="R35" s="42"/>
    </row>
    <row r="36" spans="1:31" ht="30" customHeight="1" thickBot="1" x14ac:dyDescent="0.25">
      <c r="A36" s="42"/>
      <c r="B36" s="77"/>
      <c r="C36" s="359" t="s">
        <v>84</v>
      </c>
      <c r="D36" s="359"/>
      <c r="E36" s="42"/>
      <c r="F36" s="106"/>
      <c r="G36" s="42"/>
      <c r="H36" s="42"/>
      <c r="I36" s="42"/>
      <c r="J36" s="42"/>
      <c r="K36" s="42"/>
      <c r="L36" s="42"/>
      <c r="M36" s="42"/>
      <c r="N36" s="42"/>
      <c r="O36" s="42"/>
      <c r="P36" s="42"/>
      <c r="Q36" s="52"/>
      <c r="R36" s="42"/>
      <c r="S36" s="198" t="s">
        <v>172</v>
      </c>
    </row>
    <row r="37" spans="1:31" ht="30" customHeight="1" thickTop="1" thickBot="1" x14ac:dyDescent="0.25">
      <c r="A37" s="42"/>
      <c r="B37" s="77"/>
      <c r="C37" s="360" t="s">
        <v>71</v>
      </c>
      <c r="D37" s="361"/>
      <c r="E37" s="92" t="s">
        <v>72</v>
      </c>
      <c r="F37" s="93" t="s">
        <v>73</v>
      </c>
      <c r="G37" s="93" t="s">
        <v>74</v>
      </c>
      <c r="H37" s="93" t="s">
        <v>75</v>
      </c>
      <c r="I37" s="93" t="s">
        <v>76</v>
      </c>
      <c r="J37" s="93" t="s">
        <v>77</v>
      </c>
      <c r="K37" s="93" t="s">
        <v>78</v>
      </c>
      <c r="L37" s="93" t="s">
        <v>79</v>
      </c>
      <c r="M37" s="93" t="s">
        <v>80</v>
      </c>
      <c r="N37" s="93" t="s">
        <v>81</v>
      </c>
      <c r="O37" s="93" t="s">
        <v>82</v>
      </c>
      <c r="P37" s="94" t="s">
        <v>83</v>
      </c>
      <c r="Q37" s="52"/>
      <c r="R37" s="42"/>
      <c r="S37" s="229"/>
      <c r="T37" s="244">
        <v>1</v>
      </c>
      <c r="U37" s="231">
        <v>2</v>
      </c>
      <c r="V37" s="231">
        <v>3</v>
      </c>
      <c r="W37" s="196">
        <v>4</v>
      </c>
      <c r="X37" s="196">
        <v>5</v>
      </c>
      <c r="Y37" s="196">
        <v>6</v>
      </c>
      <c r="Z37" s="196">
        <v>7</v>
      </c>
      <c r="AA37" s="196">
        <v>8</v>
      </c>
      <c r="AB37" s="196">
        <v>9</v>
      </c>
      <c r="AC37" s="196">
        <v>10</v>
      </c>
      <c r="AD37" s="196">
        <v>11</v>
      </c>
      <c r="AE37" s="197">
        <v>12</v>
      </c>
    </row>
    <row r="38" spans="1:31" ht="26.5" thickBot="1" x14ac:dyDescent="0.25">
      <c r="A38" s="42"/>
      <c r="B38" s="77"/>
      <c r="C38" s="95" t="s">
        <v>99</v>
      </c>
      <c r="D38" s="134" t="s">
        <v>136</v>
      </c>
      <c r="E38" s="184"/>
      <c r="F38" s="176"/>
      <c r="G38" s="176"/>
      <c r="H38" s="176"/>
      <c r="I38" s="176" t="s">
        <v>174</v>
      </c>
      <c r="J38" s="176" t="s">
        <v>174</v>
      </c>
      <c r="K38" s="176" t="s">
        <v>174</v>
      </c>
      <c r="L38" s="176" t="s">
        <v>174</v>
      </c>
      <c r="M38" s="176" t="s">
        <v>174</v>
      </c>
      <c r="N38" s="176" t="s">
        <v>174</v>
      </c>
      <c r="O38" s="176" t="s">
        <v>174</v>
      </c>
      <c r="P38" s="181" t="s">
        <v>174</v>
      </c>
      <c r="Q38" s="52"/>
      <c r="R38" s="42"/>
      <c r="S38" s="232" t="s">
        <v>163</v>
      </c>
      <c r="T38" s="245" cm="1">
        <f t="array" ref="T38">IF(T29=0,0,INDEX($U$17:$V$19,T$25,T29))</f>
        <v>0</v>
      </c>
      <c r="U38" s="246" cm="1">
        <f t="array" ref="U38">IF(U29=0,0,INDEX($U$17:$V$19,U$25,U29))</f>
        <v>0</v>
      </c>
      <c r="V38" s="246" cm="1">
        <f t="array" ref="V38">IF(V29=0,0,INDEX($U$17:$V$19,V$25,V29))</f>
        <v>0</v>
      </c>
      <c r="W38" s="246" cm="1">
        <f t="array" ref="W38">IF(W29=0,0,INDEX($U$17:$V$19,W$25,W29))</f>
        <v>0</v>
      </c>
      <c r="X38" s="246" cm="1">
        <f t="array" ref="X38">IF(X29=0,0,INDEX($U$17:$V$19,X$25,X29))</f>
        <v>0</v>
      </c>
      <c r="Y38" s="246" cm="1">
        <f t="array" ref="Y38">IF(Y29=0,0,INDEX($U$17:$V$19,Y$25,Y29))</f>
        <v>0</v>
      </c>
      <c r="Z38" s="246" cm="1">
        <f t="array" ref="Z38">IF(Z29=0,0,INDEX($U$17:$V$19,Z$25,Z29))</f>
        <v>0</v>
      </c>
      <c r="AA38" s="246" cm="1">
        <f t="array" ref="AA38">IF(AA29=0,0,INDEX($U$17:$V$19,AA$25,AA29))</f>
        <v>0</v>
      </c>
      <c r="AB38" s="246" cm="1">
        <f t="array" ref="AB38">IF(AB29=0,0,INDEX($U$17:$V$19,AB$25,AB29))</f>
        <v>0</v>
      </c>
      <c r="AC38" s="246" cm="1">
        <f t="array" ref="AC38">IF(AC29=0,0,INDEX($U$17:$V$19,AC$25,AC29))</f>
        <v>0</v>
      </c>
      <c r="AD38" s="246" cm="1">
        <f t="array" ref="AD38">IF(AD29=0,0,INDEX($U$17:$V$19,AD$25,AD29))</f>
        <v>0</v>
      </c>
      <c r="AE38" s="247" cm="1">
        <f t="array" ref="AE38">IF(AE29=0,0,INDEX($U$17:$V$19,AE$25,AE29))</f>
        <v>0</v>
      </c>
    </row>
    <row r="39" spans="1:31" s="228" customFormat="1" ht="30" customHeight="1" thickTop="1" thickBot="1" x14ac:dyDescent="0.25">
      <c r="A39" s="96"/>
      <c r="B39" s="97"/>
      <c r="C39" s="166" t="s">
        <v>100</v>
      </c>
      <c r="D39" s="130" t="s">
        <v>85</v>
      </c>
      <c r="E39" s="185"/>
      <c r="F39" s="177"/>
      <c r="G39" s="177"/>
      <c r="H39" s="177"/>
      <c r="I39" s="177"/>
      <c r="J39" s="177"/>
      <c r="K39" s="177"/>
      <c r="L39" s="177"/>
      <c r="M39" s="177"/>
      <c r="N39" s="177"/>
      <c r="O39" s="177"/>
      <c r="P39" s="179"/>
      <c r="Q39" s="99"/>
      <c r="R39" s="96"/>
      <c r="S39" s="199" t="s">
        <v>164</v>
      </c>
      <c r="T39" s="248" cm="1">
        <f t="array" ref="T39">IF(T30=0,0,INDEX($W$17:$X$19,T$25,T30))</f>
        <v>0</v>
      </c>
      <c r="U39" s="249" cm="1">
        <f t="array" ref="U39">IF(U30=0,0,INDEX($W$17:$X$19,U$25,U30))</f>
        <v>0</v>
      </c>
      <c r="V39" s="249" cm="1">
        <f t="array" ref="V39">IF(V30=0,0,INDEX($W$17:$X$19,V$25,V30))</f>
        <v>0</v>
      </c>
      <c r="W39" s="249" cm="1">
        <f t="array" ref="W39">IF(W30=0,0,INDEX($W$17:$X$19,W$25,W30))</f>
        <v>0</v>
      </c>
      <c r="X39" s="249" cm="1">
        <f t="array" ref="X39">IF(X30=0,0,INDEX($W$17:$X$19,X$25,X30))</f>
        <v>0</v>
      </c>
      <c r="Y39" s="249" cm="1">
        <f t="array" ref="Y39">IF(Y30=0,0,INDEX($W$17:$X$19,Y$25,Y30))</f>
        <v>0</v>
      </c>
      <c r="Z39" s="249" cm="1">
        <f t="array" ref="Z39">IF(Z30=0,0,INDEX($W$17:$X$19,Z$25,Z30))</f>
        <v>0</v>
      </c>
      <c r="AA39" s="249" cm="1">
        <f t="array" ref="AA39">IF(AA30=0,0,INDEX($W$17:$X$19,AA$25,AA30))</f>
        <v>0</v>
      </c>
      <c r="AB39" s="249" cm="1">
        <f t="array" ref="AB39">IF(AB30=0,0,INDEX($W$17:$X$19,AB$25,AB30))</f>
        <v>0</v>
      </c>
      <c r="AC39" s="249" cm="1">
        <f t="array" ref="AC39">IF(AC30=0,0,INDEX($W$17:$X$19,AC$25,AC30))</f>
        <v>0</v>
      </c>
      <c r="AD39" s="249" cm="1">
        <f t="array" ref="AD39">IF(AD30=0,0,INDEX($W$17:$X$19,AD$25,AD30))</f>
        <v>0</v>
      </c>
      <c r="AE39" s="250" cm="1">
        <f t="array" ref="AE39">IF(AE30=0,0,INDEX($W$17:$X$19,AE$25,AE30))</f>
        <v>0</v>
      </c>
    </row>
    <row r="40" spans="1:31" s="228" customFormat="1" ht="30" customHeight="1" thickTop="1" thickBot="1" x14ac:dyDescent="0.25">
      <c r="A40" s="96"/>
      <c r="B40" s="97"/>
      <c r="C40" s="271"/>
      <c r="D40" s="272"/>
      <c r="E40" s="268"/>
      <c r="F40" s="269"/>
      <c r="G40" s="269"/>
      <c r="H40" s="269"/>
      <c r="I40" s="269"/>
      <c r="J40" s="269"/>
      <c r="K40" s="269"/>
      <c r="L40" s="269"/>
      <c r="M40" s="269"/>
      <c r="N40" s="269"/>
      <c r="O40" s="269"/>
      <c r="P40" s="270"/>
      <c r="Q40" s="99"/>
      <c r="R40" s="96"/>
      <c r="S40" s="199" t="s">
        <v>170</v>
      </c>
      <c r="T40" s="248" cm="1">
        <f t="array" ref="T40">IF(T31=0,0,INDEX($Y$17:$Z$19,T$25,T31))</f>
        <v>0</v>
      </c>
      <c r="U40" s="249" cm="1">
        <f t="array" ref="U40">IF(U31=0,0,INDEX($Y$17:$Z$19,U$25,U31))</f>
        <v>0</v>
      </c>
      <c r="V40" s="249" cm="1">
        <f t="array" ref="V40">IF(V31=0,0,INDEX($Y$17:$Z$19,V$25,V31))</f>
        <v>0</v>
      </c>
      <c r="W40" s="249" cm="1">
        <f t="array" ref="W40">IF(W31=0,0,INDEX($Y$17:$Z$19,W$25,W31))</f>
        <v>0</v>
      </c>
      <c r="X40" s="249" cm="1">
        <f t="array" ref="X40">IF(X31=0,0,INDEX($Y$17:$Z$19,X$25,X31))</f>
        <v>0</v>
      </c>
      <c r="Y40" s="249" cm="1">
        <f t="array" ref="Y40">IF(Y31=0,0,INDEX($Y$17:$Z$19,Y$25,Y31))</f>
        <v>0</v>
      </c>
      <c r="Z40" s="249" cm="1">
        <f t="array" ref="Z40">IF(Z31=0,0,INDEX($Y$17:$Z$19,Z$25,Z31))</f>
        <v>0</v>
      </c>
      <c r="AA40" s="249" cm="1">
        <f t="array" ref="AA40">IF(AA31=0,0,INDEX($Y$17:$Z$19,AA$25,AA31))</f>
        <v>0</v>
      </c>
      <c r="AB40" s="249" cm="1">
        <f t="array" ref="AB40">IF(AB31=0,0,INDEX($Y$17:$Z$19,AB$25,AB31))</f>
        <v>0</v>
      </c>
      <c r="AC40" s="249" cm="1">
        <f t="array" ref="AC40">IF(AC31=0,0,INDEX($Y$17:$Z$19,AC$25,AC31))</f>
        <v>0</v>
      </c>
      <c r="AD40" s="249" cm="1">
        <f t="array" ref="AD40">IF(AD31=0,0,INDEX($Y$17:$Z$19,AD$25,AD31))</f>
        <v>0</v>
      </c>
      <c r="AE40" s="250" cm="1">
        <f t="array" ref="AE40">IF(AE31=0,0,INDEX($Y$17:$Z$19,AE$25,AE31))</f>
        <v>0</v>
      </c>
    </row>
    <row r="41" spans="1:31" ht="30" customHeight="1" thickTop="1" x14ac:dyDescent="0.2">
      <c r="A41" s="42"/>
      <c r="B41" s="77" t="s">
        <v>127</v>
      </c>
      <c r="C41" s="363" t="s">
        <v>101</v>
      </c>
      <c r="D41" s="101" t="s">
        <v>122</v>
      </c>
      <c r="E41" s="68">
        <f>T40</f>
        <v>0</v>
      </c>
      <c r="F41" s="68">
        <f t="shared" ref="F41:P41" si="9">U40</f>
        <v>0</v>
      </c>
      <c r="G41" s="68">
        <f t="shared" si="9"/>
        <v>0</v>
      </c>
      <c r="H41" s="68">
        <f t="shared" si="9"/>
        <v>0</v>
      </c>
      <c r="I41" s="68">
        <f t="shared" si="9"/>
        <v>0</v>
      </c>
      <c r="J41" s="68">
        <f t="shared" si="9"/>
        <v>0</v>
      </c>
      <c r="K41" s="68">
        <f t="shared" si="9"/>
        <v>0</v>
      </c>
      <c r="L41" s="68">
        <f t="shared" si="9"/>
        <v>0</v>
      </c>
      <c r="M41" s="68">
        <f t="shared" si="9"/>
        <v>0</v>
      </c>
      <c r="N41" s="68">
        <f t="shared" si="9"/>
        <v>0</v>
      </c>
      <c r="O41" s="68">
        <f t="shared" si="9"/>
        <v>0</v>
      </c>
      <c r="P41" s="127">
        <f t="shared" si="9"/>
        <v>0</v>
      </c>
      <c r="Q41" s="52"/>
      <c r="R41" s="42"/>
      <c r="S41" s="200" t="s">
        <v>166</v>
      </c>
      <c r="T41" s="248" cm="1">
        <f t="array" ref="T41">IF(T32=0,0,INDEX($AA$17:$AB$19,T$25,T32))</f>
        <v>0</v>
      </c>
      <c r="U41" s="249" cm="1">
        <f t="array" ref="U41">IF(U32=0,0,INDEX($AA$17:$AB$19,U$25,U32))</f>
        <v>0</v>
      </c>
      <c r="V41" s="249" cm="1">
        <f t="array" ref="V41">IF(V32=0,0,INDEX($AA$17:$AB$19,V$25,V32))</f>
        <v>0</v>
      </c>
      <c r="W41" s="249" cm="1">
        <f t="array" ref="W41">IF(W32=0,0,INDEX($AA$17:$AB$19,W$25,W32))</f>
        <v>0</v>
      </c>
      <c r="X41" s="249" cm="1">
        <f t="array" ref="X41">IF(X32=0,0,INDEX($AA$17:$AB$19,X$25,X32))</f>
        <v>0</v>
      </c>
      <c r="Y41" s="249" cm="1">
        <f t="array" ref="Y41">IF(Y32=0,0,INDEX($AA$17:$AB$19,Y$25,Y32))</f>
        <v>0</v>
      </c>
      <c r="Z41" s="249" cm="1">
        <f t="array" ref="Z41">IF(Z32=0,0,INDEX($AA$17:$AB$19,Z$25,Z32))</f>
        <v>0</v>
      </c>
      <c r="AA41" s="249" cm="1">
        <f t="array" ref="AA41">IF(AA32=0,0,INDEX($AA$17:$AB$19,AA$25,AA32))</f>
        <v>0</v>
      </c>
      <c r="AB41" s="249" cm="1">
        <f t="array" ref="AB41">IF(AB32=0,0,INDEX($AA$17:$AB$19,AB$25,AB32))</f>
        <v>0</v>
      </c>
      <c r="AC41" s="249" cm="1">
        <f t="array" ref="AC41">IF(AC32=0,0,INDEX($AA$17:$AB$19,AC$25,AC32))</f>
        <v>0</v>
      </c>
      <c r="AD41" s="249" cm="1">
        <f t="array" ref="AD41">IF(AD32=0,0,INDEX($AA$17:$AB$19,AD$25,AD32))</f>
        <v>0</v>
      </c>
      <c r="AE41" s="250" cm="1">
        <f t="array" ref="AE41">IF(AE32=0,0,INDEX($AA$17:$AB$19,AE$25,AE32))</f>
        <v>0</v>
      </c>
    </row>
    <row r="42" spans="1:31" s="228" customFormat="1" ht="30" customHeight="1" thickBot="1" x14ac:dyDescent="0.25">
      <c r="A42" s="96"/>
      <c r="B42" s="97"/>
      <c r="C42" s="364"/>
      <c r="D42" s="103" t="s">
        <v>121</v>
      </c>
      <c r="E42" s="69">
        <f>ROUNDUP(E39*E41,0)</f>
        <v>0</v>
      </c>
      <c r="F42" s="69">
        <f t="shared" ref="F42:P42" si="10">ROUNDUP(F39*F41,0)</f>
        <v>0</v>
      </c>
      <c r="G42" s="69">
        <f t="shared" si="10"/>
        <v>0</v>
      </c>
      <c r="H42" s="69">
        <f t="shared" si="10"/>
        <v>0</v>
      </c>
      <c r="I42" s="69">
        <f t="shared" si="10"/>
        <v>0</v>
      </c>
      <c r="J42" s="69">
        <f t="shared" si="10"/>
        <v>0</v>
      </c>
      <c r="K42" s="69">
        <f t="shared" si="10"/>
        <v>0</v>
      </c>
      <c r="L42" s="69">
        <f t="shared" si="10"/>
        <v>0</v>
      </c>
      <c r="M42" s="69">
        <f t="shared" si="10"/>
        <v>0</v>
      </c>
      <c r="N42" s="69">
        <f t="shared" si="10"/>
        <v>0</v>
      </c>
      <c r="O42" s="69">
        <f t="shared" si="10"/>
        <v>0</v>
      </c>
      <c r="P42" s="70">
        <f t="shared" si="10"/>
        <v>0</v>
      </c>
      <c r="Q42" s="99"/>
      <c r="R42" s="96"/>
      <c r="S42" s="201" t="s">
        <v>167</v>
      </c>
      <c r="T42" s="251" cm="1">
        <f t="array" ref="T42">IF(T33=0,0,INDEX($AC$17:$AD$19,T$25,T33))</f>
        <v>0</v>
      </c>
      <c r="U42" s="252" cm="1">
        <f t="array" ref="U42">IF(U33=0,0,INDEX($AC$17:$AD$19,U$25,U33))</f>
        <v>0</v>
      </c>
      <c r="V42" s="252" cm="1">
        <f t="array" ref="V42">IF(V33=0,0,INDEX($AC$17:$AD$19,V$25,V33))</f>
        <v>0</v>
      </c>
      <c r="W42" s="252" cm="1">
        <f t="array" ref="W42">IF(W33=0,0,INDEX($AC$17:$AD$19,W$25,W33))</f>
        <v>0</v>
      </c>
      <c r="X42" s="252" cm="1">
        <f t="array" ref="X42">IF(X33=0,0,INDEX($AC$17:$AD$19,X$25,X33))</f>
        <v>0</v>
      </c>
      <c r="Y42" s="252" cm="1">
        <f t="array" ref="Y42">IF(Y33=0,0,INDEX($AC$17:$AD$19,Y$25,Y33))</f>
        <v>0</v>
      </c>
      <c r="Z42" s="252" cm="1">
        <f t="array" ref="Z42">IF(Z33=0,0,INDEX($AC$17:$AD$19,Z$25,Z33))</f>
        <v>0</v>
      </c>
      <c r="AA42" s="252" cm="1">
        <f t="array" ref="AA42">IF(AA33=0,0,INDEX($AC$17:$AD$19,AA$25,AA33))</f>
        <v>0</v>
      </c>
      <c r="AB42" s="252" cm="1">
        <f t="array" ref="AB42">IF(AB33=0,0,INDEX($AC$17:$AD$19,AB$25,AB33))</f>
        <v>0</v>
      </c>
      <c r="AC42" s="252" cm="1">
        <f t="array" ref="AC42">IF(AC33=0,0,INDEX($AC$17:$AD$19,AC$25,AC33))</f>
        <v>0</v>
      </c>
      <c r="AD42" s="252" cm="1">
        <f t="array" ref="AD42">IF(AD33=0,0,INDEX($AC$17:$AD$19,AD$25,AD33))</f>
        <v>0</v>
      </c>
      <c r="AE42" s="253" cm="1">
        <f t="array" ref="AE42">IF(AE33=0,0,INDEX($AC$17:$AD$19,AE$25,AE33))</f>
        <v>0</v>
      </c>
    </row>
    <row r="43" spans="1:31" ht="15" customHeight="1" x14ac:dyDescent="0.2">
      <c r="A43" s="42"/>
      <c r="B43" s="77"/>
      <c r="C43" s="104"/>
      <c r="D43" s="104"/>
      <c r="E43" s="105"/>
      <c r="F43" s="105"/>
      <c r="G43" s="105"/>
      <c r="H43" s="105"/>
      <c r="I43" s="105"/>
      <c r="J43" s="105"/>
      <c r="K43" s="105"/>
      <c r="L43" s="105"/>
      <c r="M43" s="105"/>
      <c r="N43" s="105"/>
      <c r="O43" s="105"/>
      <c r="P43" s="105"/>
      <c r="Q43" s="52"/>
      <c r="R43" s="42"/>
    </row>
    <row r="44" spans="1:31" x14ac:dyDescent="0.2">
      <c r="A44" s="42"/>
      <c r="B44" s="77"/>
      <c r="C44" s="42"/>
      <c r="D44" s="42"/>
      <c r="E44" s="42"/>
      <c r="F44" s="42"/>
      <c r="G44" s="42"/>
      <c r="H44" s="42"/>
      <c r="I44" s="42"/>
      <c r="J44" s="42"/>
      <c r="K44" s="42"/>
      <c r="L44" s="42"/>
      <c r="M44" s="42"/>
      <c r="N44" s="42"/>
      <c r="O44" s="42"/>
      <c r="P44" s="42"/>
      <c r="Q44" s="52"/>
      <c r="R44" s="42"/>
    </row>
    <row r="45" spans="1:31" ht="30" customHeight="1" thickBot="1" x14ac:dyDescent="0.25">
      <c r="A45" s="42"/>
      <c r="B45" s="77"/>
      <c r="C45" s="359" t="s">
        <v>86</v>
      </c>
      <c r="D45" s="359"/>
      <c r="E45" s="42"/>
      <c r="F45" s="106"/>
      <c r="G45" s="42"/>
      <c r="H45" s="42"/>
      <c r="I45" s="42"/>
      <c r="J45" s="42"/>
      <c r="K45" s="42"/>
      <c r="L45" s="42"/>
      <c r="M45" s="42"/>
      <c r="N45" s="42"/>
      <c r="O45" s="42"/>
      <c r="P45" s="42"/>
      <c r="Q45" s="52"/>
      <c r="R45" s="42"/>
    </row>
    <row r="46" spans="1:31" ht="30" customHeight="1" thickBot="1" x14ac:dyDescent="0.25">
      <c r="A46" s="42"/>
      <c r="B46" s="77"/>
      <c r="C46" s="360" t="s">
        <v>71</v>
      </c>
      <c r="D46" s="361"/>
      <c r="E46" s="92" t="s">
        <v>72</v>
      </c>
      <c r="F46" s="93" t="s">
        <v>73</v>
      </c>
      <c r="G46" s="93" t="s">
        <v>74</v>
      </c>
      <c r="H46" s="93" t="s">
        <v>75</v>
      </c>
      <c r="I46" s="93" t="s">
        <v>76</v>
      </c>
      <c r="J46" s="93" t="s">
        <v>77</v>
      </c>
      <c r="K46" s="93" t="s">
        <v>78</v>
      </c>
      <c r="L46" s="93" t="s">
        <v>79</v>
      </c>
      <c r="M46" s="93" t="s">
        <v>80</v>
      </c>
      <c r="N46" s="93" t="s">
        <v>81</v>
      </c>
      <c r="O46" s="93" t="s">
        <v>82</v>
      </c>
      <c r="P46" s="94" t="s">
        <v>83</v>
      </c>
      <c r="Q46" s="52"/>
      <c r="R46" s="42"/>
    </row>
    <row r="47" spans="1:31" ht="26.5" thickBot="1" x14ac:dyDescent="0.25">
      <c r="A47" s="42"/>
      <c r="B47" s="77"/>
      <c r="C47" s="95" t="s">
        <v>99</v>
      </c>
      <c r="D47" s="134" t="s">
        <v>136</v>
      </c>
      <c r="E47" s="184"/>
      <c r="F47" s="176"/>
      <c r="G47" s="176"/>
      <c r="H47" s="176"/>
      <c r="I47" s="176" t="s">
        <v>174</v>
      </c>
      <c r="J47" s="176" t="s">
        <v>174</v>
      </c>
      <c r="K47" s="176" t="s">
        <v>174</v>
      </c>
      <c r="L47" s="176" t="s">
        <v>174</v>
      </c>
      <c r="M47" s="176" t="s">
        <v>174</v>
      </c>
      <c r="N47" s="176" t="s">
        <v>174</v>
      </c>
      <c r="O47" s="176" t="s">
        <v>174</v>
      </c>
      <c r="P47" s="181" t="s">
        <v>174</v>
      </c>
      <c r="Q47" s="52"/>
      <c r="R47" s="42"/>
    </row>
    <row r="48" spans="1:31" s="228" customFormat="1" ht="30" customHeight="1" thickTop="1" x14ac:dyDescent="0.2">
      <c r="A48" s="96"/>
      <c r="B48" s="97"/>
      <c r="C48" s="367" t="s">
        <v>100</v>
      </c>
      <c r="D48" s="98" t="s">
        <v>105</v>
      </c>
      <c r="E48" s="185"/>
      <c r="F48" s="177"/>
      <c r="G48" s="177"/>
      <c r="H48" s="177"/>
      <c r="I48" s="177"/>
      <c r="J48" s="177"/>
      <c r="K48" s="177"/>
      <c r="L48" s="177"/>
      <c r="M48" s="177"/>
      <c r="N48" s="177"/>
      <c r="O48" s="177"/>
      <c r="P48" s="179"/>
      <c r="Q48" s="99"/>
      <c r="R48" s="96"/>
    </row>
    <row r="49" spans="1:18" s="228" customFormat="1" ht="30" customHeight="1" thickBot="1" x14ac:dyDescent="0.25">
      <c r="A49" s="96"/>
      <c r="B49" s="97"/>
      <c r="C49" s="368"/>
      <c r="D49" s="100" t="s">
        <v>106</v>
      </c>
      <c r="E49" s="186"/>
      <c r="F49" s="178"/>
      <c r="G49" s="178"/>
      <c r="H49" s="178"/>
      <c r="I49" s="178"/>
      <c r="J49" s="178"/>
      <c r="K49" s="178"/>
      <c r="L49" s="178"/>
      <c r="M49" s="178"/>
      <c r="N49" s="178"/>
      <c r="O49" s="178"/>
      <c r="P49" s="180"/>
      <c r="Q49" s="99"/>
      <c r="R49" s="96"/>
    </row>
    <row r="50" spans="1:18" s="228" customFormat="1" ht="30" customHeight="1" thickTop="1" x14ac:dyDescent="0.2">
      <c r="A50" s="96"/>
      <c r="B50" s="97"/>
      <c r="C50" s="365"/>
      <c r="D50" s="263"/>
      <c r="E50" s="264"/>
      <c r="F50" s="265"/>
      <c r="G50" s="265"/>
      <c r="H50" s="265"/>
      <c r="I50" s="265"/>
      <c r="J50" s="265"/>
      <c r="K50" s="265"/>
      <c r="L50" s="265"/>
      <c r="M50" s="265"/>
      <c r="N50" s="265"/>
      <c r="O50" s="265"/>
      <c r="P50" s="266"/>
      <c r="Q50" s="99"/>
      <c r="R50" s="96"/>
    </row>
    <row r="51" spans="1:18" s="228" customFormat="1" ht="30" customHeight="1" thickBot="1" x14ac:dyDescent="0.25">
      <c r="A51" s="96"/>
      <c r="B51" s="97"/>
      <c r="C51" s="366"/>
      <c r="D51" s="267"/>
      <c r="E51" s="268"/>
      <c r="F51" s="269"/>
      <c r="G51" s="269"/>
      <c r="H51" s="269"/>
      <c r="I51" s="269"/>
      <c r="J51" s="269"/>
      <c r="K51" s="269"/>
      <c r="L51" s="269"/>
      <c r="M51" s="269"/>
      <c r="N51" s="269"/>
      <c r="O51" s="269"/>
      <c r="P51" s="270"/>
      <c r="Q51" s="99"/>
      <c r="R51" s="96"/>
    </row>
    <row r="52" spans="1:18" ht="30" customHeight="1" thickTop="1" x14ac:dyDescent="0.2">
      <c r="A52" s="42"/>
      <c r="B52" s="77" t="s">
        <v>128</v>
      </c>
      <c r="C52" s="362" t="s">
        <v>101</v>
      </c>
      <c r="D52" s="101" t="s">
        <v>123</v>
      </c>
      <c r="E52" s="217">
        <f>T41</f>
        <v>0</v>
      </c>
      <c r="F52" s="217">
        <f t="shared" ref="F52:P52" si="11">U41</f>
        <v>0</v>
      </c>
      <c r="G52" s="217">
        <f t="shared" si="11"/>
        <v>0</v>
      </c>
      <c r="H52" s="217">
        <f t="shared" si="11"/>
        <v>0</v>
      </c>
      <c r="I52" s="217">
        <f t="shared" si="11"/>
        <v>0</v>
      </c>
      <c r="J52" s="217">
        <f t="shared" si="11"/>
        <v>0</v>
      </c>
      <c r="K52" s="217">
        <f t="shared" si="11"/>
        <v>0</v>
      </c>
      <c r="L52" s="217">
        <f t="shared" si="11"/>
        <v>0</v>
      </c>
      <c r="M52" s="217">
        <f t="shared" si="11"/>
        <v>0</v>
      </c>
      <c r="N52" s="217">
        <f t="shared" si="11"/>
        <v>0</v>
      </c>
      <c r="O52" s="217">
        <f t="shared" si="11"/>
        <v>0</v>
      </c>
      <c r="P52" s="218">
        <f t="shared" si="11"/>
        <v>0</v>
      </c>
      <c r="Q52" s="52"/>
      <c r="R52" s="42"/>
    </row>
    <row r="53" spans="1:18" ht="30" customHeight="1" x14ac:dyDescent="0.2">
      <c r="A53" s="42"/>
      <c r="B53" s="77" t="s">
        <v>129</v>
      </c>
      <c r="C53" s="363"/>
      <c r="D53" s="102" t="s">
        <v>124</v>
      </c>
      <c r="E53" s="217">
        <f>T42</f>
        <v>0</v>
      </c>
      <c r="F53" s="217">
        <f t="shared" ref="F53:P53" si="12">U42</f>
        <v>0</v>
      </c>
      <c r="G53" s="217">
        <f t="shared" si="12"/>
        <v>0</v>
      </c>
      <c r="H53" s="217">
        <f t="shared" si="12"/>
        <v>0</v>
      </c>
      <c r="I53" s="217">
        <f t="shared" si="12"/>
        <v>0</v>
      </c>
      <c r="J53" s="217">
        <f t="shared" si="12"/>
        <v>0</v>
      </c>
      <c r="K53" s="217">
        <f t="shared" si="12"/>
        <v>0</v>
      </c>
      <c r="L53" s="217">
        <f t="shared" si="12"/>
        <v>0</v>
      </c>
      <c r="M53" s="217">
        <f t="shared" si="12"/>
        <v>0</v>
      </c>
      <c r="N53" s="217">
        <f t="shared" si="12"/>
        <v>0</v>
      </c>
      <c r="O53" s="217">
        <f t="shared" si="12"/>
        <v>0</v>
      </c>
      <c r="P53" s="219">
        <f t="shared" si="12"/>
        <v>0</v>
      </c>
      <c r="Q53" s="52"/>
      <c r="R53" s="42"/>
    </row>
    <row r="54" spans="1:18" s="228" customFormat="1" ht="30" customHeight="1" thickBot="1" x14ac:dyDescent="0.25">
      <c r="A54" s="96"/>
      <c r="B54" s="97"/>
      <c r="C54" s="364"/>
      <c r="D54" s="103" t="s">
        <v>121</v>
      </c>
      <c r="E54" s="69">
        <f>ROUNDUP(SUMPRODUCT(E48:E49,E52:E53),0)</f>
        <v>0</v>
      </c>
      <c r="F54" s="69">
        <f t="shared" ref="F54:P54" si="13">ROUNDUP(SUMPRODUCT(F48:F49,F52:F53),0)</f>
        <v>0</v>
      </c>
      <c r="G54" s="69">
        <f t="shared" si="13"/>
        <v>0</v>
      </c>
      <c r="H54" s="69">
        <f t="shared" si="13"/>
        <v>0</v>
      </c>
      <c r="I54" s="69">
        <f t="shared" si="13"/>
        <v>0</v>
      </c>
      <c r="J54" s="69">
        <f t="shared" si="13"/>
        <v>0</v>
      </c>
      <c r="K54" s="107">
        <f t="shared" si="13"/>
        <v>0</v>
      </c>
      <c r="L54" s="107">
        <f t="shared" si="13"/>
        <v>0</v>
      </c>
      <c r="M54" s="107">
        <f t="shared" si="13"/>
        <v>0</v>
      </c>
      <c r="N54" s="107">
        <f t="shared" si="13"/>
        <v>0</v>
      </c>
      <c r="O54" s="107">
        <f t="shared" si="13"/>
        <v>0</v>
      </c>
      <c r="P54" s="108">
        <f t="shared" si="13"/>
        <v>0</v>
      </c>
      <c r="Q54" s="99"/>
      <c r="R54" s="96"/>
    </row>
    <row r="55" spans="1:18" ht="15" customHeight="1" x14ac:dyDescent="0.2">
      <c r="A55" s="42"/>
      <c r="B55" s="77"/>
      <c r="C55" s="104"/>
      <c r="D55" s="104"/>
      <c r="E55" s="105" t="str">
        <f>IF(E47="○","1月","")</f>
        <v/>
      </c>
      <c r="F55" s="105" t="str">
        <f>IF(F47="○","2月","")</f>
        <v/>
      </c>
      <c r="G55" s="105" t="str">
        <f>IF(G47="○","3月","")</f>
        <v/>
      </c>
      <c r="H55" s="105" t="str">
        <f>IF(H47="○","4月","")</f>
        <v/>
      </c>
      <c r="I55" s="105" t="str">
        <f>IF(I47="○","5月","")</f>
        <v/>
      </c>
      <c r="J55" s="105" t="str">
        <f>IF(J47="○","6月","")</f>
        <v/>
      </c>
      <c r="K55" s="105" t="str">
        <f>IF(K47="○","7月","")</f>
        <v/>
      </c>
      <c r="L55" s="105" t="str">
        <f>IF(L47="○","8月","")</f>
        <v/>
      </c>
      <c r="M55" s="105" t="str">
        <f>IF(M47="○","9月","")</f>
        <v/>
      </c>
      <c r="N55" s="105" t="str">
        <f>IF(N47="○","10月","")</f>
        <v/>
      </c>
      <c r="O55" s="105" t="str">
        <f>IF(O47="○","11月","")</f>
        <v/>
      </c>
      <c r="P55" s="105" t="str">
        <f>IF(P47="○","12月","")</f>
        <v/>
      </c>
      <c r="Q55" s="52"/>
      <c r="R55" s="42"/>
    </row>
    <row r="56" spans="1:18" x14ac:dyDescent="0.2">
      <c r="A56" s="42"/>
      <c r="B56" s="77"/>
      <c r="C56" s="42"/>
      <c r="D56" s="42"/>
      <c r="E56" s="42"/>
      <c r="F56" s="42"/>
      <c r="G56" s="42"/>
      <c r="H56" s="42"/>
      <c r="I56" s="42"/>
      <c r="J56" s="42"/>
      <c r="K56" s="42"/>
      <c r="L56" s="42"/>
      <c r="M56" s="42"/>
      <c r="N56" s="42"/>
      <c r="O56" s="42"/>
      <c r="P56" s="42"/>
      <c r="Q56" s="52"/>
      <c r="R56" s="42"/>
    </row>
    <row r="57" spans="1:18" ht="30" customHeight="1" thickBot="1" x14ac:dyDescent="0.25">
      <c r="A57" s="42"/>
      <c r="B57" s="77"/>
      <c r="C57" s="109" t="s">
        <v>102</v>
      </c>
      <c r="D57" s="109"/>
      <c r="E57" s="42"/>
      <c r="F57" s="42"/>
      <c r="G57" s="42"/>
      <c r="H57" s="42"/>
      <c r="I57" s="42"/>
      <c r="J57" s="42"/>
      <c r="K57" s="42"/>
      <c r="L57" s="42"/>
      <c r="M57" s="42"/>
      <c r="N57" s="42"/>
      <c r="O57" s="42"/>
      <c r="P57" s="42"/>
      <c r="Q57" s="52"/>
      <c r="R57" s="42"/>
    </row>
    <row r="58" spans="1:18" ht="26.5" thickBot="1" x14ac:dyDescent="0.25">
      <c r="A58" s="42"/>
      <c r="B58" s="77"/>
      <c r="C58" s="360" t="s">
        <v>71</v>
      </c>
      <c r="D58" s="361"/>
      <c r="E58" s="110" t="s">
        <v>72</v>
      </c>
      <c r="F58" s="93" t="s">
        <v>73</v>
      </c>
      <c r="G58" s="93" t="s">
        <v>74</v>
      </c>
      <c r="H58" s="93" t="s">
        <v>75</v>
      </c>
      <c r="I58" s="93" t="s">
        <v>76</v>
      </c>
      <c r="J58" s="93" t="s">
        <v>77</v>
      </c>
      <c r="K58" s="93" t="s">
        <v>78</v>
      </c>
      <c r="L58" s="93" t="s">
        <v>79</v>
      </c>
      <c r="M58" s="93" t="s">
        <v>80</v>
      </c>
      <c r="N58" s="93" t="s">
        <v>81</v>
      </c>
      <c r="O58" s="93" t="s">
        <v>82</v>
      </c>
      <c r="P58" s="94" t="s">
        <v>83</v>
      </c>
      <c r="Q58" s="52"/>
      <c r="R58" s="42"/>
    </row>
    <row r="59" spans="1:18" s="228" customFormat="1" ht="30" customHeight="1" x14ac:dyDescent="0.2">
      <c r="A59" s="96"/>
      <c r="B59" s="97"/>
      <c r="C59" s="373" t="s">
        <v>87</v>
      </c>
      <c r="D59" s="374"/>
      <c r="E59" s="111">
        <f>E33*E62</f>
        <v>0</v>
      </c>
      <c r="F59" s="112">
        <f t="shared" ref="F59:P59" si="14">F33*F62</f>
        <v>0</v>
      </c>
      <c r="G59" s="112">
        <f t="shared" si="14"/>
        <v>0</v>
      </c>
      <c r="H59" s="112">
        <f t="shared" si="14"/>
        <v>0</v>
      </c>
      <c r="I59" s="112">
        <f t="shared" si="14"/>
        <v>0</v>
      </c>
      <c r="J59" s="112">
        <f t="shared" si="14"/>
        <v>0</v>
      </c>
      <c r="K59" s="112">
        <f t="shared" si="14"/>
        <v>0</v>
      </c>
      <c r="L59" s="112">
        <f t="shared" si="14"/>
        <v>0</v>
      </c>
      <c r="M59" s="112">
        <f t="shared" si="14"/>
        <v>0</v>
      </c>
      <c r="N59" s="112">
        <f t="shared" si="14"/>
        <v>0</v>
      </c>
      <c r="O59" s="112">
        <f t="shared" si="14"/>
        <v>0</v>
      </c>
      <c r="P59" s="113">
        <f t="shared" si="14"/>
        <v>0</v>
      </c>
      <c r="Q59" s="99"/>
      <c r="R59" s="96"/>
    </row>
    <row r="60" spans="1:18" s="228" customFormat="1" ht="30" customHeight="1" x14ac:dyDescent="0.2">
      <c r="A60" s="96"/>
      <c r="B60" s="97"/>
      <c r="C60" s="371" t="s">
        <v>88</v>
      </c>
      <c r="D60" s="372"/>
      <c r="E60" s="114">
        <f>E42*E63</f>
        <v>0</v>
      </c>
      <c r="F60" s="115">
        <f t="shared" ref="F60:P60" si="15">F42*F63</f>
        <v>0</v>
      </c>
      <c r="G60" s="115">
        <f t="shared" si="15"/>
        <v>0</v>
      </c>
      <c r="H60" s="115">
        <f t="shared" si="15"/>
        <v>0</v>
      </c>
      <c r="I60" s="115">
        <f t="shared" si="15"/>
        <v>0</v>
      </c>
      <c r="J60" s="115">
        <f t="shared" si="15"/>
        <v>0</v>
      </c>
      <c r="K60" s="115">
        <f t="shared" si="15"/>
        <v>0</v>
      </c>
      <c r="L60" s="115">
        <f t="shared" si="15"/>
        <v>0</v>
      </c>
      <c r="M60" s="115">
        <f t="shared" si="15"/>
        <v>0</v>
      </c>
      <c r="N60" s="115">
        <f t="shared" si="15"/>
        <v>0</v>
      </c>
      <c r="O60" s="115">
        <f t="shared" si="15"/>
        <v>0</v>
      </c>
      <c r="P60" s="116">
        <f t="shared" si="15"/>
        <v>0</v>
      </c>
      <c r="Q60" s="99"/>
      <c r="R60" s="96"/>
    </row>
    <row r="61" spans="1:18" s="228" customFormat="1" ht="30" customHeight="1" thickBot="1" x14ac:dyDescent="0.25">
      <c r="A61" s="96"/>
      <c r="B61" s="97"/>
      <c r="C61" s="369" t="s">
        <v>89</v>
      </c>
      <c r="D61" s="370"/>
      <c r="E61" s="117">
        <f>E54*E64</f>
        <v>0</v>
      </c>
      <c r="F61" s="118">
        <f t="shared" ref="F61:P61" si="16">F54*F64</f>
        <v>0</v>
      </c>
      <c r="G61" s="118">
        <f t="shared" si="16"/>
        <v>0</v>
      </c>
      <c r="H61" s="118">
        <f t="shared" si="16"/>
        <v>0</v>
      </c>
      <c r="I61" s="118">
        <f t="shared" si="16"/>
        <v>0</v>
      </c>
      <c r="J61" s="118">
        <f t="shared" si="16"/>
        <v>0</v>
      </c>
      <c r="K61" s="118">
        <f t="shared" si="16"/>
        <v>0</v>
      </c>
      <c r="L61" s="118">
        <f t="shared" si="16"/>
        <v>0</v>
      </c>
      <c r="M61" s="118">
        <f t="shared" si="16"/>
        <v>0</v>
      </c>
      <c r="N61" s="118">
        <f t="shared" si="16"/>
        <v>0</v>
      </c>
      <c r="O61" s="118">
        <f t="shared" si="16"/>
        <v>0</v>
      </c>
      <c r="P61" s="70">
        <f t="shared" si="16"/>
        <v>0</v>
      </c>
      <c r="Q61" s="99"/>
      <c r="R61" s="96"/>
    </row>
    <row r="62" spans="1:18" x14ac:dyDescent="0.2">
      <c r="A62" s="71"/>
      <c r="B62" s="77"/>
      <c r="C62" s="119"/>
      <c r="D62" s="119" t="s">
        <v>87</v>
      </c>
      <c r="E62" s="120">
        <f>IF(E26="○",1,0)</f>
        <v>0</v>
      </c>
      <c r="F62" s="120">
        <f t="shared" ref="F62:P62" si="17">IF(F26="○",1,0)</f>
        <v>0</v>
      </c>
      <c r="G62" s="120">
        <f t="shared" si="17"/>
        <v>0</v>
      </c>
      <c r="H62" s="120">
        <f t="shared" si="17"/>
        <v>0</v>
      </c>
      <c r="I62" s="120">
        <f t="shared" si="17"/>
        <v>0</v>
      </c>
      <c r="J62" s="120">
        <f t="shared" si="17"/>
        <v>0</v>
      </c>
      <c r="K62" s="120">
        <f t="shared" si="17"/>
        <v>0</v>
      </c>
      <c r="L62" s="120">
        <f t="shared" si="17"/>
        <v>0</v>
      </c>
      <c r="M62" s="120">
        <f t="shared" si="17"/>
        <v>0</v>
      </c>
      <c r="N62" s="120">
        <f t="shared" si="17"/>
        <v>0</v>
      </c>
      <c r="O62" s="120">
        <f t="shared" si="17"/>
        <v>0</v>
      </c>
      <c r="P62" s="120">
        <f t="shared" si="17"/>
        <v>0</v>
      </c>
      <c r="Q62" s="121"/>
      <c r="R62" s="71"/>
    </row>
    <row r="63" spans="1:18" x14ac:dyDescent="0.2">
      <c r="A63" s="42"/>
      <c r="B63" s="77"/>
      <c r="C63" s="123"/>
      <c r="D63" s="123" t="s">
        <v>88</v>
      </c>
      <c r="E63" s="124">
        <f t="shared" ref="E63:P63" si="18">IF(E38="○",1,0)</f>
        <v>0</v>
      </c>
      <c r="F63" s="124">
        <f t="shared" si="18"/>
        <v>0</v>
      </c>
      <c r="G63" s="124">
        <f t="shared" si="18"/>
        <v>0</v>
      </c>
      <c r="H63" s="124">
        <f t="shared" si="18"/>
        <v>0</v>
      </c>
      <c r="I63" s="124">
        <f t="shared" si="18"/>
        <v>0</v>
      </c>
      <c r="J63" s="124">
        <f t="shared" si="18"/>
        <v>0</v>
      </c>
      <c r="K63" s="124">
        <f t="shared" si="18"/>
        <v>0</v>
      </c>
      <c r="L63" s="124">
        <f t="shared" si="18"/>
        <v>0</v>
      </c>
      <c r="M63" s="124">
        <f t="shared" si="18"/>
        <v>0</v>
      </c>
      <c r="N63" s="124">
        <f t="shared" si="18"/>
        <v>0</v>
      </c>
      <c r="O63" s="124">
        <f t="shared" si="18"/>
        <v>0</v>
      </c>
      <c r="P63" s="124">
        <f t="shared" si="18"/>
        <v>0</v>
      </c>
      <c r="Q63" s="52"/>
      <c r="R63" s="42"/>
    </row>
    <row r="64" spans="1:18" x14ac:dyDescent="0.2">
      <c r="A64" s="42"/>
      <c r="B64" s="77"/>
      <c r="C64" s="123"/>
      <c r="D64" s="123" t="s">
        <v>89</v>
      </c>
      <c r="E64" s="124">
        <f>IF(E47="○",1,0)</f>
        <v>0</v>
      </c>
      <c r="F64" s="124">
        <f t="shared" ref="F64:P64" si="19">IF(F47="○",1,0)</f>
        <v>0</v>
      </c>
      <c r="G64" s="124">
        <f t="shared" si="19"/>
        <v>0</v>
      </c>
      <c r="H64" s="124">
        <f t="shared" si="19"/>
        <v>0</v>
      </c>
      <c r="I64" s="124">
        <f t="shared" si="19"/>
        <v>0</v>
      </c>
      <c r="J64" s="124">
        <f t="shared" si="19"/>
        <v>0</v>
      </c>
      <c r="K64" s="124">
        <f t="shared" si="19"/>
        <v>0</v>
      </c>
      <c r="L64" s="124">
        <f t="shared" si="19"/>
        <v>0</v>
      </c>
      <c r="M64" s="124">
        <f t="shared" si="19"/>
        <v>0</v>
      </c>
      <c r="N64" s="124">
        <f t="shared" si="19"/>
        <v>0</v>
      </c>
      <c r="O64" s="124">
        <f t="shared" si="19"/>
        <v>0</v>
      </c>
      <c r="P64" s="124">
        <f t="shared" si="19"/>
        <v>0</v>
      </c>
      <c r="Q64" s="52"/>
      <c r="R64" s="42"/>
    </row>
    <row r="65" spans="1:18" ht="13.5" thickBot="1" x14ac:dyDescent="0.25">
      <c r="A65" s="42"/>
      <c r="B65" s="125"/>
      <c r="C65" s="55"/>
      <c r="D65" s="55"/>
      <c r="E65" s="55"/>
      <c r="F65" s="55"/>
      <c r="G65" s="55"/>
      <c r="H65" s="55"/>
      <c r="I65" s="55"/>
      <c r="J65" s="55"/>
      <c r="K65" s="55"/>
      <c r="L65" s="55"/>
      <c r="M65" s="55"/>
      <c r="N65" s="55"/>
      <c r="O65" s="55"/>
      <c r="P65" s="55"/>
      <c r="Q65" s="58"/>
      <c r="R65" s="42"/>
    </row>
    <row r="66" spans="1:18" x14ac:dyDescent="0.2">
      <c r="A66" s="42"/>
      <c r="B66" s="71"/>
      <c r="C66" s="42"/>
      <c r="D66" s="42"/>
      <c r="E66" s="42"/>
      <c r="F66" s="42"/>
      <c r="G66" s="42"/>
      <c r="H66" s="42"/>
      <c r="I66" s="42"/>
      <c r="J66" s="42"/>
      <c r="K66" s="42"/>
      <c r="L66" s="42"/>
      <c r="M66" s="42"/>
      <c r="N66" s="42"/>
      <c r="O66" s="42"/>
      <c r="P66" s="42"/>
      <c r="Q66" s="42"/>
      <c r="R66" s="42"/>
    </row>
  </sheetData>
  <sheetProtection algorithmName="SHA-512" hashValue="3/csKNamCHxnOSX1Swkr4bKOQWZHt7e9StcLG8HEAMe5lTGULwdot56RxiSQhEIZHrh4cmwDa06CG4dcDzAhiw==" saltValue="NikCMsTaIDzrjcLTZUmAPg==" spinCount="100000" sheet="1" objects="1" scenarios="1"/>
  <mergeCells count="41">
    <mergeCell ref="C48:C49"/>
    <mergeCell ref="C50:C51"/>
    <mergeCell ref="C52:C54"/>
    <mergeCell ref="C61:D61"/>
    <mergeCell ref="C60:D60"/>
    <mergeCell ref="C59:D59"/>
    <mergeCell ref="C58:D58"/>
    <mergeCell ref="C24:D24"/>
    <mergeCell ref="C25:D25"/>
    <mergeCell ref="C36:D36"/>
    <mergeCell ref="C46:D46"/>
    <mergeCell ref="C45:D45"/>
    <mergeCell ref="C37:D37"/>
    <mergeCell ref="C31:C33"/>
    <mergeCell ref="C29:C30"/>
    <mergeCell ref="C27:C28"/>
    <mergeCell ref="C41:C42"/>
    <mergeCell ref="C23:D23"/>
    <mergeCell ref="C20:D20"/>
    <mergeCell ref="C19:D19"/>
    <mergeCell ref="C18:D18"/>
    <mergeCell ref="C17:D17"/>
    <mergeCell ref="J8:N8"/>
    <mergeCell ref="C10:D10"/>
    <mergeCell ref="C9:D9"/>
    <mergeCell ref="C8:D8"/>
    <mergeCell ref="C7:D7"/>
    <mergeCell ref="C13:D13"/>
    <mergeCell ref="C12:D12"/>
    <mergeCell ref="F14:I15"/>
    <mergeCell ref="F19:I20"/>
    <mergeCell ref="F16:I17"/>
    <mergeCell ref="C16:D16"/>
    <mergeCell ref="C15:D15"/>
    <mergeCell ref="C14:D14"/>
    <mergeCell ref="AA15:AB15"/>
    <mergeCell ref="AC15:AD15"/>
    <mergeCell ref="V11:Y11"/>
    <mergeCell ref="U15:V15"/>
    <mergeCell ref="W15:X15"/>
    <mergeCell ref="Y15:Z15"/>
  </mergeCells>
  <phoneticPr fontId="1"/>
  <conditionalFormatting sqref="E26:O28">
    <cfRule type="expression" dxfId="8" priority="8">
      <formula>AND(E$24&gt;=$X$12,E$24&lt;=$X$13)</formula>
    </cfRule>
  </conditionalFormatting>
  <conditionalFormatting sqref="E26:P28">
    <cfRule type="expression" dxfId="7" priority="7">
      <formula>AND(E$24&gt;=$Y$12,E$24&lt;=$Y$13)</formula>
    </cfRule>
    <cfRule type="expression" dxfId="6" priority="9">
      <formula>AND(E$24&gt;=$W$12,E$24&lt;=$W$13)</formula>
    </cfRule>
  </conditionalFormatting>
  <conditionalFormatting sqref="E38:P39">
    <cfRule type="expression" dxfId="5" priority="4">
      <formula>AND(E$24&gt;=$X$12,E$24&lt;=$X$13)</formula>
    </cfRule>
    <cfRule type="expression" dxfId="4" priority="5">
      <formula>AND(E$24&gt;=$W$12,E$24&lt;=$W$13)</formula>
    </cfRule>
    <cfRule type="expression" dxfId="3" priority="6">
      <formula>AND(E$24&gt;=$Y$12,E$24&lt;=$Y$13)</formula>
    </cfRule>
  </conditionalFormatting>
  <conditionalFormatting sqref="E47:P49">
    <cfRule type="expression" dxfId="2" priority="1">
      <formula>AND(E$24&gt;=$X$12,E$24&lt;=$X$13)</formula>
    </cfRule>
    <cfRule type="expression" dxfId="1" priority="2">
      <formula>AND(E$24&gt;=$W$12,E$24&lt;=$W$13)</formula>
    </cfRule>
    <cfRule type="expression" dxfId="0" priority="3">
      <formula>AND(E$24&gt;=$Y$12,E$24&lt;=$Y$13)</formula>
    </cfRule>
  </conditionalFormatting>
  <dataValidations count="8">
    <dataValidation type="list" allowBlank="1" showInputMessage="1" showErrorMessage="1" sqref="I8" xr:uid="{9D49BD0C-7494-499C-A115-1375C5BBED4C}">
      <formula1>"消費税を含まない,消費税を含む"</formula1>
    </dataValidation>
    <dataValidation type="list" allowBlank="1" showInputMessage="1" showErrorMessage="1" sqref="E38:P38 E26:P26 E47:P47" xr:uid="{2BAB4B97-14CA-4042-BCC3-6C95E1B48157}">
      <formula1>"○,×"</formula1>
    </dataValidation>
    <dataValidation type="list" allowBlank="1" showInputMessage="1" showErrorMessage="1" sqref="E19:E20 E14:E15 E17" xr:uid="{18A33659-CFC8-4C8C-91DD-258107339A36}">
      <formula1>$T$12:$T$13</formula1>
    </dataValidation>
    <dataValidation type="decimal" operator="greaterThanOrEqual" allowBlank="1" showInputMessage="1" showErrorMessage="1" error="0以上の数値を入力してください（小数の入力も可）" promptTitle="---------------------------" prompt="半角数字で入力してください。" sqref="E48:P49 E39:P39 E27:P28" xr:uid="{0E950202-1302-4565-A6CD-7649ECC59C06}">
      <formula1>0</formula1>
    </dataValidation>
    <dataValidation type="whole" operator="greaterThanOrEqual" allowBlank="1" showInputMessage="1" showErrorMessage="1" error="0以上の数値を入力してください" promptTitle="---------------------------" prompt="半角数字で入力してください。" sqref="E50:P51 E29:P30 E40:P40" xr:uid="{B95408DC-0FF5-4949-A6F2-376EAC4AA104}">
      <formula1>0</formula1>
    </dataValidation>
    <dataValidation type="whole" allowBlank="1" showInputMessage="1" showErrorMessage="1" error="数字のみを入力" sqref="W12:Y13" xr:uid="{B7BC58D9-EF37-4F50-A74E-F869136C49CB}">
      <formula1>1</formula1>
      <formula2>12</formula2>
    </dataValidation>
    <dataValidation type="list" allowBlank="1" showInputMessage="1" showErrorMessage="1" sqref="T12:T13" xr:uid="{2F78D291-8D3C-4516-B75C-FED215341ED6}">
      <formula1>"1月,2月,3月,4月,5月,6月,7月,8月,9月,10月,11月,12月"</formula1>
    </dataValidation>
    <dataValidation type="list" allowBlank="1" showInputMessage="1" showErrorMessage="1" sqref="T25:AE25" xr:uid="{AFB620A8-DBC2-4A9A-9D5F-B198FDBDA3C8}">
      <formula1>"0,1,2,3"</formula1>
    </dataValidation>
  </dataValidations>
  <pageMargins left="0.39370078740157483" right="0.39370078740157483" top="0.39370078740157483" bottom="0.39370078740157483" header="0.19685039370078741" footer="0.19685039370078741"/>
  <pageSetup paperSize="8" scale="52" orientation="landscape" r:id="rId1"/>
  <headerFooter differentFirst="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771819-B9FE-4490-A19C-9E2A8B67A193}">
  <sheetPr codeName="Sheet6">
    <tabColor rgb="FFFF0000"/>
    <pageSetUpPr fitToPage="1"/>
  </sheetPr>
  <dimension ref="A1:G14"/>
  <sheetViews>
    <sheetView zoomScaleNormal="100" workbookViewId="0">
      <selection activeCell="L22" sqref="L22"/>
    </sheetView>
  </sheetViews>
  <sheetFormatPr defaultColWidth="8.90625" defaultRowHeight="14" x14ac:dyDescent="0.2"/>
  <cols>
    <col min="1" max="1" width="1.81640625" style="32" customWidth="1"/>
    <col min="2" max="2" width="1.453125" style="32" customWidth="1"/>
    <col min="3" max="3" width="24.08984375" style="32" customWidth="1"/>
    <col min="4" max="4" width="55" style="33" customWidth="1"/>
    <col min="5" max="5" width="14.453125" style="34" customWidth="1"/>
    <col min="6" max="6" width="64.90625" style="32" customWidth="1"/>
    <col min="7" max="7" width="8.90625" style="32" customWidth="1"/>
    <col min="8" max="16384" width="8.90625" style="32"/>
  </cols>
  <sheetData>
    <row r="1" spans="1:7" ht="9" customHeight="1" thickBot="1" x14ac:dyDescent="0.25">
      <c r="A1" s="42"/>
      <c r="B1" s="42"/>
      <c r="C1" s="42"/>
      <c r="D1" s="43"/>
      <c r="E1" s="44"/>
      <c r="F1" s="42"/>
      <c r="G1" s="42"/>
    </row>
    <row r="2" spans="1:7" ht="20" customHeight="1" x14ac:dyDescent="0.2">
      <c r="A2" s="42"/>
      <c r="B2" s="45"/>
      <c r="C2" s="305" t="s">
        <v>50</v>
      </c>
      <c r="D2" s="305"/>
      <c r="E2" s="305"/>
      <c r="F2" s="46"/>
      <c r="G2" s="47"/>
    </row>
    <row r="3" spans="1:7" ht="30" customHeight="1" x14ac:dyDescent="0.2">
      <c r="A3" s="42"/>
      <c r="B3" s="48"/>
      <c r="C3" s="65" t="s">
        <v>143</v>
      </c>
      <c r="D3" s="50"/>
      <c r="E3" s="51"/>
      <c r="F3" s="49"/>
      <c r="G3" s="52"/>
    </row>
    <row r="4" spans="1:7" ht="69.75" customHeight="1" thickBot="1" x14ac:dyDescent="0.25">
      <c r="A4" s="42"/>
      <c r="B4" s="48"/>
      <c r="C4" s="376" t="s">
        <v>147</v>
      </c>
      <c r="D4" s="376"/>
      <c r="E4" s="376"/>
      <c r="F4" s="376"/>
      <c r="G4" s="160"/>
    </row>
    <row r="5" spans="1:7" ht="30" customHeight="1" x14ac:dyDescent="0.2">
      <c r="A5" s="42"/>
      <c r="B5" s="48"/>
      <c r="C5" s="144" t="s">
        <v>139</v>
      </c>
      <c r="D5" s="145" t="s">
        <v>67</v>
      </c>
      <c r="E5" s="146" t="s">
        <v>140</v>
      </c>
      <c r="F5" s="49"/>
      <c r="G5" s="52"/>
    </row>
    <row r="6" spans="1:7" ht="52.5" thickBot="1" x14ac:dyDescent="0.25">
      <c r="A6" s="42"/>
      <c r="B6" s="48"/>
      <c r="C6" s="157" t="s">
        <v>34</v>
      </c>
      <c r="D6" s="158">
        <f>D7+D10</f>
        <v>0</v>
      </c>
      <c r="E6" s="159" t="s">
        <v>144</v>
      </c>
      <c r="F6" s="161" t="s">
        <v>185</v>
      </c>
      <c r="G6" s="162"/>
    </row>
    <row r="7" spans="1:7" ht="30" customHeight="1" thickTop="1" x14ac:dyDescent="0.2">
      <c r="A7" s="42"/>
      <c r="B7" s="48"/>
      <c r="C7" s="154" t="s">
        <v>30</v>
      </c>
      <c r="D7" s="155">
        <f>SUM(D8:D9)</f>
        <v>0</v>
      </c>
      <c r="E7" s="156"/>
      <c r="F7" s="161"/>
      <c r="G7" s="162"/>
    </row>
    <row r="8" spans="1:7" ht="30" customHeight="1" x14ac:dyDescent="0.2">
      <c r="B8" s="48"/>
      <c r="C8" s="147" t="s">
        <v>145</v>
      </c>
      <c r="D8" s="140"/>
      <c r="E8" s="148" t="str">
        <f>IF(E7="","",E7)</f>
        <v/>
      </c>
      <c r="F8" s="375" t="s">
        <v>186</v>
      </c>
      <c r="G8" s="163"/>
    </row>
    <row r="9" spans="1:7" ht="30" customHeight="1" thickBot="1" x14ac:dyDescent="0.25">
      <c r="B9" s="48"/>
      <c r="C9" s="149" t="s">
        <v>146</v>
      </c>
      <c r="D9" s="150"/>
      <c r="E9" s="151" t="str">
        <f>IF(E7="","",E7)</f>
        <v/>
      </c>
      <c r="F9" s="375"/>
      <c r="G9" s="163"/>
    </row>
    <row r="10" spans="1:7" ht="30" customHeight="1" x14ac:dyDescent="0.2">
      <c r="B10" s="48"/>
      <c r="C10" s="147" t="s">
        <v>33</v>
      </c>
      <c r="D10" s="141">
        <f>SUM(D11:D12)</f>
        <v>0</v>
      </c>
      <c r="E10" s="148" t="s">
        <v>144</v>
      </c>
      <c r="F10" s="153"/>
      <c r="G10" s="52"/>
    </row>
    <row r="11" spans="1:7" ht="30" customHeight="1" x14ac:dyDescent="0.2">
      <c r="B11" s="48"/>
      <c r="C11" s="147" t="s">
        <v>145</v>
      </c>
      <c r="D11" s="140"/>
      <c r="E11" s="148" t="s">
        <v>144</v>
      </c>
      <c r="F11" s="375" t="s">
        <v>187</v>
      </c>
      <c r="G11" s="163"/>
    </row>
    <row r="12" spans="1:7" ht="30" customHeight="1" thickBot="1" x14ac:dyDescent="0.25">
      <c r="B12" s="48"/>
      <c r="C12" s="149" t="s">
        <v>146</v>
      </c>
      <c r="D12" s="150"/>
      <c r="E12" s="151" t="s">
        <v>144</v>
      </c>
      <c r="F12" s="375"/>
      <c r="G12" s="163"/>
    </row>
    <row r="13" spans="1:7" ht="14.4" x14ac:dyDescent="0.2">
      <c r="B13" s="48"/>
      <c r="C13" s="142"/>
      <c r="D13" s="143"/>
      <c r="E13" s="51"/>
      <c r="F13" s="49"/>
      <c r="G13" s="52"/>
    </row>
    <row r="14" spans="1:7" ht="15" thickBot="1" x14ac:dyDescent="0.25">
      <c r="B14" s="54"/>
      <c r="C14" s="55"/>
      <c r="D14" s="56"/>
      <c r="E14" s="57"/>
      <c r="F14" s="55"/>
      <c r="G14" s="58"/>
    </row>
  </sheetData>
  <sheetProtection algorithmName="SHA-512" hashValue="ZS3wahzohbmJRo629H1yuQMpvNMhB/NtCOWkjG5NczkiqHf6iSbVuZg22Q8k7ngXVid0+8ag8qz2WzzE6RJ3/g==" saltValue="jJef85fKaZsm918Se8zLZA==" spinCount="100000" sheet="1" objects="1" scenarios="1"/>
  <mergeCells count="4">
    <mergeCell ref="C2:E2"/>
    <mergeCell ref="F8:F9"/>
    <mergeCell ref="F11:F12"/>
    <mergeCell ref="C4:F4"/>
  </mergeCells>
  <phoneticPr fontId="1"/>
  <dataValidations count="3">
    <dataValidation type="list" allowBlank="1" showInputMessage="1" showErrorMessage="1" sqref="E7" xr:uid="{CECB44FB-A26F-4FEE-898F-B5430E5DC91A}">
      <formula1>"1月使用分,2月使用分,3月使用分,4月使用分,5月使用分,6月使用分,7月使用分,8月使用分,9月使用分,10月使用分,11月使用分,12月使用分"</formula1>
    </dataValidation>
    <dataValidation type="whole" operator="lessThan" allowBlank="1" showInputMessage="1" showErrorMessage="1" error="整数の数値を入力してください" sqref="D8:D9" xr:uid="{93412C9E-BCC9-4D0B-A1D6-F83218D29E0B}">
      <formula1>999999999999999</formula1>
    </dataValidation>
    <dataValidation type="whole" allowBlank="1" showInputMessage="1" showErrorMessage="1" error="0～3百万までの間で入力してください。" sqref="D11:D12" xr:uid="{9BB2C0FA-C690-4C59-AB54-032D7B3F766D}">
      <formula1>0</formula1>
      <formula2>3000000</formula2>
    </dataValidation>
  </dataValidations>
  <pageMargins left="0.70866141732283472" right="0.70866141732283472" top="0.74803149606299213" bottom="0.74803149606299213" header="0.31496062992125984" footer="0.31496062992125984"/>
  <pageSetup paperSize="8"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7F5CBC09D45584B8EF473BCD079B9D7" ma:contentTypeVersion="24" ma:contentTypeDescription="新しいドキュメントを作成します。" ma:contentTypeScope="" ma:versionID="566adb75ab79dbd026aa9fb26ed21db5">
  <xsd:schema xmlns:xsd="http://www.w3.org/2001/XMLSchema" xmlns:xs="http://www.w3.org/2001/XMLSchema" xmlns:p="http://schemas.microsoft.com/office/2006/metadata/properties" xmlns:ns2="321e8871-1c24-4f8a-8f1d-b9016d52d4a3" xmlns:ns3="8ee52e10-ab1a-4c94-9d82-ab5dbf513320" targetNamespace="http://schemas.microsoft.com/office/2006/metadata/properties" ma:root="true" ma:fieldsID="7adb1c2baa5c9c10b8e64395236701a8" ns2:_="" ns3:_="">
    <xsd:import namespace="321e8871-1c24-4f8a-8f1d-b9016d52d4a3"/>
    <xsd:import namespace="8ee52e10-ab1a-4c94-9d82-ab5dbf5133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_Flow_SignoffStatus" minOccurs="0"/>
                <xsd:element ref="ns2:MediaServiceBillingMetadata" minOccurs="0"/>
                <xsd:element ref="ns2:_x66f4__x65b0__x6642__x523b_" minOccurs="0"/>
                <xsd:element ref="ns2:_x65e5__x4ed8__x3068__x6642__x523b_" minOccurs="0"/>
                <xsd:element ref="ns2:_x51e6__x5206__x65b9__x6cd5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1e8871-1c24-4f8a-8f1d-b9016d52d4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description="" ma:indexed="true" ma:internalName="MediaServiceLocation" ma:readOnly="true">
      <xsd:simpleType>
        <xsd:restriction base="dms:Text"/>
      </xsd:simpleType>
    </xsd:element>
    <xsd:element name="_Flow_SignoffStatus" ma:index="21" nillable="true" ma:displayName="承認の状態"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_x66f4__x65b0__x6642__x523b_" ma:index="23" nillable="true" ma:displayName="更新時刻" ma:format="DateTime" ma:internalName="_x66f4__x65b0__x6642__x523b_">
      <xsd:simpleType>
        <xsd:restriction base="dms:DateTime"/>
      </xsd:simpleType>
    </xsd:element>
    <xsd:element name="_x65e5__x4ed8__x3068__x6642__x523b_" ma:index="24" nillable="true" ma:displayName="日付と時刻" ma:format="DateTime" ma:internalName="_x65e5__x4ed8__x3068__x6642__x523b_">
      <xsd:simpleType>
        <xsd:restriction base="dms:DateTime"/>
      </xsd:simpleType>
    </xsd:element>
    <xsd:element name="_x51e6__x5206__x65b9__x6cd5_" ma:index="25" nillable="true" ma:displayName="処分方法" ma:format="Dropdown" ma:internalName="_x51e6__x5206__x65b9__x6cd5_">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e52e10-ab1a-4c94-9d82-ab5dbf51332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ae99ec8-9ab7-4d58-9f97-a9fcb5e8df7b}" ma:internalName="TaxCatchAll" ma:showField="CatchAllData" ma:web="8ee52e10-ab1a-4c94-9d82-ab5dbf5133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21e8871-1c24-4f8a-8f1d-b9016d52d4a3">
      <Terms xmlns="http://schemas.microsoft.com/office/infopath/2007/PartnerControls"/>
    </lcf76f155ced4ddcb4097134ff3c332f>
    <TaxCatchAll xmlns="8ee52e10-ab1a-4c94-9d82-ab5dbf513320" xsi:nil="true"/>
    <_x51e6__x5206__x65b9__x6cd5_ xmlns="321e8871-1c24-4f8a-8f1d-b9016d52d4a3" xsi:nil="true"/>
    <_x66f4__x65b0__x6642__x523b_ xmlns="321e8871-1c24-4f8a-8f1d-b9016d52d4a3" xsi:nil="true"/>
    <_x65e5__x4ed8__x3068__x6642__x523b_ xmlns="321e8871-1c24-4f8a-8f1d-b9016d52d4a3" xsi:nil="true"/>
    <_Flow_SignoffStatus xmlns="321e8871-1c24-4f8a-8f1d-b9016d52d4a3" xsi:nil="true"/>
  </documentManagement>
</p:properties>
</file>

<file path=customXml/itemProps1.xml><?xml version="1.0" encoding="utf-8"?>
<ds:datastoreItem xmlns:ds="http://schemas.openxmlformats.org/officeDocument/2006/customXml" ds:itemID="{861DEDF1-43E7-4E23-9DFE-66F2F20BAA5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21e8871-1c24-4f8a-8f1d-b9016d52d4a3"/>
    <ds:schemaRef ds:uri="8ee52e10-ab1a-4c94-9d82-ab5dbf51332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1C52C48-2E90-4175-9DD8-22552DC17234}">
  <ds:schemaRefs>
    <ds:schemaRef ds:uri="http://schemas.microsoft.com/sharepoint/v3/contenttype/forms"/>
  </ds:schemaRefs>
</ds:datastoreItem>
</file>

<file path=customXml/itemProps3.xml><?xml version="1.0" encoding="utf-8"?>
<ds:datastoreItem xmlns:ds="http://schemas.openxmlformats.org/officeDocument/2006/customXml" ds:itemID="{09E9C1EB-73AC-4418-861B-800B076F400E}">
  <ds:schemaRefs>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http://purl.org/dc/elements/1.1/"/>
    <ds:schemaRef ds:uri="http://purl.org/dc/terms/"/>
    <ds:schemaRef ds:uri="8ee52e10-ab1a-4c94-9d82-ab5dbf513320"/>
    <ds:schemaRef ds:uri="321e8871-1c24-4f8a-8f1d-b9016d52d4a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概算払請求書（前払）</vt:lpstr>
      <vt:lpstr>内訳書（前払）</vt:lpstr>
      <vt:lpstr>【要入力】入力フォーム</vt:lpstr>
      <vt:lpstr>【要入力】算出内訳</vt:lpstr>
      <vt:lpstr>【要入力】実績調整額入力フォーム</vt:lpstr>
      <vt:lpstr>【要入力】算出内訳!Print_Area</vt:lpstr>
      <vt:lpstr>'内訳書（前払）'!Print_Area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2024-03-07T03:19:33Z</dcterms:created>
  <dcterms:modified xsi:type="dcterms:W3CDTF">2026-01-05T01:30:49Z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2024-03-07T03:21:05Z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7696523c-3706-49e8-a785-5b0b46464d36</vt:lpwstr>
  </property>
  <property fmtid="{D5CDD505-2E9C-101B-9397-08002B2CF9AE}" pid="8" name="MSIP_Label_ea60d57e-af5b-4752-ac57-3e4f28ca11dc_ContentBits">
    <vt:lpwstr>0</vt:lpwstr>
  </property>
  <property fmtid="{D5CDD505-2E9C-101B-9397-08002B2CF9AE}" pid="9" name="ContentTypeId">
    <vt:lpwstr>0x01010027F5CBC09D45584B8EF473BCD079B9D7</vt:lpwstr>
  </property>
  <property fmtid="{D5CDD505-2E9C-101B-9397-08002B2CF9AE}" pid="10" name="MediaServiceImageTags">
    <vt:lpwstr/>
  </property>
</Properties>
</file>