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7E80852-C882-43D9-8F2F-5B1CEE407526}" xr6:coauthVersionLast="47" xr6:coauthVersionMax="47" xr10:uidLastSave="{00000000-0000-0000-0000-000000000000}"/>
  <workbookProtection workbookAlgorithmName="SHA-512" workbookHashValue="RlqFLUuI2WJ2mlZ9J4Eh63pKJj27W76VVf7+8bdws8dNrkfJhTEZF9nrbMXYfRr6cjx3snu+fD0a7PhzGiGcYQ==" workbookSaltValue="azgO4fhNfYoS3v1TJFf/hw==" workbookSpinCount="100000" lockStructure="1"/>
  <bookViews>
    <workbookView xWindow="-28920" yWindow="-840" windowWidth="29040" windowHeight="15720" tabRatio="946" activeTab="5" xr2:uid="{00000000-000D-0000-FFFF-FFFF00000000}"/>
  </bookViews>
  <sheets>
    <sheet name="補助金交付申請書" sheetId="1" r:id="rId1"/>
    <sheet name="システム改修事前着手届出" sheetId="8" r:id="rId2"/>
    <sheet name="【要入力】入力フォーム" sheetId="2" r:id="rId3"/>
    <sheet name="【要入力】担当者情報" sheetId="9" r:id="rId4"/>
    <sheet name="【要入力】債主登録" sheetId="10" r:id="rId5"/>
    <sheet name="【要入力】申請額算出根拠" sheetId="7" r:id="rId6"/>
    <sheet name="バージョン" sheetId="6" state="hidden" r:id="rId7"/>
  </sheets>
  <definedNames>
    <definedName name="_xlnm.Print_Area" localSheetId="4">【要入力】債主登録!$A$1:$U$40</definedName>
    <definedName name="_xlnm.Print_Area" localSheetId="5">【要入力】申請額算出根拠!$B$1:$P$56</definedName>
    <definedName name="_xlnm.Print_Area" localSheetId="1">システム改修事前着手届出!$A$1:$L$25</definedName>
    <definedName name="_xlnm.Print_Area" localSheetId="0">補助金交付申請書!$A$1:$L$90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7" l="1"/>
  <c r="J2" i="9"/>
  <c r="K90" i="1"/>
  <c r="F90" i="1"/>
  <c r="D90" i="1"/>
  <c r="B90" i="1"/>
  <c r="H90" i="1" s="1"/>
  <c r="K89" i="1"/>
  <c r="F89" i="1"/>
  <c r="D89" i="1"/>
  <c r="B89" i="1"/>
  <c r="H89" i="1" s="1"/>
  <c r="K88" i="1"/>
  <c r="H88" i="1"/>
  <c r="F88" i="1"/>
  <c r="D88" i="1"/>
  <c r="B88" i="1"/>
  <c r="K87" i="1"/>
  <c r="F87" i="1"/>
  <c r="D87" i="1"/>
  <c r="B87" i="1"/>
  <c r="H87" i="1" s="1"/>
  <c r="K86" i="1"/>
  <c r="F86" i="1"/>
  <c r="D86" i="1"/>
  <c r="B86" i="1"/>
  <c r="H86" i="1" s="1"/>
  <c r="K85" i="1"/>
  <c r="H85" i="1"/>
  <c r="F85" i="1"/>
  <c r="D85" i="1"/>
  <c r="B85" i="1"/>
  <c r="K84" i="1"/>
  <c r="F84" i="1"/>
  <c r="D84" i="1"/>
  <c r="B84" i="1"/>
  <c r="H84" i="1" s="1"/>
  <c r="K83" i="1"/>
  <c r="F83" i="1"/>
  <c r="D83" i="1"/>
  <c r="B83" i="1"/>
  <c r="H83" i="1" s="1"/>
  <c r="K82" i="1"/>
  <c r="F82" i="1"/>
  <c r="D82" i="1"/>
  <c r="B82" i="1"/>
  <c r="H82" i="1" s="1"/>
  <c r="K81" i="1"/>
  <c r="H81" i="1"/>
  <c r="F81" i="1"/>
  <c r="D81" i="1"/>
  <c r="B81" i="1"/>
  <c r="K80" i="1"/>
  <c r="H80" i="1"/>
  <c r="F80" i="1"/>
  <c r="D80" i="1"/>
  <c r="B80" i="1"/>
  <c r="K79" i="1"/>
  <c r="F79" i="1"/>
  <c r="D79" i="1"/>
  <c r="B79" i="1"/>
  <c r="H79" i="1" s="1"/>
  <c r="K78" i="1"/>
  <c r="F78" i="1"/>
  <c r="D78" i="1"/>
  <c r="B78" i="1"/>
  <c r="H78" i="1" s="1"/>
  <c r="K77" i="1"/>
  <c r="F77" i="1"/>
  <c r="D77" i="1"/>
  <c r="B77" i="1"/>
  <c r="H77" i="1" s="1"/>
  <c r="K76" i="1"/>
  <c r="H76" i="1"/>
  <c r="F76" i="1"/>
  <c r="D76" i="1"/>
  <c r="B76" i="1"/>
  <c r="K75" i="1"/>
  <c r="F75" i="1"/>
  <c r="D75" i="1"/>
  <c r="B75" i="1"/>
  <c r="H75" i="1" s="1"/>
  <c r="K74" i="1"/>
  <c r="F74" i="1"/>
  <c r="D74" i="1"/>
  <c r="B74" i="1"/>
  <c r="H74" i="1" s="1"/>
  <c r="K73" i="1"/>
  <c r="H73" i="1"/>
  <c r="F73" i="1"/>
  <c r="D73" i="1"/>
  <c r="B73" i="1"/>
  <c r="K72" i="1"/>
  <c r="F72" i="1"/>
  <c r="D72" i="1"/>
  <c r="B72" i="1"/>
  <c r="H72" i="1" s="1"/>
  <c r="H71" i="1"/>
  <c r="E7" i="9"/>
  <c r="E6" i="9"/>
  <c r="F9" i="9"/>
  <c r="G9" i="9"/>
  <c r="H9" i="9"/>
  <c r="I9" i="9"/>
  <c r="D12" i="9"/>
  <c r="E12" i="9"/>
  <c r="D13" i="9"/>
  <c r="E13" i="9"/>
  <c r="D14" i="9"/>
  <c r="E14" i="9"/>
  <c r="D15" i="9"/>
  <c r="E15" i="9"/>
  <c r="D16" i="9"/>
  <c r="E16" i="9"/>
  <c r="G7" i="8"/>
  <c r="G6" i="8"/>
  <c r="G5" i="8"/>
  <c r="F3" i="8"/>
  <c r="F2" i="8"/>
  <c r="B13" i="7" l="1"/>
  <c r="AA6" i="7" s="1"/>
  <c r="F71" i="1"/>
  <c r="D71" i="1"/>
  <c r="B71" i="1"/>
  <c r="K71" i="1"/>
  <c r="B55" i="1"/>
  <c r="H58" i="1"/>
  <c r="H57" i="1"/>
  <c r="B50" i="1"/>
  <c r="E20" i="2"/>
  <c r="B19" i="1"/>
  <c r="D11" i="7"/>
  <c r="D12" i="7"/>
  <c r="D10" i="7"/>
  <c r="D9" i="7"/>
  <c r="D7" i="7"/>
  <c r="D6" i="7"/>
  <c r="F3" i="1"/>
  <c r="N9" i="7"/>
  <c r="N10" i="7"/>
  <c r="N11" i="7"/>
  <c r="N12" i="7"/>
  <c r="B18" i="7"/>
  <c r="B19" i="7"/>
  <c r="D20" i="7" l="1"/>
  <c r="AB6" i="7"/>
  <c r="B14" i="7"/>
  <c r="G13" i="7"/>
  <c r="H56" i="1"/>
  <c r="C56" i="1" s="1"/>
  <c r="F2" i="1"/>
  <c r="AA7" i="7" l="1"/>
  <c r="AB7" i="7" s="1"/>
  <c r="AH6" i="7"/>
  <c r="D44" i="7" s="1"/>
  <c r="AG6" i="7"/>
  <c r="D43" i="7" s="1"/>
  <c r="AE6" i="7"/>
  <c r="D27" i="7" s="1"/>
  <c r="AF6" i="7"/>
  <c r="D28" i="7" s="1"/>
  <c r="AC6" i="7"/>
  <c r="AD6" i="7" s="1"/>
  <c r="D24" i="7" s="1"/>
  <c r="D33" i="7" s="1"/>
  <c r="D40" i="7" s="1"/>
  <c r="D51" i="7" s="1"/>
  <c r="D55" i="7" s="1"/>
  <c r="G14" i="7"/>
  <c r="D45" i="7" l="1"/>
  <c r="D54" i="7" s="1"/>
  <c r="AE7" i="7"/>
  <c r="E27" i="7" s="1"/>
  <c r="AF7" i="7"/>
  <c r="E28" i="7" s="1"/>
  <c r="AG7" i="7"/>
  <c r="E43" i="7" s="1"/>
  <c r="AH7" i="7"/>
  <c r="E44" i="7" s="1"/>
  <c r="D29" i="7"/>
  <c r="D52" i="7" s="1"/>
  <c r="D35" i="7"/>
  <c r="D36" i="7" s="1"/>
  <c r="D53" i="7" s="1"/>
  <c r="AA8" i="7"/>
  <c r="AC7" i="7"/>
  <c r="AD7" i="7" s="1"/>
  <c r="E24" i="7" s="1"/>
  <c r="E33" i="7" s="1"/>
  <c r="E40" i="7" s="1"/>
  <c r="E51" i="7" s="1"/>
  <c r="E55" i="7" s="1"/>
  <c r="E45" i="7" l="1"/>
  <c r="E54" i="7" s="1"/>
  <c r="E29" i="7"/>
  <c r="E52" i="7" s="1"/>
  <c r="E35" i="7"/>
  <c r="E36" i="7" s="1"/>
  <c r="E53" i="7" s="1"/>
  <c r="AB8" i="7"/>
  <c r="G7" i="1"/>
  <c r="AG8" i="7" l="1"/>
  <c r="F43" i="7" s="1"/>
  <c r="AE8" i="7"/>
  <c r="F27" i="7" s="1"/>
  <c r="AF8" i="7"/>
  <c r="F28" i="7" s="1"/>
  <c r="AH8" i="7"/>
  <c r="F44" i="7" s="1"/>
  <c r="AA9" i="7"/>
  <c r="AC8" i="7"/>
  <c r="AD8" i="7" s="1"/>
  <c r="F24" i="7" s="1"/>
  <c r="F33" i="7" s="1"/>
  <c r="F40" i="7" s="1"/>
  <c r="F51" i="7" s="1"/>
  <c r="F55" i="7" s="1"/>
  <c r="F29" i="7" l="1"/>
  <c r="F52" i="7" s="1"/>
  <c r="F35" i="7"/>
  <c r="F36" i="7" s="1"/>
  <c r="F53" i="7" s="1"/>
  <c r="F45" i="7"/>
  <c r="F54" i="7" s="1"/>
  <c r="AB9" i="7"/>
  <c r="AE9" i="7" l="1"/>
  <c r="G27" i="7" s="1"/>
  <c r="AH9" i="7"/>
  <c r="G44" i="7" s="1"/>
  <c r="AF9" i="7"/>
  <c r="G28" i="7" s="1"/>
  <c r="AG9" i="7"/>
  <c r="G43" i="7" s="1"/>
  <c r="AA10" i="7"/>
  <c r="AC9" i="7"/>
  <c r="AD9" i="7" s="1"/>
  <c r="G24" i="7" s="1"/>
  <c r="G33" i="7" s="1"/>
  <c r="G40" i="7" s="1"/>
  <c r="G51" i="7" s="1"/>
  <c r="G55" i="7" s="1"/>
  <c r="G45" i="7" l="1"/>
  <c r="G54" i="7" s="1"/>
  <c r="G29" i="7"/>
  <c r="G52" i="7" s="1"/>
  <c r="G35" i="7"/>
  <c r="G36" i="7" s="1"/>
  <c r="G53" i="7" s="1"/>
  <c r="AB10" i="7"/>
  <c r="G6" i="1"/>
  <c r="G5" i="1"/>
  <c r="AE10" i="7" l="1"/>
  <c r="H27" i="7" s="1"/>
  <c r="AF10" i="7"/>
  <c r="H28" i="7" s="1"/>
  <c r="AG10" i="7"/>
  <c r="H43" i="7" s="1"/>
  <c r="AH10" i="7"/>
  <c r="H44" i="7" s="1"/>
  <c r="AA11" i="7"/>
  <c r="AC10" i="7"/>
  <c r="AD10" i="7" s="1"/>
  <c r="H24" i="7" s="1"/>
  <c r="H33" i="7" s="1"/>
  <c r="H40" i="7" s="1"/>
  <c r="H51" i="7" s="1"/>
  <c r="H55" i="7" s="1"/>
  <c r="H45" i="7" l="1"/>
  <c r="H54" i="7" s="1"/>
  <c r="H29" i="7"/>
  <c r="H52" i="7" s="1"/>
  <c r="H35" i="7"/>
  <c r="H36" i="7" s="1"/>
  <c r="H53" i="7" s="1"/>
  <c r="AB11" i="7"/>
  <c r="AH11" i="7" l="1"/>
  <c r="I44" i="7" s="1"/>
  <c r="AG11" i="7"/>
  <c r="I43" i="7" s="1"/>
  <c r="AE11" i="7"/>
  <c r="I27" i="7" s="1"/>
  <c r="AF11" i="7"/>
  <c r="I28" i="7" s="1"/>
  <c r="AA12" i="7"/>
  <c r="AC11" i="7"/>
  <c r="AD11" i="7" s="1"/>
  <c r="I24" i="7" s="1"/>
  <c r="I33" i="7" s="1"/>
  <c r="I40" i="7" s="1"/>
  <c r="I51" i="7" s="1"/>
  <c r="I55" i="7" s="1"/>
  <c r="I45" i="7" l="1"/>
  <c r="I54" i="7" s="1"/>
  <c r="I29" i="7"/>
  <c r="I52" i="7" s="1"/>
  <c r="I35" i="7"/>
  <c r="I36" i="7" s="1"/>
  <c r="I53" i="7" s="1"/>
  <c r="AB12" i="7"/>
  <c r="AG12" i="7" l="1"/>
  <c r="J43" i="7" s="1"/>
  <c r="AF12" i="7"/>
  <c r="J28" i="7" s="1"/>
  <c r="AE12" i="7"/>
  <c r="J27" i="7" s="1"/>
  <c r="AH12" i="7"/>
  <c r="J44" i="7" s="1"/>
  <c r="AA13" i="7"/>
  <c r="AC12" i="7"/>
  <c r="AD12" i="7" s="1"/>
  <c r="J24" i="7" s="1"/>
  <c r="J33" i="7" s="1"/>
  <c r="J40" i="7" s="1"/>
  <c r="J51" i="7" s="1"/>
  <c r="J55" i="7" s="1"/>
  <c r="J45" i="7" l="1"/>
  <c r="J54" i="7" s="1"/>
  <c r="J35" i="7"/>
  <c r="J36" i="7" s="1"/>
  <c r="J53" i="7" s="1"/>
  <c r="J29" i="7"/>
  <c r="J52" i="7" s="1"/>
  <c r="AB13" i="7"/>
  <c r="AE13" i="7" l="1"/>
  <c r="K27" i="7" s="1"/>
  <c r="AF13" i="7"/>
  <c r="K28" i="7" s="1"/>
  <c r="AG13" i="7"/>
  <c r="K43" i="7" s="1"/>
  <c r="AH13" i="7"/>
  <c r="K44" i="7" s="1"/>
  <c r="AA14" i="7"/>
  <c r="AC13" i="7"/>
  <c r="AD13" i="7" s="1"/>
  <c r="K24" i="7" s="1"/>
  <c r="K33" i="7" s="1"/>
  <c r="K40" i="7" s="1"/>
  <c r="K51" i="7" s="1"/>
  <c r="K55" i="7" s="1"/>
  <c r="K45" i="7" l="1"/>
  <c r="K54" i="7" s="1"/>
  <c r="K29" i="7"/>
  <c r="K52" i="7" s="1"/>
  <c r="K35" i="7"/>
  <c r="K36" i="7" s="1"/>
  <c r="K53" i="7" s="1"/>
  <c r="AB14" i="7"/>
  <c r="AG14" i="7" l="1"/>
  <c r="L43" i="7" s="1"/>
  <c r="AE14" i="7"/>
  <c r="L27" i="7" s="1"/>
  <c r="AF14" i="7"/>
  <c r="L28" i="7" s="1"/>
  <c r="AH14" i="7"/>
  <c r="L44" i="7" s="1"/>
  <c r="AA15" i="7"/>
  <c r="AC14" i="7"/>
  <c r="AD14" i="7" s="1"/>
  <c r="L24" i="7" s="1"/>
  <c r="L33" i="7" s="1"/>
  <c r="L40" i="7" s="1"/>
  <c r="L51" i="7" s="1"/>
  <c r="L55" i="7" s="1"/>
  <c r="L35" i="7" l="1"/>
  <c r="L36" i="7" s="1"/>
  <c r="L53" i="7" s="1"/>
  <c r="L29" i="7"/>
  <c r="L52" i="7" s="1"/>
  <c r="L45" i="7"/>
  <c r="L54" i="7" s="1"/>
  <c r="AB15" i="7"/>
  <c r="AH15" i="7" l="1"/>
  <c r="M44" i="7" s="1"/>
  <c r="AF15" i="7"/>
  <c r="M28" i="7" s="1"/>
  <c r="AG15" i="7"/>
  <c r="M43" i="7" s="1"/>
  <c r="AE15" i="7"/>
  <c r="M27" i="7" s="1"/>
  <c r="AA16" i="7"/>
  <c r="AC15" i="7"/>
  <c r="AD15" i="7" s="1"/>
  <c r="M24" i="7" s="1"/>
  <c r="M33" i="7" s="1"/>
  <c r="M40" i="7" s="1"/>
  <c r="M51" i="7" s="1"/>
  <c r="M55" i="7" s="1"/>
  <c r="M45" i="7" l="1"/>
  <c r="M54" i="7" s="1"/>
  <c r="M29" i="7"/>
  <c r="M52" i="7" s="1"/>
  <c r="M35" i="7"/>
  <c r="M36" i="7" s="1"/>
  <c r="M53" i="7" s="1"/>
  <c r="AB16" i="7"/>
  <c r="AE16" i="7" l="1"/>
  <c r="N27" i="7" s="1"/>
  <c r="AF16" i="7"/>
  <c r="N28" i="7" s="1"/>
  <c r="AG16" i="7"/>
  <c r="N43" i="7" s="1"/>
  <c r="AH16" i="7"/>
  <c r="N44" i="7" s="1"/>
  <c r="AA17" i="7"/>
  <c r="AC16" i="7"/>
  <c r="AD16" i="7" s="1"/>
  <c r="N24" i="7" s="1"/>
  <c r="N33" i="7" s="1"/>
  <c r="N40" i="7" s="1"/>
  <c r="N51" i="7" s="1"/>
  <c r="N55" i="7" s="1"/>
  <c r="N29" i="7" l="1"/>
  <c r="N52" i="7" s="1"/>
  <c r="N35" i="7"/>
  <c r="N36" i="7" s="1"/>
  <c r="N53" i="7" s="1"/>
  <c r="N45" i="7"/>
  <c r="N54" i="7" s="1"/>
  <c r="AB17" i="7"/>
  <c r="AG17" i="7" l="1"/>
  <c r="O43" i="7" s="1"/>
  <c r="AH17" i="7"/>
  <c r="O44" i="7" s="1"/>
  <c r="AE17" i="7"/>
  <c r="O27" i="7" s="1"/>
  <c r="AF17" i="7"/>
  <c r="O28" i="7" s="1"/>
  <c r="AA18" i="7"/>
  <c r="AC17" i="7"/>
  <c r="AD17" i="7" s="1"/>
  <c r="O24" i="7" s="1"/>
  <c r="O33" i="7" s="1"/>
  <c r="O40" i="7" s="1"/>
  <c r="O51" i="7" s="1"/>
  <c r="O55" i="7" s="1"/>
  <c r="O45" i="7" l="1"/>
  <c r="O54" i="7" s="1"/>
  <c r="K11" i="7" s="1"/>
  <c r="L11" i="7" s="1"/>
  <c r="J11" i="7" s="1"/>
  <c r="O29" i="7"/>
  <c r="O52" i="7" s="1"/>
  <c r="O35" i="7"/>
  <c r="O36" i="7" s="1"/>
  <c r="O53" i="7" s="1"/>
  <c r="AB18" i="7"/>
  <c r="K10" i="7" l="1"/>
  <c r="L10" i="7" s="1"/>
  <c r="J10" i="7" s="1"/>
  <c r="J9" i="7" s="1"/>
  <c r="AH18" i="7"/>
  <c r="AE18" i="7"/>
  <c r="AG18" i="7"/>
  <c r="AF18" i="7"/>
  <c r="J14" i="7"/>
  <c r="D35" i="1" s="1"/>
  <c r="D32" i="1"/>
  <c r="AA19" i="7"/>
  <c r="AC18" i="7"/>
  <c r="AD18" i="7" s="1"/>
  <c r="D31" i="1" l="1"/>
  <c r="G31" i="1" s="1"/>
  <c r="J13" i="7"/>
  <c r="J12" i="7" s="1"/>
  <c r="D33" i="1" s="1"/>
  <c r="J35" i="1"/>
  <c r="G35" i="1"/>
  <c r="D30" i="1"/>
  <c r="G32" i="1"/>
  <c r="J32" i="1"/>
  <c r="AB19" i="7"/>
  <c r="J31" i="1" l="1"/>
  <c r="B64" i="1"/>
  <c r="B16" i="1"/>
  <c r="B26" i="1" s="1"/>
  <c r="D34" i="1"/>
  <c r="G34" i="1" s="1"/>
  <c r="J7" i="7"/>
  <c r="G30" i="1"/>
  <c r="J30" i="1"/>
  <c r="D36" i="1"/>
  <c r="AE19" i="7"/>
  <c r="AF19" i="7"/>
  <c r="AG19" i="7"/>
  <c r="AH19" i="7"/>
  <c r="J33" i="1"/>
  <c r="G33" i="1"/>
  <c r="AA20" i="7"/>
  <c r="AC19" i="7"/>
  <c r="AD19" i="7" s="1"/>
  <c r="J34" i="1" l="1"/>
  <c r="E21" i="1"/>
  <c r="G36" i="1"/>
  <c r="J36" i="1" s="1"/>
  <c r="AB20" i="7"/>
  <c r="AH20" i="7" l="1"/>
  <c r="AE20" i="7"/>
  <c r="AF20" i="7"/>
  <c r="AG20" i="7"/>
  <c r="E23" i="1"/>
  <c r="E25" i="1"/>
  <c r="AA21" i="7"/>
  <c r="AC20" i="7"/>
  <c r="AD20" i="7" s="1"/>
  <c r="AB21" i="7" l="1"/>
  <c r="AG21" i="7" l="1"/>
  <c r="AH21" i="7"/>
  <c r="AE21" i="7"/>
  <c r="AF21" i="7"/>
  <c r="AA22" i="7"/>
  <c r="AC21" i="7"/>
  <c r="AD21" i="7" s="1"/>
  <c r="AB22" i="7" l="1"/>
  <c r="AE22" i="7" l="1"/>
  <c r="AF22" i="7"/>
  <c r="AG22" i="7"/>
  <c r="AH22" i="7"/>
  <c r="AA23" i="7"/>
  <c r="AC22" i="7"/>
  <c r="AD22" i="7" s="1"/>
  <c r="AB23" i="7" l="1"/>
  <c r="AG23" i="7" l="1"/>
  <c r="AE23" i="7"/>
  <c r="AF23" i="7"/>
  <c r="AH23" i="7"/>
  <c r="AA24" i="7"/>
  <c r="AC23" i="7"/>
  <c r="AD23" i="7" s="1"/>
  <c r="AB24" i="7" l="1"/>
  <c r="AE24" i="7" l="1"/>
  <c r="AF24" i="7"/>
  <c r="AG24" i="7"/>
  <c r="AH24" i="7"/>
  <c r="AA25" i="7"/>
  <c r="AC24" i="7"/>
  <c r="AD24" i="7" s="1"/>
  <c r="AB25" i="7" l="1"/>
  <c r="AE25" i="7" l="1"/>
  <c r="AF25" i="7"/>
  <c r="AG25" i="7"/>
  <c r="AH25" i="7"/>
  <c r="AA26" i="7"/>
  <c r="AC25" i="7"/>
  <c r="AD25" i="7" s="1"/>
  <c r="AB26" i="7" l="1"/>
  <c r="AG26" i="7" l="1"/>
  <c r="AE26" i="7"/>
  <c r="AF26" i="7"/>
  <c r="AH26" i="7"/>
  <c r="AA27" i="7"/>
  <c r="AC26" i="7"/>
  <c r="AD26" i="7" s="1"/>
  <c r="AB27" i="7" l="1"/>
  <c r="AG27" i="7" l="1"/>
  <c r="AH27" i="7"/>
  <c r="AE27" i="7"/>
  <c r="AF27" i="7"/>
  <c r="AA28" i="7"/>
  <c r="AC27" i="7"/>
  <c r="AD27" i="7" s="1"/>
  <c r="AB28" i="7" l="1"/>
  <c r="AE28" i="7" l="1"/>
  <c r="AF28" i="7"/>
  <c r="AG28" i="7"/>
  <c r="AH28" i="7"/>
  <c r="AA29" i="7"/>
  <c r="AC28" i="7"/>
  <c r="AD28" i="7" s="1"/>
  <c r="AB29" i="7" l="1"/>
  <c r="AH29" i="7" l="1"/>
  <c r="AE29" i="7"/>
  <c r="AG29" i="7"/>
  <c r="AF29" i="7"/>
  <c r="AC29" i="7"/>
  <c r="AD29" i="7" s="1"/>
  <c r="AC5" i="7"/>
</calcChain>
</file>

<file path=xl/sharedStrings.xml><?xml version="1.0" encoding="utf-8"?>
<sst xmlns="http://schemas.openxmlformats.org/spreadsheetml/2006/main" count="299" uniqueCount="244">
  <si>
    <t>経済産業大臣　殿</t>
    <rPh sb="0" eb="6">
      <t>ケイザイサンギョウダイジン</t>
    </rPh>
    <rPh sb="7" eb="8">
      <t>ドノ</t>
    </rPh>
    <phoneticPr fontId="1"/>
  </si>
  <si>
    <t>記</t>
    <rPh sb="0" eb="1">
      <t>キ</t>
    </rPh>
    <phoneticPr fontId="1"/>
  </si>
  <si>
    <t>氏名　</t>
    <rPh sb="0" eb="2">
      <t>シメイ</t>
    </rPh>
    <phoneticPr fontId="1"/>
  </si>
  <si>
    <t>事業費</t>
    <rPh sb="0" eb="3">
      <t>ジギョウヒ</t>
    </rPh>
    <phoneticPr fontId="1"/>
  </si>
  <si>
    <t>事務費</t>
    <rPh sb="0" eb="3">
      <t>ジムヒ</t>
    </rPh>
    <phoneticPr fontId="1"/>
  </si>
  <si>
    <t>合計</t>
    <rPh sb="0" eb="2">
      <t>ゴウケイ</t>
    </rPh>
    <phoneticPr fontId="1"/>
  </si>
  <si>
    <t>（単位：円）</t>
    <rPh sb="1" eb="3">
      <t>タンイ</t>
    </rPh>
    <rPh sb="4" eb="5">
      <t>エン</t>
    </rPh>
    <phoneticPr fontId="1"/>
  </si>
  <si>
    <t>法人番号</t>
    <rPh sb="0" eb="2">
      <t>ホウジン</t>
    </rPh>
    <rPh sb="2" eb="4">
      <t>バンゴウ</t>
    </rPh>
    <phoneticPr fontId="1"/>
  </si>
  <si>
    <t>※黄色セルの箇所を入力してください。</t>
    <rPh sb="1" eb="3">
      <t>キイロ</t>
    </rPh>
    <rPh sb="6" eb="8">
      <t>カショ</t>
    </rPh>
    <rPh sb="9" eb="11">
      <t>ニュウリョク</t>
    </rPh>
    <phoneticPr fontId="1"/>
  </si>
  <si>
    <t>項目</t>
    <rPh sb="0" eb="2">
      <t>コウモク</t>
    </rPh>
    <phoneticPr fontId="1"/>
  </si>
  <si>
    <t>（１） 電気事業［小売電気事業者］</t>
    <rPh sb="4" eb="6">
      <t>デンキ</t>
    </rPh>
    <rPh sb="6" eb="8">
      <t>ジギョウ</t>
    </rPh>
    <rPh sb="9" eb="11">
      <t>コウリ</t>
    </rPh>
    <rPh sb="11" eb="13">
      <t>デンキ</t>
    </rPh>
    <rPh sb="13" eb="15">
      <t>ジギョウ</t>
    </rPh>
    <rPh sb="15" eb="16">
      <t>シャ</t>
    </rPh>
    <phoneticPr fontId="1"/>
  </si>
  <si>
    <t>販売月</t>
    <rPh sb="0" eb="2">
      <t>ハンバイ</t>
    </rPh>
    <rPh sb="2" eb="3">
      <t>ツキ</t>
    </rPh>
    <phoneticPr fontId="1"/>
  </si>
  <si>
    <t>低圧 【販売量（ｋWｈ）】</t>
    <rPh sb="0" eb="2">
      <t>テイアツ</t>
    </rPh>
    <rPh sb="4" eb="7">
      <t>ハンバイリョウ</t>
    </rPh>
    <phoneticPr fontId="1"/>
  </si>
  <si>
    <t>高圧 【販売量（ｋWｈ）】</t>
    <rPh sb="0" eb="2">
      <t>コウアツ</t>
    </rPh>
    <rPh sb="4" eb="7">
      <t>ハンバイリョウ</t>
    </rPh>
    <phoneticPr fontId="1"/>
  </si>
  <si>
    <t>低圧 【値引き単価（円/kWh）】</t>
    <rPh sb="0" eb="2">
      <t>テイアツ</t>
    </rPh>
    <rPh sb="4" eb="6">
      <t>ネビ</t>
    </rPh>
    <rPh sb="7" eb="9">
      <t>タンカ</t>
    </rPh>
    <rPh sb="10" eb="11">
      <t>エン</t>
    </rPh>
    <phoneticPr fontId="1"/>
  </si>
  <si>
    <t>高圧 【値引き単価（円/kWh）】</t>
    <rPh sb="0" eb="2">
      <t>コウアツ</t>
    </rPh>
    <rPh sb="4" eb="6">
      <t>ネビ</t>
    </rPh>
    <rPh sb="7" eb="9">
      <t>タンカ</t>
    </rPh>
    <rPh sb="10" eb="11">
      <t>エン</t>
    </rPh>
    <phoneticPr fontId="1"/>
  </si>
  <si>
    <t>（２） 電気事業［高圧一括受電事業者］</t>
    <rPh sb="4" eb="6">
      <t>デンキ</t>
    </rPh>
    <rPh sb="6" eb="8">
      <t>ジギョウ</t>
    </rPh>
    <rPh sb="9" eb="11">
      <t>コウアツ</t>
    </rPh>
    <rPh sb="11" eb="13">
      <t>イッカツ</t>
    </rPh>
    <rPh sb="13" eb="15">
      <t>ジュデン</t>
    </rPh>
    <rPh sb="15" eb="18">
      <t>ジギョウシャ</t>
    </rPh>
    <phoneticPr fontId="1"/>
  </si>
  <si>
    <t>販売量（ｋWｈ）</t>
    <rPh sb="0" eb="3">
      <t>ハンバイリョウ</t>
    </rPh>
    <phoneticPr fontId="1"/>
  </si>
  <si>
    <t>値引き単価（円/kWh）</t>
    <rPh sb="0" eb="2">
      <t>ネビ</t>
    </rPh>
    <rPh sb="3" eb="5">
      <t>タンカ</t>
    </rPh>
    <rPh sb="6" eb="7">
      <t>エン</t>
    </rPh>
    <phoneticPr fontId="1"/>
  </si>
  <si>
    <t>（３） ガス事業［都市ガス事業、LNG販売］</t>
    <rPh sb="6" eb="8">
      <t>ジギョウ</t>
    </rPh>
    <rPh sb="9" eb="11">
      <t>トシ</t>
    </rPh>
    <rPh sb="13" eb="15">
      <t>ジギョウ</t>
    </rPh>
    <rPh sb="19" eb="21">
      <t>ハンバイ</t>
    </rPh>
    <rPh sb="21" eb="22">
      <t>ギョウシャ</t>
    </rPh>
    <phoneticPr fontId="1"/>
  </si>
  <si>
    <t>都市ガス 【販売量（㎥）】</t>
    <rPh sb="0" eb="2">
      <t>トシ</t>
    </rPh>
    <rPh sb="6" eb="9">
      <t>ハンバイリョウ</t>
    </rPh>
    <phoneticPr fontId="1"/>
  </si>
  <si>
    <t>LNG 【販売量（トン）】</t>
    <rPh sb="5" eb="8">
      <t>ハンバイリョウ</t>
    </rPh>
    <phoneticPr fontId="1"/>
  </si>
  <si>
    <t>都市ガス 【値引き単価（円/㎥）】</t>
    <rPh sb="0" eb="2">
      <t>トシ</t>
    </rPh>
    <rPh sb="6" eb="8">
      <t>ネビ</t>
    </rPh>
    <rPh sb="9" eb="11">
      <t>タンカ</t>
    </rPh>
    <rPh sb="12" eb="13">
      <t>エン</t>
    </rPh>
    <phoneticPr fontId="1"/>
  </si>
  <si>
    <t>LNG 【値引き単価（円/トン）】</t>
    <rPh sb="5" eb="7">
      <t>ネビ</t>
    </rPh>
    <rPh sb="8" eb="10">
      <t>タンカ</t>
    </rPh>
    <rPh sb="11" eb="12">
      <t>エン</t>
    </rPh>
    <phoneticPr fontId="1"/>
  </si>
  <si>
    <t>■補助金の計算結果</t>
    <rPh sb="1" eb="4">
      <t>ホジョキン</t>
    </rPh>
    <rPh sb="5" eb="7">
      <t>ケイサン</t>
    </rPh>
    <rPh sb="7" eb="9">
      <t>ケッカ</t>
    </rPh>
    <phoneticPr fontId="1"/>
  </si>
  <si>
    <t>電気［小売電気事業］</t>
    <rPh sb="0" eb="2">
      <t>デンキ</t>
    </rPh>
    <rPh sb="3" eb="5">
      <t>コウリ</t>
    </rPh>
    <rPh sb="5" eb="7">
      <t>デンキ</t>
    </rPh>
    <rPh sb="7" eb="9">
      <t>ジギョウ</t>
    </rPh>
    <phoneticPr fontId="1"/>
  </si>
  <si>
    <t>電気［高圧一括受電］</t>
    <rPh sb="0" eb="2">
      <t>デンキ</t>
    </rPh>
    <rPh sb="3" eb="5">
      <t>コウアツ</t>
    </rPh>
    <rPh sb="5" eb="7">
      <t>イッカツ</t>
    </rPh>
    <rPh sb="7" eb="9">
      <t>ジュデン</t>
    </rPh>
    <phoneticPr fontId="1"/>
  </si>
  <si>
    <t>ガス事業［都市ガス、LNG］</t>
    <rPh sb="2" eb="4">
      <t>ジギョウ</t>
    </rPh>
    <rPh sb="5" eb="7">
      <t>トシ</t>
    </rPh>
    <phoneticPr fontId="1"/>
  </si>
  <si>
    <t>補助対象経費の区分</t>
    <rPh sb="0" eb="2">
      <t>ホジョ</t>
    </rPh>
    <rPh sb="2" eb="4">
      <t>タイショウ</t>
    </rPh>
    <rPh sb="4" eb="6">
      <t>ケイヒ</t>
    </rPh>
    <rPh sb="7" eb="9">
      <t>クブン</t>
    </rPh>
    <phoneticPr fontId="1"/>
  </si>
  <si>
    <t>　うち電気事業</t>
    <rPh sb="3" eb="5">
      <t>デンキ</t>
    </rPh>
    <rPh sb="5" eb="7">
      <t>ジギョウ</t>
    </rPh>
    <phoneticPr fontId="1"/>
  </si>
  <si>
    <t>　うち都市ガス事業</t>
    <rPh sb="3" eb="5">
      <t>トシ</t>
    </rPh>
    <rPh sb="7" eb="9">
      <t>ジギョウ</t>
    </rPh>
    <phoneticPr fontId="1"/>
  </si>
  <si>
    <t>補助対象経費</t>
    <rPh sb="0" eb="2">
      <t>ホジョ</t>
    </rPh>
    <rPh sb="2" eb="4">
      <t>タイショウ</t>
    </rPh>
    <rPh sb="4" eb="6">
      <t>ケイヒ</t>
    </rPh>
    <phoneticPr fontId="1"/>
  </si>
  <si>
    <t>補助金交付申請額</t>
    <rPh sb="0" eb="3">
      <t>ホジョキン</t>
    </rPh>
    <rPh sb="3" eb="5">
      <t>コウフ</t>
    </rPh>
    <rPh sb="5" eb="8">
      <t>シンセイガク</t>
    </rPh>
    <phoneticPr fontId="1"/>
  </si>
  <si>
    <t>【計算用】</t>
    <rPh sb="1" eb="3">
      <t>ケイサン</t>
    </rPh>
    <rPh sb="3" eb="4">
      <t>ヨウ</t>
    </rPh>
    <phoneticPr fontId="1"/>
  </si>
  <si>
    <t>【検索用】</t>
    <rPh sb="1" eb="4">
      <t>ケンサクヨウ</t>
    </rPh>
    <phoneticPr fontId="1"/>
  </si>
  <si>
    <t>※値引き必要額（円）は消費税込みの金額で計算されている。</t>
    <rPh sb="1" eb="3">
      <t>ネビ</t>
    </rPh>
    <rPh sb="4" eb="7">
      <t>ヒツヨウガク</t>
    </rPh>
    <rPh sb="8" eb="9">
      <t>エン</t>
    </rPh>
    <rPh sb="11" eb="14">
      <t>ショウヒゼイ</t>
    </rPh>
    <rPh sb="14" eb="15">
      <t>コ</t>
    </rPh>
    <rPh sb="17" eb="19">
      <t>キンガク</t>
    </rPh>
    <rPh sb="20" eb="22">
      <t>ケイサン</t>
    </rPh>
    <phoneticPr fontId="1"/>
  </si>
  <si>
    <t>値引き必要額（円）</t>
    <rPh sb="0" eb="2">
      <t>ネビ</t>
    </rPh>
    <rPh sb="3" eb="6">
      <t>ヒツヨウガク</t>
    </rPh>
    <rPh sb="7" eb="8">
      <t>エン</t>
    </rPh>
    <phoneticPr fontId="1"/>
  </si>
  <si>
    <t>※必要額（円）は消費税抜きの金額。</t>
    <rPh sb="1" eb="4">
      <t>ヒツヨウガク</t>
    </rPh>
    <rPh sb="5" eb="6">
      <t>エン</t>
    </rPh>
    <rPh sb="8" eb="11">
      <t>ショウヒゼイ</t>
    </rPh>
    <rPh sb="11" eb="12">
      <t>ヌ</t>
    </rPh>
    <rPh sb="14" eb="16">
      <t>キンガク</t>
    </rPh>
    <phoneticPr fontId="1"/>
  </si>
  <si>
    <t>必要額（円）</t>
    <rPh sb="0" eb="3">
      <t>ヒツヨウガク</t>
    </rPh>
    <rPh sb="4" eb="5">
      <t>エン</t>
    </rPh>
    <phoneticPr fontId="1"/>
  </si>
  <si>
    <t>ガス事業用</t>
    <rPh sb="2" eb="4">
      <t>ジギョウ</t>
    </rPh>
    <rPh sb="4" eb="5">
      <t>ヨウ</t>
    </rPh>
    <phoneticPr fontId="1"/>
  </si>
  <si>
    <t>電気事業用</t>
    <rPh sb="0" eb="2">
      <t>デンキ</t>
    </rPh>
    <rPh sb="2" eb="5">
      <t>ジギョウヨウ</t>
    </rPh>
    <phoneticPr fontId="1"/>
  </si>
  <si>
    <t>必要 / 不要</t>
    <rPh sb="0" eb="2">
      <t>ヒツヨウ</t>
    </rPh>
    <rPh sb="5" eb="7">
      <t>フヨウ</t>
    </rPh>
    <phoneticPr fontId="1"/>
  </si>
  <si>
    <t>※金額は消費税抜きとし、一定水準で切り上げ計算を行うこととします。</t>
    <rPh sb="1" eb="3">
      <t>キンガク</t>
    </rPh>
    <rPh sb="4" eb="7">
      <t>ショウヒゼイ</t>
    </rPh>
    <rPh sb="7" eb="8">
      <t>ヌ</t>
    </rPh>
    <rPh sb="12" eb="14">
      <t>イッテイ</t>
    </rPh>
    <rPh sb="14" eb="16">
      <t>スイジュン</t>
    </rPh>
    <rPh sb="17" eb="18">
      <t>キ</t>
    </rPh>
    <rPh sb="19" eb="20">
      <t>ア</t>
    </rPh>
    <rPh sb="21" eb="23">
      <t>ケイサン</t>
    </rPh>
    <rPh sb="24" eb="25">
      <t>オコナ</t>
    </rPh>
    <phoneticPr fontId="1"/>
  </si>
  <si>
    <t>9月使用分</t>
    <rPh sb="1" eb="2">
      <t>ツキ</t>
    </rPh>
    <rPh sb="2" eb="5">
      <t>シヨウブン</t>
    </rPh>
    <phoneticPr fontId="1"/>
  </si>
  <si>
    <t>　　うち都市ガス事業</t>
    <rPh sb="4" eb="6">
      <t>トシ</t>
    </rPh>
    <rPh sb="8" eb="10">
      <t>ジギョウ</t>
    </rPh>
    <phoneticPr fontId="1"/>
  </si>
  <si>
    <t>3月使用分</t>
    <rPh sb="1" eb="2">
      <t>ツキ</t>
    </rPh>
    <rPh sb="2" eb="5">
      <t>シヨウブン</t>
    </rPh>
    <phoneticPr fontId="1"/>
  </si>
  <si>
    <t>終了月</t>
    <rPh sb="0" eb="2">
      <t>シュウリョウ</t>
    </rPh>
    <rPh sb="2" eb="3">
      <t>ツキ</t>
    </rPh>
    <phoneticPr fontId="1"/>
  </si>
  <si>
    <t>8月使用分</t>
    <rPh sb="1" eb="2">
      <t>ツキ</t>
    </rPh>
    <rPh sb="2" eb="5">
      <t>シヨウブン</t>
    </rPh>
    <phoneticPr fontId="1"/>
  </si>
  <si>
    <t>　　うち電気事業</t>
    <rPh sb="4" eb="6">
      <t>デンキ</t>
    </rPh>
    <rPh sb="6" eb="8">
      <t>ジギョウ</t>
    </rPh>
    <phoneticPr fontId="1"/>
  </si>
  <si>
    <t>1月使用分</t>
    <rPh sb="1" eb="2">
      <t>ガツ</t>
    </rPh>
    <rPh sb="2" eb="5">
      <t>シヨウブン</t>
    </rPh>
    <phoneticPr fontId="1"/>
  </si>
  <si>
    <t>開始月</t>
    <rPh sb="0" eb="2">
      <t>カイシ</t>
    </rPh>
    <rPh sb="2" eb="3">
      <t>ツキ</t>
    </rPh>
    <phoneticPr fontId="1"/>
  </si>
  <si>
    <t>7月使用分</t>
    <rPh sb="1" eb="2">
      <t>ツキ</t>
    </rPh>
    <rPh sb="2" eb="5">
      <t>シヨウブン</t>
    </rPh>
    <phoneticPr fontId="1"/>
  </si>
  <si>
    <t>LNG販売</t>
    <rPh sb="3" eb="5">
      <t>ハンバイ</t>
    </rPh>
    <phoneticPr fontId="1"/>
  </si>
  <si>
    <t>申請書の番号</t>
    <rPh sb="0" eb="3">
      <t>シンセイショ</t>
    </rPh>
    <rPh sb="4" eb="6">
      <t>バンゴウ</t>
    </rPh>
    <phoneticPr fontId="1"/>
  </si>
  <si>
    <t>6月使用分</t>
    <rPh sb="1" eb="2">
      <t>ツキ</t>
    </rPh>
    <rPh sb="2" eb="5">
      <t>シヨウブン</t>
    </rPh>
    <phoneticPr fontId="1"/>
  </si>
  <si>
    <t>都市ガス事業</t>
    <rPh sb="0" eb="2">
      <t>トシ</t>
    </rPh>
    <rPh sb="4" eb="6">
      <t>ジギョウ</t>
    </rPh>
    <phoneticPr fontId="1"/>
  </si>
  <si>
    <t>申請書の日付</t>
    <rPh sb="0" eb="3">
      <t>シンセイショ</t>
    </rPh>
    <rPh sb="4" eb="6">
      <t>ヒヅケ</t>
    </rPh>
    <phoneticPr fontId="1"/>
  </si>
  <si>
    <t>5月使用分</t>
    <rPh sb="1" eb="2">
      <t>ツキ</t>
    </rPh>
    <rPh sb="2" eb="5">
      <t>シヨウブン</t>
    </rPh>
    <phoneticPr fontId="1"/>
  </si>
  <si>
    <t>高圧一括受電</t>
    <rPh sb="0" eb="2">
      <t>コウアツ</t>
    </rPh>
    <rPh sb="2" eb="4">
      <t>イッカツ</t>
    </rPh>
    <rPh sb="4" eb="6">
      <t>ジュデン</t>
    </rPh>
    <phoneticPr fontId="1"/>
  </si>
  <si>
    <t>4月使用分</t>
    <rPh sb="1" eb="2">
      <t>ツキ</t>
    </rPh>
    <rPh sb="2" eb="5">
      <t>シヨウブン</t>
    </rPh>
    <phoneticPr fontId="1"/>
  </si>
  <si>
    <t>小売電気事業</t>
    <rPh sb="0" eb="2">
      <t>コウリ</t>
    </rPh>
    <rPh sb="2" eb="4">
      <t>デンキ</t>
    </rPh>
    <rPh sb="4" eb="6">
      <t>ジギョウ</t>
    </rPh>
    <phoneticPr fontId="1"/>
  </si>
  <si>
    <t>（参考）該当する事業類型</t>
    <rPh sb="1" eb="3">
      <t>サンコウ</t>
    </rPh>
    <rPh sb="4" eb="6">
      <t>ガイトウ</t>
    </rPh>
    <rPh sb="8" eb="10">
      <t>ジギョウ</t>
    </rPh>
    <rPh sb="10" eb="12">
      <t>ルイケイ</t>
    </rPh>
    <phoneticPr fontId="1"/>
  </si>
  <si>
    <t>（内訳：円）　※消費税抜き</t>
    <rPh sb="1" eb="3">
      <t>ウチワケ</t>
    </rPh>
    <rPh sb="4" eb="5">
      <t>エン</t>
    </rPh>
    <rPh sb="8" eb="11">
      <t>ショウヒゼイ</t>
    </rPh>
    <rPh sb="11" eb="12">
      <t>ヌ</t>
    </rPh>
    <phoneticPr fontId="1"/>
  </si>
  <si>
    <t>2月使用分</t>
    <rPh sb="1" eb="2">
      <t>ガツ</t>
    </rPh>
    <rPh sb="2" eb="5">
      <t>シヨウブン</t>
    </rPh>
    <phoneticPr fontId="1"/>
  </si>
  <si>
    <t>補助金申請額（円）</t>
    <rPh sb="0" eb="3">
      <t>ホジョキン</t>
    </rPh>
    <rPh sb="3" eb="6">
      <t>シンセイガク</t>
    </rPh>
    <rPh sb="7" eb="8">
      <t>エン</t>
    </rPh>
    <phoneticPr fontId="1"/>
  </si>
  <si>
    <t>【補助金申請額（消費税抜き）】</t>
    <rPh sb="1" eb="4">
      <t>ホジョキン</t>
    </rPh>
    <rPh sb="4" eb="7">
      <t>シンセイガク</t>
    </rPh>
    <rPh sb="8" eb="11">
      <t>ショウヒゼイ</t>
    </rPh>
    <rPh sb="11" eb="12">
      <t>ヌ</t>
    </rPh>
    <phoneticPr fontId="1"/>
  </si>
  <si>
    <t>事業者名</t>
    <rPh sb="0" eb="4">
      <t>ジギョウシャメイ</t>
    </rPh>
    <phoneticPr fontId="1"/>
  </si>
  <si>
    <t>　補助金申請額の算出基礎</t>
    <rPh sb="1" eb="4">
      <t>ホジョキン</t>
    </rPh>
    <rPh sb="4" eb="7">
      <t>シンセイガク</t>
    </rPh>
    <rPh sb="8" eb="10">
      <t>サンシュツ</t>
    </rPh>
    <rPh sb="10" eb="12">
      <t>キソ</t>
    </rPh>
    <phoneticPr fontId="1"/>
  </si>
  <si>
    <t>補助事業要する経費</t>
    <rPh sb="0" eb="2">
      <t>ホジョ</t>
    </rPh>
    <rPh sb="2" eb="4">
      <t>ジギョウ</t>
    </rPh>
    <rPh sb="4" eb="5">
      <t>ヨウ</t>
    </rPh>
    <rPh sb="7" eb="9">
      <t>ケイヒ</t>
    </rPh>
    <phoneticPr fontId="1"/>
  </si>
  <si>
    <t>事業者名</t>
    <phoneticPr fontId="1"/>
  </si>
  <si>
    <t>事業者代表者の役職</t>
    <rPh sb="3" eb="6">
      <t>ダイヒョウシャ</t>
    </rPh>
    <rPh sb="7" eb="9">
      <t>ヤクショク</t>
    </rPh>
    <phoneticPr fontId="1"/>
  </si>
  <si>
    <t>事業者代表者の氏名</t>
    <rPh sb="3" eb="6">
      <t>ダイヒョウシャ</t>
    </rPh>
    <rPh sb="7" eb="9">
      <t>シメイ</t>
    </rPh>
    <phoneticPr fontId="1"/>
  </si>
  <si>
    <t>事業者の住所</t>
    <rPh sb="4" eb="6">
      <t>ジュウショ</t>
    </rPh>
    <phoneticPr fontId="1"/>
  </si>
  <si>
    <t>申請書の申請年月日</t>
    <rPh sb="4" eb="6">
      <t>シンセイ</t>
    </rPh>
    <rPh sb="6" eb="9">
      <t>ネンガッピ</t>
    </rPh>
    <phoneticPr fontId="1"/>
  </si>
  <si>
    <t>申請書の文書番号</t>
    <rPh sb="4" eb="8">
      <t>ブンショバンゴウ</t>
    </rPh>
    <phoneticPr fontId="1"/>
  </si>
  <si>
    <t>事業者の法人番号</t>
    <rPh sb="0" eb="3">
      <t>ジギョウシャ</t>
    </rPh>
    <rPh sb="4" eb="6">
      <t>ホウジン</t>
    </rPh>
    <rPh sb="6" eb="8">
      <t>バンゴウ</t>
    </rPh>
    <phoneticPr fontId="1"/>
  </si>
  <si>
    <t>Ⅰ.事業者に関する情報</t>
    <rPh sb="2" eb="5">
      <t>ジギョウシャ</t>
    </rPh>
    <rPh sb="6" eb="7">
      <t>カン</t>
    </rPh>
    <rPh sb="9" eb="11">
      <t>ジョウホウ</t>
    </rPh>
    <phoneticPr fontId="1"/>
  </si>
  <si>
    <t>Ⅱ.文書に関する情報</t>
    <rPh sb="2" eb="4">
      <t>ブンショ</t>
    </rPh>
    <rPh sb="5" eb="6">
      <t>カン</t>
    </rPh>
    <rPh sb="8" eb="10">
      <t>ジョウホウ</t>
    </rPh>
    <phoneticPr fontId="1"/>
  </si>
  <si>
    <t>v1.01</t>
    <phoneticPr fontId="1"/>
  </si>
  <si>
    <t>https://www.houjin-bangou.nta.go.jp/</t>
  </si>
  <si>
    <t>例） 代表取締役社長</t>
    <rPh sb="0" eb="1">
      <t>レイ</t>
    </rPh>
    <rPh sb="3" eb="10">
      <t>ダイヒョウトリシマリヤクシャチョウ</t>
    </rPh>
    <phoneticPr fontId="1"/>
  </si>
  <si>
    <t>例） 〇〇〇電力株式会社</t>
    <rPh sb="0" eb="1">
      <t>レイ</t>
    </rPh>
    <rPh sb="6" eb="8">
      <t>デンリョク</t>
    </rPh>
    <rPh sb="8" eb="12">
      <t>カブシキカイシャ</t>
    </rPh>
    <phoneticPr fontId="1"/>
  </si>
  <si>
    <t>※申請書に記載する代表者氏名を記載。</t>
    <rPh sb="5" eb="7">
      <t>キサイ</t>
    </rPh>
    <rPh sb="9" eb="12">
      <t>ダイヒョウシャ</t>
    </rPh>
    <rPh sb="12" eb="14">
      <t>シメイ</t>
    </rPh>
    <rPh sb="15" eb="17">
      <t>キサイ</t>
    </rPh>
    <phoneticPr fontId="1"/>
  </si>
  <si>
    <t>※補助事業の実施場所を変更する場合は、変更前の住所を記載。
例）東京都千代田区霞が関1丁目3番地1号</t>
    <rPh sb="1" eb="5">
      <t>ホジョジギョウ</t>
    </rPh>
    <rPh sb="6" eb="10">
      <t>ジッシバショ</t>
    </rPh>
    <rPh sb="11" eb="13">
      <t>ヘンコウ</t>
    </rPh>
    <rPh sb="15" eb="17">
      <t>バアイ</t>
    </rPh>
    <rPh sb="19" eb="22">
      <t>ヘンコウマエ</t>
    </rPh>
    <rPh sb="23" eb="25">
      <t>ジュウショ</t>
    </rPh>
    <rPh sb="26" eb="28">
      <t>キサイ</t>
    </rPh>
    <rPh sb="30" eb="31">
      <t>レイ</t>
    </rPh>
    <rPh sb="32" eb="33">
      <t>カスミ</t>
    </rPh>
    <rPh sb="34" eb="35">
      <t>セキ</t>
    </rPh>
    <phoneticPr fontId="1"/>
  </si>
  <si>
    <t>※13桁の番号。
下記の国税庁の法人番号検索サイトから検索できます</t>
    <phoneticPr fontId="1"/>
  </si>
  <si>
    <t>※会社で定める文書の番号があれば記載。なければ空欄で可。</t>
    <rPh sb="1" eb="3">
      <t>カイシャ</t>
    </rPh>
    <rPh sb="4" eb="5">
      <t>サダ</t>
    </rPh>
    <rPh sb="7" eb="9">
      <t>ブンショ</t>
    </rPh>
    <rPh sb="10" eb="12">
      <t>バンゴウ</t>
    </rPh>
    <rPh sb="16" eb="18">
      <t>キサイ</t>
    </rPh>
    <rPh sb="23" eb="25">
      <t>クウラン</t>
    </rPh>
    <rPh sb="26" eb="27">
      <t>カ</t>
    </rPh>
    <phoneticPr fontId="1"/>
  </si>
  <si>
    <t>（様式第１）</t>
    <rPh sb="1" eb="3">
      <t>ヨウシキ</t>
    </rPh>
    <rPh sb="3" eb="4">
      <t>ダイ</t>
    </rPh>
    <phoneticPr fontId="1"/>
  </si>
  <si>
    <t>申請者　住所　</t>
    <rPh sb="0" eb="3">
      <t>シンセイシャ</t>
    </rPh>
    <rPh sb="4" eb="6">
      <t>ジュウショ</t>
    </rPh>
    <phoneticPr fontId="1"/>
  </si>
  <si>
    <t>１．補助事業の目的及び内容</t>
    <rPh sb="2" eb="4">
      <t>ホジョ</t>
    </rPh>
    <rPh sb="4" eb="6">
      <t>ジギョウ</t>
    </rPh>
    <rPh sb="7" eb="9">
      <t>モクテキ</t>
    </rPh>
    <rPh sb="9" eb="10">
      <t>オヨ</t>
    </rPh>
    <rPh sb="11" eb="13">
      <t>ナイヨウ</t>
    </rPh>
    <phoneticPr fontId="1"/>
  </si>
  <si>
    <t>２．補助事業の開始及び完了予定日</t>
    <rPh sb="2" eb="4">
      <t>ホジョ</t>
    </rPh>
    <rPh sb="4" eb="6">
      <t>ジギョウ</t>
    </rPh>
    <rPh sb="7" eb="9">
      <t>カイシ</t>
    </rPh>
    <rPh sb="9" eb="10">
      <t>オヨ</t>
    </rPh>
    <rPh sb="11" eb="13">
      <t>カンリョウ</t>
    </rPh>
    <rPh sb="13" eb="16">
      <t>ヨテイビ</t>
    </rPh>
    <phoneticPr fontId="1"/>
  </si>
  <si>
    <t>３．補助事業に要する経費</t>
    <rPh sb="2" eb="4">
      <t>ホジョ</t>
    </rPh>
    <rPh sb="4" eb="6">
      <t>ジギョウ</t>
    </rPh>
    <rPh sb="7" eb="8">
      <t>ヨウ</t>
    </rPh>
    <rPh sb="10" eb="12">
      <t>ケイヒ</t>
    </rPh>
    <phoneticPr fontId="1"/>
  </si>
  <si>
    <t>円</t>
    <rPh sb="0" eb="1">
      <t>エン</t>
    </rPh>
    <phoneticPr fontId="1"/>
  </si>
  <si>
    <t>４．補助対象経費</t>
    <rPh sb="2" eb="4">
      <t>ホジョ</t>
    </rPh>
    <rPh sb="4" eb="6">
      <t>タイショウ</t>
    </rPh>
    <rPh sb="6" eb="8">
      <t>ケイヒ</t>
    </rPh>
    <phoneticPr fontId="1"/>
  </si>
  <si>
    <t>５．補助金交付申請額</t>
    <rPh sb="2" eb="5">
      <t>ホジョキン</t>
    </rPh>
    <rPh sb="5" eb="7">
      <t>コウフ</t>
    </rPh>
    <rPh sb="7" eb="10">
      <t>シンセイガク</t>
    </rPh>
    <phoneticPr fontId="1"/>
  </si>
  <si>
    <t>６．補助事業に要する経費、補助対象経費及び補助金の配分額</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8">
      <t>ハイブンガク</t>
    </rPh>
    <phoneticPr fontId="1"/>
  </si>
  <si>
    <t>７．同上の金額の算出基礎</t>
    <rPh sb="2" eb="4">
      <t>ドウジョウ</t>
    </rPh>
    <rPh sb="5" eb="7">
      <t>キンガク</t>
    </rPh>
    <rPh sb="8" eb="10">
      <t>サンシュツ</t>
    </rPh>
    <rPh sb="10" eb="12">
      <t>キソ</t>
    </rPh>
    <phoneticPr fontId="1"/>
  </si>
  <si>
    <t>（注１）申請書には、次の事項を記載した書面を添付すること。</t>
    <rPh sb="1" eb="2">
      <t>チュウ</t>
    </rPh>
    <rPh sb="4" eb="7">
      <t>シンセイショ</t>
    </rPh>
    <rPh sb="10" eb="11">
      <t>ツギ</t>
    </rPh>
    <rPh sb="12" eb="14">
      <t>ジコウ</t>
    </rPh>
    <rPh sb="15" eb="17">
      <t>キサイ</t>
    </rPh>
    <rPh sb="19" eb="21">
      <t>ショメン</t>
    </rPh>
    <rPh sb="22" eb="24">
      <t>テンプ</t>
    </rPh>
    <phoneticPr fontId="1"/>
  </si>
  <si>
    <t>　１．申請者の営む主な事業
　２．申請者の資産及び負債に関する事項
　３．補助事業の経費のうち補助金によって賄われる部分以外の部分の負担者、負担額及び負担方法
　４．補助事業の効果
　５．補助事業に関して生ずる収入金に関する事項
　６．申請者の役員等名簿</t>
    <rPh sb="3" eb="6">
      <t>シンセイシャ</t>
    </rPh>
    <rPh sb="7" eb="8">
      <t>イトナ</t>
    </rPh>
    <rPh sb="9" eb="10">
      <t>オモ</t>
    </rPh>
    <rPh sb="11" eb="13">
      <t>ジギョウ</t>
    </rPh>
    <rPh sb="17" eb="20">
      <t>シンセイシャ</t>
    </rPh>
    <rPh sb="21" eb="23">
      <t>シサン</t>
    </rPh>
    <rPh sb="23" eb="24">
      <t>オヨ</t>
    </rPh>
    <rPh sb="25" eb="27">
      <t>フサイ</t>
    </rPh>
    <rPh sb="28" eb="29">
      <t>カン</t>
    </rPh>
    <rPh sb="31" eb="33">
      <t>ジコウ</t>
    </rPh>
    <rPh sb="37" eb="39">
      <t>ホジョ</t>
    </rPh>
    <rPh sb="39" eb="41">
      <t>ジギョウ</t>
    </rPh>
    <rPh sb="42" eb="44">
      <t>ケイヒ</t>
    </rPh>
    <rPh sb="47" eb="50">
      <t>ホジョキン</t>
    </rPh>
    <rPh sb="54" eb="55">
      <t>マカナ</t>
    </rPh>
    <rPh sb="58" eb="60">
      <t>ブブン</t>
    </rPh>
    <rPh sb="60" eb="62">
      <t>イガイ</t>
    </rPh>
    <rPh sb="63" eb="65">
      <t>ブブン</t>
    </rPh>
    <rPh sb="66" eb="69">
      <t>フタンシャ</t>
    </rPh>
    <rPh sb="70" eb="73">
      <t>フタンガク</t>
    </rPh>
    <rPh sb="73" eb="74">
      <t>オヨ</t>
    </rPh>
    <rPh sb="75" eb="77">
      <t>フタン</t>
    </rPh>
    <rPh sb="77" eb="79">
      <t>ホウホウ</t>
    </rPh>
    <rPh sb="83" eb="85">
      <t>ホジョ</t>
    </rPh>
    <rPh sb="85" eb="87">
      <t>ジギョウ</t>
    </rPh>
    <rPh sb="88" eb="90">
      <t>コウカ</t>
    </rPh>
    <rPh sb="94" eb="96">
      <t>ホジョ</t>
    </rPh>
    <rPh sb="96" eb="98">
      <t>ジギョウ</t>
    </rPh>
    <rPh sb="99" eb="100">
      <t>カン</t>
    </rPh>
    <rPh sb="102" eb="103">
      <t>ショウ</t>
    </rPh>
    <rPh sb="105" eb="108">
      <t>シュウニュウキン</t>
    </rPh>
    <rPh sb="109" eb="110">
      <t>カン</t>
    </rPh>
    <rPh sb="112" eb="114">
      <t>ジコウ</t>
    </rPh>
    <rPh sb="118" eb="121">
      <t>シンセイシャ</t>
    </rPh>
    <rPh sb="122" eb="124">
      <t>ヤクイン</t>
    </rPh>
    <rPh sb="124" eb="125">
      <t>トウ</t>
    </rPh>
    <rPh sb="125" eb="127">
      <t>メイボ</t>
    </rPh>
    <phoneticPr fontId="1"/>
  </si>
  <si>
    <t>（注２）消費税及び地方消費税に係る仕入控除税額を減額して申請する場合は、次の算式を明記すること。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シイレ</t>
    </rPh>
    <rPh sb="19" eb="21">
      <t>コウジョ</t>
    </rPh>
    <rPh sb="21" eb="23">
      <t>ゼイガク</t>
    </rPh>
    <rPh sb="24" eb="26">
      <t>ゲンガク</t>
    </rPh>
    <rPh sb="28" eb="30">
      <t>シンセイ</t>
    </rPh>
    <rPh sb="32" eb="34">
      <t>バアイ</t>
    </rPh>
    <rPh sb="36" eb="37">
      <t>ツギ</t>
    </rPh>
    <rPh sb="38" eb="40">
      <t>サンシキ</t>
    </rPh>
    <rPh sb="41" eb="43">
      <t>メイキ</t>
    </rPh>
    <phoneticPr fontId="1"/>
  </si>
  <si>
    <t>　　　　　補助金所要額 － 消費税及び地方消費税に係る仕入控除税額 ＝ 補助金額</t>
    <rPh sb="5" eb="8">
      <t>ホジョキン</t>
    </rPh>
    <rPh sb="8" eb="11">
      <t>ショヨウガク</t>
    </rPh>
    <rPh sb="14" eb="17">
      <t>ショウヒゼイ</t>
    </rPh>
    <rPh sb="17" eb="18">
      <t>オヨ</t>
    </rPh>
    <rPh sb="19" eb="21">
      <t>チホウ</t>
    </rPh>
    <rPh sb="21" eb="24">
      <t>ショウヒゼイ</t>
    </rPh>
    <rPh sb="25" eb="26">
      <t>カカ</t>
    </rPh>
    <rPh sb="27" eb="29">
      <t>シイレ</t>
    </rPh>
    <rPh sb="29" eb="31">
      <t>コウジョ</t>
    </rPh>
    <rPh sb="31" eb="33">
      <t>ゼイガク</t>
    </rPh>
    <rPh sb="36" eb="39">
      <t>ホジョキン</t>
    </rPh>
    <rPh sb="39" eb="40">
      <t>ガク</t>
    </rPh>
    <phoneticPr fontId="1"/>
  </si>
  <si>
    <t>別添</t>
    <rPh sb="0" eb="2">
      <t>ベッテン</t>
    </rPh>
    <phoneticPr fontId="1"/>
  </si>
  <si>
    <t>資産合計</t>
    <rPh sb="0" eb="2">
      <t>シサン</t>
    </rPh>
    <rPh sb="2" eb="4">
      <t>ゴウケイ</t>
    </rPh>
    <phoneticPr fontId="1"/>
  </si>
  <si>
    <t>負債及び純資産合計</t>
    <rPh sb="0" eb="2">
      <t>フサイ</t>
    </rPh>
    <rPh sb="2" eb="3">
      <t>オヨ</t>
    </rPh>
    <rPh sb="4" eb="7">
      <t>ジュンシサン</t>
    </rPh>
    <rPh sb="7" eb="9">
      <t>ゴウケイ</t>
    </rPh>
    <phoneticPr fontId="1"/>
  </si>
  <si>
    <t>　負債合計</t>
    <rPh sb="1" eb="3">
      <t>フサイ</t>
    </rPh>
    <rPh sb="3" eb="5">
      <t>ゴウケイ</t>
    </rPh>
    <phoneticPr fontId="1"/>
  </si>
  <si>
    <t>　純資産合計</t>
    <rPh sb="1" eb="4">
      <t>ジュンシサン</t>
    </rPh>
    <rPh sb="4" eb="6">
      <t>ゴウケイ</t>
    </rPh>
    <phoneticPr fontId="1"/>
  </si>
  <si>
    <t>（単位：百万円）</t>
    <rPh sb="1" eb="3">
      <t>タンイ</t>
    </rPh>
    <rPh sb="4" eb="6">
      <t>ヒャクマン</t>
    </rPh>
    <rPh sb="6" eb="7">
      <t>エン</t>
    </rPh>
    <phoneticPr fontId="1"/>
  </si>
  <si>
    <t>２．申請者の資産及び負債に関する事項</t>
    <rPh sb="2" eb="5">
      <t>シンセイシャ</t>
    </rPh>
    <rPh sb="6" eb="8">
      <t>シサン</t>
    </rPh>
    <rPh sb="8" eb="9">
      <t>オヨ</t>
    </rPh>
    <rPh sb="10" eb="12">
      <t>フサイ</t>
    </rPh>
    <rPh sb="13" eb="14">
      <t>カン</t>
    </rPh>
    <rPh sb="16" eb="18">
      <t>ジコウ</t>
    </rPh>
    <phoneticPr fontId="1"/>
  </si>
  <si>
    <t>１．申請者の営む主な事業</t>
    <rPh sb="2" eb="5">
      <t>シンセイシャ</t>
    </rPh>
    <rPh sb="6" eb="7">
      <t>イトナ</t>
    </rPh>
    <rPh sb="8" eb="9">
      <t>オモ</t>
    </rPh>
    <rPh sb="10" eb="12">
      <t>ジギョウ</t>
    </rPh>
    <phoneticPr fontId="1"/>
  </si>
  <si>
    <t>３．補助事業の経費のうち補助金によって賄われる部分以外の部分の負担者、負担額及び負担方法</t>
    <rPh sb="2" eb="4">
      <t>ホジョ</t>
    </rPh>
    <rPh sb="4" eb="6">
      <t>ジギョウ</t>
    </rPh>
    <rPh sb="7" eb="9">
      <t>ケイヒ</t>
    </rPh>
    <rPh sb="12" eb="15">
      <t>ホジョキン</t>
    </rPh>
    <rPh sb="19" eb="20">
      <t>マカナ</t>
    </rPh>
    <rPh sb="23" eb="25">
      <t>ブブン</t>
    </rPh>
    <rPh sb="25" eb="27">
      <t>イガイ</t>
    </rPh>
    <rPh sb="28" eb="30">
      <t>ブブン</t>
    </rPh>
    <rPh sb="31" eb="34">
      <t>フタンシャ</t>
    </rPh>
    <rPh sb="35" eb="38">
      <t>フタンガク</t>
    </rPh>
    <rPh sb="38" eb="39">
      <t>オヨ</t>
    </rPh>
    <rPh sb="40" eb="42">
      <t>フタン</t>
    </rPh>
    <rPh sb="42" eb="44">
      <t>ホウホウ</t>
    </rPh>
    <phoneticPr fontId="1"/>
  </si>
  <si>
    <t>４．補助事業の効果</t>
    <rPh sb="2" eb="4">
      <t>ホジョ</t>
    </rPh>
    <rPh sb="4" eb="6">
      <t>ジギョウ</t>
    </rPh>
    <rPh sb="7" eb="9">
      <t>コウカ</t>
    </rPh>
    <phoneticPr fontId="1"/>
  </si>
  <si>
    <t>５．補助事業に関して生ずる収入金に関する事項</t>
    <rPh sb="2" eb="4">
      <t>ホジョ</t>
    </rPh>
    <rPh sb="4" eb="6">
      <t>ジギョウ</t>
    </rPh>
    <rPh sb="7" eb="8">
      <t>カン</t>
    </rPh>
    <rPh sb="10" eb="11">
      <t>ショウ</t>
    </rPh>
    <rPh sb="13" eb="16">
      <t>シュウニュウキン</t>
    </rPh>
    <rPh sb="17" eb="18">
      <t>カン</t>
    </rPh>
    <rPh sb="20" eb="22">
      <t>ジコウ</t>
    </rPh>
    <phoneticPr fontId="1"/>
  </si>
  <si>
    <t>６．役員名簿</t>
    <rPh sb="2" eb="4">
      <t>ヤクイン</t>
    </rPh>
    <rPh sb="4" eb="6">
      <t>メイボ</t>
    </rPh>
    <phoneticPr fontId="1"/>
  </si>
  <si>
    <t>氏名（漢字）</t>
    <rPh sb="0" eb="2">
      <t>シメイ</t>
    </rPh>
    <rPh sb="3" eb="5">
      <t>カンジ</t>
    </rPh>
    <phoneticPr fontId="1"/>
  </si>
  <si>
    <t>氏名（カナ）</t>
    <rPh sb="0" eb="2">
      <t>シメイ</t>
    </rPh>
    <phoneticPr fontId="1"/>
  </si>
  <si>
    <t>生年月日</t>
    <rPh sb="0" eb="2">
      <t>セイネン</t>
    </rPh>
    <rPh sb="2" eb="4">
      <t>ガッピ</t>
    </rPh>
    <phoneticPr fontId="1"/>
  </si>
  <si>
    <t>会社名</t>
    <rPh sb="0" eb="3">
      <t>カイシャメイ</t>
    </rPh>
    <phoneticPr fontId="1"/>
  </si>
  <si>
    <t>役職名</t>
    <rPh sb="0" eb="3">
      <t>ヤクショクメイ</t>
    </rPh>
    <phoneticPr fontId="1"/>
  </si>
  <si>
    <t>12月使用分</t>
    <rPh sb="2" eb="3">
      <t>ツキ</t>
    </rPh>
    <rPh sb="3" eb="6">
      <t>シヨウブン</t>
    </rPh>
    <phoneticPr fontId="1"/>
  </si>
  <si>
    <t>11月使用分</t>
    <rPh sb="2" eb="3">
      <t>ツキ</t>
    </rPh>
    <rPh sb="3" eb="6">
      <t>シヨウブン</t>
    </rPh>
    <phoneticPr fontId="1"/>
  </si>
  <si>
    <t>※システム改修が必要な場合「必要」を選択してください</t>
    <rPh sb="5" eb="7">
      <t>カイシュウ</t>
    </rPh>
    <rPh sb="8" eb="10">
      <t>ヒツヨウ</t>
    </rPh>
    <rPh sb="11" eb="13">
      <t>バアイ</t>
    </rPh>
    <rPh sb="14" eb="16">
      <t>ヒツヨウ</t>
    </rPh>
    <rPh sb="18" eb="20">
      <t>センタク</t>
    </rPh>
    <phoneticPr fontId="1"/>
  </si>
  <si>
    <t>（０） システム改修費</t>
    <rPh sb="8" eb="11">
      <t>カイシュウヒ</t>
    </rPh>
    <phoneticPr fontId="1"/>
  </si>
  <si>
    <t>10月使用分</t>
    <rPh sb="2" eb="3">
      <t>ツキ</t>
    </rPh>
    <rPh sb="3" eb="6">
      <t>シヨウブン</t>
    </rPh>
    <phoneticPr fontId="1"/>
  </si>
  <si>
    <t>※事務費はシステム改修費を指す</t>
    <rPh sb="1" eb="4">
      <t>ジムヒ</t>
    </rPh>
    <rPh sb="9" eb="12">
      <t>カイシュウヒ</t>
    </rPh>
    <rPh sb="13" eb="14">
      <t>サ</t>
    </rPh>
    <phoneticPr fontId="1"/>
  </si>
  <si>
    <t>法人代表者名</t>
    <rPh sb="0" eb="2">
      <t>ホウジン</t>
    </rPh>
    <rPh sb="2" eb="5">
      <t>ダイヒョウシャ</t>
    </rPh>
    <rPh sb="5" eb="6">
      <t>メイ</t>
    </rPh>
    <phoneticPr fontId="1"/>
  </si>
  <si>
    <t>法人代表者役職</t>
    <rPh sb="0" eb="2">
      <t>ホウジン</t>
    </rPh>
    <rPh sb="2" eb="5">
      <t>ダイヒョウシャ</t>
    </rPh>
    <rPh sb="5" eb="7">
      <t>ヤクショク</t>
    </rPh>
    <phoneticPr fontId="1"/>
  </si>
  <si>
    <t>　補助事業に関して生ずる収入金はなし</t>
    <rPh sb="1" eb="3">
      <t>ホジョ</t>
    </rPh>
    <rPh sb="3" eb="5">
      <t>ジギョウ</t>
    </rPh>
    <rPh sb="6" eb="7">
      <t>カン</t>
    </rPh>
    <rPh sb="9" eb="10">
      <t>ショウ</t>
    </rPh>
    <rPh sb="12" eb="15">
      <t>シュウニュウキン</t>
    </rPh>
    <phoneticPr fontId="1"/>
  </si>
  <si>
    <t>　負担額はなし</t>
    <rPh sb="1" eb="4">
      <t>フタンガク</t>
    </rPh>
    <phoneticPr fontId="1"/>
  </si>
  <si>
    <t>（別紙）</t>
    <rPh sb="1" eb="3">
      <t>ベッシ</t>
    </rPh>
    <phoneticPr fontId="1"/>
  </si>
  <si>
    <t>翌1月使用分</t>
    <rPh sb="0" eb="1">
      <t>ヨク</t>
    </rPh>
    <rPh sb="2" eb="3">
      <t>ガツ</t>
    </rPh>
    <rPh sb="3" eb="6">
      <t>シヨウブン</t>
    </rPh>
    <phoneticPr fontId="1"/>
  </si>
  <si>
    <t>翌2月使用分</t>
    <rPh sb="0" eb="1">
      <t>ヨク</t>
    </rPh>
    <rPh sb="2" eb="3">
      <t>ガツ</t>
    </rPh>
    <rPh sb="3" eb="6">
      <t>シヨウブン</t>
    </rPh>
    <phoneticPr fontId="1"/>
  </si>
  <si>
    <t>翌3月使用分</t>
    <rPh sb="0" eb="1">
      <t>ヨク</t>
    </rPh>
    <rPh sb="2" eb="3">
      <t>ツキ</t>
    </rPh>
    <rPh sb="3" eb="6">
      <t>シヨウブン</t>
    </rPh>
    <phoneticPr fontId="1"/>
  </si>
  <si>
    <t>翌4月使用分</t>
    <rPh sb="0" eb="1">
      <t>ヨク</t>
    </rPh>
    <rPh sb="2" eb="3">
      <t>ツキ</t>
    </rPh>
    <rPh sb="3" eb="6">
      <t>シヨウブン</t>
    </rPh>
    <phoneticPr fontId="1"/>
  </si>
  <si>
    <t>翌5月使用分</t>
    <rPh sb="0" eb="1">
      <t>ヨク</t>
    </rPh>
    <rPh sb="2" eb="3">
      <t>ツキ</t>
    </rPh>
    <rPh sb="3" eb="6">
      <t>シヨウブン</t>
    </rPh>
    <phoneticPr fontId="1"/>
  </si>
  <si>
    <t>翌6月使用分</t>
    <rPh sb="0" eb="1">
      <t>ヨク</t>
    </rPh>
    <rPh sb="2" eb="3">
      <t>ツキ</t>
    </rPh>
    <rPh sb="3" eb="6">
      <t>シヨウブン</t>
    </rPh>
    <phoneticPr fontId="1"/>
  </si>
  <si>
    <t>翌7月使用分</t>
    <rPh sb="0" eb="1">
      <t>ヨク</t>
    </rPh>
    <rPh sb="2" eb="3">
      <t>ツキ</t>
    </rPh>
    <rPh sb="3" eb="6">
      <t>シヨウブン</t>
    </rPh>
    <phoneticPr fontId="1"/>
  </si>
  <si>
    <t>翌8月使用分</t>
    <rPh sb="0" eb="1">
      <t>ヨク</t>
    </rPh>
    <rPh sb="2" eb="3">
      <t>ツキ</t>
    </rPh>
    <rPh sb="3" eb="6">
      <t>シヨウブン</t>
    </rPh>
    <phoneticPr fontId="1"/>
  </si>
  <si>
    <t>翌9月使用分</t>
    <rPh sb="0" eb="1">
      <t>ヨク</t>
    </rPh>
    <rPh sb="2" eb="3">
      <t>ツキ</t>
    </rPh>
    <rPh sb="3" eb="6">
      <t>シヨウブン</t>
    </rPh>
    <phoneticPr fontId="1"/>
  </si>
  <si>
    <t>翌10月使用分</t>
    <rPh sb="0" eb="1">
      <t>ヨク</t>
    </rPh>
    <rPh sb="3" eb="4">
      <t>ツキ</t>
    </rPh>
    <rPh sb="4" eb="7">
      <t>シヨウブン</t>
    </rPh>
    <phoneticPr fontId="1"/>
  </si>
  <si>
    <t>翌11月使用分</t>
    <rPh sb="0" eb="1">
      <t>ヨク</t>
    </rPh>
    <rPh sb="3" eb="4">
      <t>ツキ</t>
    </rPh>
    <rPh sb="4" eb="7">
      <t>シヨウブン</t>
    </rPh>
    <phoneticPr fontId="1"/>
  </si>
  <si>
    <t>翌12月使用分</t>
    <rPh sb="0" eb="1">
      <t>ヨク</t>
    </rPh>
    <rPh sb="3" eb="4">
      <t>ツキ</t>
    </rPh>
    <rPh sb="4" eb="7">
      <t>シヨウブン</t>
    </rPh>
    <phoneticPr fontId="1"/>
  </si>
  <si>
    <t>Ⅲ.補助事業の開始及び完了予定日</t>
    <rPh sb="2" eb="4">
      <t>ホジョ</t>
    </rPh>
    <rPh sb="4" eb="6">
      <t>ジギョウ</t>
    </rPh>
    <rPh sb="7" eb="9">
      <t>カイシ</t>
    </rPh>
    <rPh sb="9" eb="10">
      <t>オヨ</t>
    </rPh>
    <rPh sb="11" eb="13">
      <t>カンリョウ</t>
    </rPh>
    <rPh sb="13" eb="16">
      <t>ヨテイビ</t>
    </rPh>
    <phoneticPr fontId="1"/>
  </si>
  <si>
    <t>補助事業の開始年月日</t>
    <rPh sb="0" eb="2">
      <t>ホジョ</t>
    </rPh>
    <rPh sb="2" eb="4">
      <t>ジギョウ</t>
    </rPh>
    <rPh sb="5" eb="7">
      <t>カイシ</t>
    </rPh>
    <rPh sb="7" eb="10">
      <t>ネンガッピ</t>
    </rPh>
    <phoneticPr fontId="1"/>
  </si>
  <si>
    <t>補助事業の終了年月日</t>
    <rPh sb="0" eb="2">
      <t>ホジョ</t>
    </rPh>
    <rPh sb="2" eb="4">
      <t>ジギョウ</t>
    </rPh>
    <rPh sb="5" eb="7">
      <t>シュウリョウ</t>
    </rPh>
    <rPh sb="7" eb="10">
      <t>ネンガッピ</t>
    </rPh>
    <phoneticPr fontId="1"/>
  </si>
  <si>
    <r>
      <t>Ⅳ.申請者の営む主な事業　</t>
    </r>
    <r>
      <rPr>
        <sz val="11"/>
        <color theme="1"/>
        <rFont val="ＭＳ Ｐゴシック"/>
        <family val="3"/>
        <charset val="128"/>
        <scheme val="minor"/>
      </rPr>
      <t>※事業内容を記載してください。定款や会社案内等からの抜粋で可（100文字以内）。</t>
    </r>
    <rPh sb="2" eb="5">
      <t>シンセイシャ</t>
    </rPh>
    <rPh sb="6" eb="7">
      <t>イトナ</t>
    </rPh>
    <rPh sb="8" eb="9">
      <t>オモ</t>
    </rPh>
    <rPh sb="10" eb="12">
      <t>ジギョウ</t>
    </rPh>
    <rPh sb="14" eb="16">
      <t>ジギョウ</t>
    </rPh>
    <rPh sb="16" eb="18">
      <t>ナイヨウ</t>
    </rPh>
    <rPh sb="19" eb="21">
      <t>キサイ</t>
    </rPh>
    <rPh sb="28" eb="30">
      <t>テイカン</t>
    </rPh>
    <rPh sb="31" eb="33">
      <t>カイシャ</t>
    </rPh>
    <rPh sb="33" eb="35">
      <t>アンナイ</t>
    </rPh>
    <rPh sb="35" eb="36">
      <t>トウ</t>
    </rPh>
    <rPh sb="39" eb="41">
      <t>バッスイ</t>
    </rPh>
    <rPh sb="42" eb="43">
      <t>カ</t>
    </rPh>
    <rPh sb="47" eb="49">
      <t>モジ</t>
    </rPh>
    <rPh sb="49" eb="51">
      <t>イナイ</t>
    </rPh>
    <phoneticPr fontId="1"/>
  </si>
  <si>
    <t>Ⅴ．申請者の資産等に関する事項</t>
    <rPh sb="2" eb="5">
      <t>シンセイシャ</t>
    </rPh>
    <rPh sb="6" eb="8">
      <t>シサン</t>
    </rPh>
    <rPh sb="8" eb="9">
      <t>トウ</t>
    </rPh>
    <rPh sb="10" eb="11">
      <t>カン</t>
    </rPh>
    <rPh sb="13" eb="15">
      <t>ジコウ</t>
    </rPh>
    <phoneticPr fontId="1"/>
  </si>
  <si>
    <t>負債合計額（円）</t>
    <rPh sb="0" eb="2">
      <t>フサイ</t>
    </rPh>
    <rPh sb="2" eb="5">
      <t>ゴウケイガク</t>
    </rPh>
    <rPh sb="6" eb="7">
      <t>エン</t>
    </rPh>
    <phoneticPr fontId="1"/>
  </si>
  <si>
    <t>純資産合計額（円）</t>
    <rPh sb="0" eb="3">
      <t>ジュンシサン</t>
    </rPh>
    <rPh sb="3" eb="6">
      <t>ゴウケイガク</t>
    </rPh>
    <rPh sb="7" eb="8">
      <t>エン</t>
    </rPh>
    <phoneticPr fontId="1"/>
  </si>
  <si>
    <t>　※負債合計額を記載。100万円未満は概算の金額でも可（記載例：5234,000,000）</t>
    <rPh sb="2" eb="4">
      <t>フサイ</t>
    </rPh>
    <rPh sb="4" eb="7">
      <t>ゴウケイガク</t>
    </rPh>
    <rPh sb="8" eb="10">
      <t>キサイ</t>
    </rPh>
    <rPh sb="14" eb="16">
      <t>マンエン</t>
    </rPh>
    <rPh sb="16" eb="18">
      <t>ミマン</t>
    </rPh>
    <rPh sb="19" eb="21">
      <t>ガイサン</t>
    </rPh>
    <rPh sb="22" eb="24">
      <t>キンガク</t>
    </rPh>
    <rPh sb="26" eb="27">
      <t>カ</t>
    </rPh>
    <rPh sb="28" eb="30">
      <t>キサイ</t>
    </rPh>
    <rPh sb="30" eb="31">
      <t>レイ</t>
    </rPh>
    <phoneticPr fontId="1"/>
  </si>
  <si>
    <t>　※純資産合計額を記載。100万円未満は概算の金額でも可（記載例：5234,000,000）</t>
    <rPh sb="2" eb="5">
      <t>ジュンシサン</t>
    </rPh>
    <rPh sb="5" eb="8">
      <t>ゴウケイガク</t>
    </rPh>
    <rPh sb="9" eb="11">
      <t>キサイ</t>
    </rPh>
    <rPh sb="15" eb="17">
      <t>マンエン</t>
    </rPh>
    <rPh sb="17" eb="19">
      <t>ミマン</t>
    </rPh>
    <rPh sb="20" eb="22">
      <t>ガイサン</t>
    </rPh>
    <rPh sb="23" eb="25">
      <t>キンガク</t>
    </rPh>
    <rPh sb="27" eb="28">
      <t>カ</t>
    </rPh>
    <rPh sb="29" eb="31">
      <t>キサイ</t>
    </rPh>
    <rPh sb="31" eb="32">
      <t>レイ</t>
    </rPh>
    <phoneticPr fontId="1"/>
  </si>
  <si>
    <t>資産状況の時点（年月）</t>
    <rPh sb="0" eb="2">
      <t>シサン</t>
    </rPh>
    <rPh sb="2" eb="4">
      <t>ジョウキョウ</t>
    </rPh>
    <rPh sb="5" eb="7">
      <t>ジテン</t>
    </rPh>
    <rPh sb="8" eb="10">
      <t>ネンゲツ</t>
    </rPh>
    <phoneticPr fontId="1"/>
  </si>
  <si>
    <t>　※資産等の金額がいつ時点（年月）かを記載。</t>
    <rPh sb="2" eb="4">
      <t>シサン</t>
    </rPh>
    <rPh sb="4" eb="5">
      <t>トウ</t>
    </rPh>
    <rPh sb="6" eb="8">
      <t>キンガク</t>
    </rPh>
    <rPh sb="11" eb="13">
      <t>ジテン</t>
    </rPh>
    <rPh sb="14" eb="16">
      <t>ネンゲツ</t>
    </rPh>
    <rPh sb="19" eb="21">
      <t>キサイ</t>
    </rPh>
    <phoneticPr fontId="1"/>
  </si>
  <si>
    <t>別紙　補助金申請額の算出基礎を参照。</t>
    <rPh sb="0" eb="2">
      <t>ベッシ</t>
    </rPh>
    <rPh sb="3" eb="6">
      <t>ホジョキン</t>
    </rPh>
    <rPh sb="6" eb="9">
      <t>シンセイガク</t>
    </rPh>
    <phoneticPr fontId="1"/>
  </si>
  <si>
    <t>終了月リスト</t>
    <rPh sb="0" eb="2">
      <t>シュウリョウ</t>
    </rPh>
    <rPh sb="2" eb="3">
      <t>ツキ</t>
    </rPh>
    <phoneticPr fontId="1"/>
  </si>
  <si>
    <t>検索用</t>
    <rPh sb="0" eb="2">
      <t>ケンサク</t>
    </rPh>
    <rPh sb="2" eb="3">
      <t>ヨウ</t>
    </rPh>
    <phoneticPr fontId="1"/>
  </si>
  <si>
    <t>※補助金の対象となる期間の開始月を選択。</t>
    <rPh sb="1" eb="4">
      <t>ホジョキン</t>
    </rPh>
    <rPh sb="5" eb="7">
      <t>タイショウ</t>
    </rPh>
    <rPh sb="10" eb="12">
      <t>キカン</t>
    </rPh>
    <rPh sb="13" eb="15">
      <t>カイシ</t>
    </rPh>
    <rPh sb="15" eb="16">
      <t>ツキ</t>
    </rPh>
    <rPh sb="17" eb="19">
      <t>センタク</t>
    </rPh>
    <phoneticPr fontId="1"/>
  </si>
  <si>
    <t>※補助金の対象となる期間の終了月を選択。
 　 開始月を入れないと選択できません。</t>
    <rPh sb="1" eb="4">
      <t>ホジョキン</t>
    </rPh>
    <rPh sb="5" eb="7">
      <t>タイショウ</t>
    </rPh>
    <rPh sb="10" eb="12">
      <t>キカン</t>
    </rPh>
    <rPh sb="13" eb="15">
      <t>シュウリョウ</t>
    </rPh>
    <rPh sb="15" eb="16">
      <t>ツキ</t>
    </rPh>
    <rPh sb="17" eb="19">
      <t>センタク</t>
    </rPh>
    <rPh sb="24" eb="26">
      <t>カイシ</t>
    </rPh>
    <rPh sb="26" eb="27">
      <t>ツキ</t>
    </rPh>
    <rPh sb="28" eb="29">
      <t>イ</t>
    </rPh>
    <rPh sb="33" eb="35">
      <t>センタク</t>
    </rPh>
    <phoneticPr fontId="1"/>
  </si>
  <si>
    <t>※販売量の計画値（見込み値）を入力してください。</t>
    <rPh sb="1" eb="4">
      <t>ハンバイリョウ</t>
    </rPh>
    <rPh sb="5" eb="7">
      <t>ケイカク</t>
    </rPh>
    <rPh sb="7" eb="8">
      <t>アタイ</t>
    </rPh>
    <rPh sb="9" eb="11">
      <t>ミコ</t>
    </rPh>
    <rPh sb="12" eb="13">
      <t>チ</t>
    </rPh>
    <rPh sb="15" eb="17">
      <t>ニュウリョク</t>
    </rPh>
    <phoneticPr fontId="1"/>
  </si>
  <si>
    <t>（表示用）</t>
    <rPh sb="1" eb="4">
      <t>ヒョウジヨウ</t>
    </rPh>
    <phoneticPr fontId="1"/>
  </si>
  <si>
    <t>（2月検針分）</t>
    <rPh sb="2" eb="3">
      <t>ガツ</t>
    </rPh>
    <rPh sb="3" eb="5">
      <t>ケンシン</t>
    </rPh>
    <rPh sb="5" eb="6">
      <t>ブン</t>
    </rPh>
    <phoneticPr fontId="1"/>
  </si>
  <si>
    <t>（3月検針分）</t>
    <rPh sb="2" eb="3">
      <t>ガツ</t>
    </rPh>
    <rPh sb="3" eb="5">
      <t>ケンシン</t>
    </rPh>
    <rPh sb="5" eb="6">
      <t>ブン</t>
    </rPh>
    <phoneticPr fontId="1"/>
  </si>
  <si>
    <t>（4月検針分）</t>
    <rPh sb="2" eb="3">
      <t>ガツ</t>
    </rPh>
    <rPh sb="3" eb="5">
      <t>ケンシン</t>
    </rPh>
    <rPh sb="5" eb="6">
      <t>ブン</t>
    </rPh>
    <phoneticPr fontId="1"/>
  </si>
  <si>
    <t>（5月検針分）</t>
    <rPh sb="2" eb="3">
      <t>ガツ</t>
    </rPh>
    <rPh sb="3" eb="5">
      <t>ケンシン</t>
    </rPh>
    <rPh sb="5" eb="6">
      <t>ブン</t>
    </rPh>
    <phoneticPr fontId="1"/>
  </si>
  <si>
    <t>（6月検針分）</t>
    <rPh sb="2" eb="3">
      <t>ガツ</t>
    </rPh>
    <rPh sb="3" eb="5">
      <t>ケンシン</t>
    </rPh>
    <rPh sb="5" eb="6">
      <t>ブン</t>
    </rPh>
    <phoneticPr fontId="1"/>
  </si>
  <si>
    <t>（7月検針分）</t>
    <rPh sb="2" eb="3">
      <t>ガツ</t>
    </rPh>
    <rPh sb="3" eb="5">
      <t>ケンシン</t>
    </rPh>
    <rPh sb="5" eb="6">
      <t>ブン</t>
    </rPh>
    <phoneticPr fontId="1"/>
  </si>
  <si>
    <t>（8月検針分）</t>
    <rPh sb="2" eb="3">
      <t>ガツ</t>
    </rPh>
    <rPh sb="3" eb="5">
      <t>ケンシン</t>
    </rPh>
    <rPh sb="5" eb="6">
      <t>ブン</t>
    </rPh>
    <phoneticPr fontId="1"/>
  </si>
  <si>
    <t>（9月検針分）</t>
    <rPh sb="2" eb="3">
      <t>ガツ</t>
    </rPh>
    <rPh sb="3" eb="5">
      <t>ケンシン</t>
    </rPh>
    <rPh sb="5" eb="6">
      <t>ブン</t>
    </rPh>
    <phoneticPr fontId="1"/>
  </si>
  <si>
    <t>（10月検針分）</t>
    <rPh sb="3" eb="4">
      <t>ガツ</t>
    </rPh>
    <rPh sb="4" eb="6">
      <t>ケンシン</t>
    </rPh>
    <rPh sb="6" eb="7">
      <t>ブン</t>
    </rPh>
    <phoneticPr fontId="1"/>
  </si>
  <si>
    <t>（11月検針分）</t>
    <rPh sb="3" eb="4">
      <t>ガツ</t>
    </rPh>
    <rPh sb="4" eb="6">
      <t>ケンシン</t>
    </rPh>
    <rPh sb="6" eb="7">
      <t>ブン</t>
    </rPh>
    <phoneticPr fontId="1"/>
  </si>
  <si>
    <t>（12月検針分）</t>
    <rPh sb="3" eb="4">
      <t>ガツ</t>
    </rPh>
    <rPh sb="4" eb="6">
      <t>ケンシン</t>
    </rPh>
    <rPh sb="6" eb="7">
      <t>ブン</t>
    </rPh>
    <phoneticPr fontId="1"/>
  </si>
  <si>
    <t>（1月検針分）</t>
    <rPh sb="2" eb="3">
      <t>ガツ</t>
    </rPh>
    <rPh sb="3" eb="5">
      <t>ケンシン</t>
    </rPh>
    <rPh sb="5" eb="6">
      <t>ブン</t>
    </rPh>
    <phoneticPr fontId="1"/>
  </si>
  <si>
    <t>表記</t>
    <rPh sb="0" eb="2">
      <t>ヒョウキ</t>
    </rPh>
    <phoneticPr fontId="1"/>
  </si>
  <si>
    <t>低圧単価</t>
    <rPh sb="0" eb="2">
      <t>テイアツ</t>
    </rPh>
    <rPh sb="2" eb="4">
      <t>タンカ</t>
    </rPh>
    <phoneticPr fontId="1"/>
  </si>
  <si>
    <t>高圧単価</t>
    <rPh sb="0" eb="2">
      <t>コウアツ</t>
    </rPh>
    <rPh sb="2" eb="4">
      <t>タンカ</t>
    </rPh>
    <phoneticPr fontId="1"/>
  </si>
  <si>
    <t>都市ガス単価</t>
    <rPh sb="0" eb="2">
      <t>トシ</t>
    </rPh>
    <rPh sb="4" eb="6">
      <t>タンカ</t>
    </rPh>
    <phoneticPr fontId="1"/>
  </si>
  <si>
    <t>LNG単価</t>
    <rPh sb="3" eb="5">
      <t>タンカ</t>
    </rPh>
    <phoneticPr fontId="1"/>
  </si>
  <si>
    <t>システム改修の
事前着手の必要性</t>
    <rPh sb="4" eb="6">
      <t>カイシュウ</t>
    </rPh>
    <rPh sb="8" eb="10">
      <t>ジゼン</t>
    </rPh>
    <rPh sb="10" eb="12">
      <t>チャクシュ</t>
    </rPh>
    <rPh sb="13" eb="16">
      <t>ヒツヨウセイ</t>
    </rPh>
    <phoneticPr fontId="1"/>
  </si>
  <si>
    <t>※システム改修を交付決定前に行う必要がある場合、「必要」を選択してください。</t>
    <rPh sb="5" eb="7">
      <t>カイシュウ</t>
    </rPh>
    <rPh sb="8" eb="10">
      <t>コウフ</t>
    </rPh>
    <rPh sb="10" eb="12">
      <t>ケッテイ</t>
    </rPh>
    <rPh sb="12" eb="13">
      <t>マエ</t>
    </rPh>
    <rPh sb="14" eb="15">
      <t>オコナ</t>
    </rPh>
    <rPh sb="16" eb="18">
      <t>ヒツヨウ</t>
    </rPh>
    <rPh sb="21" eb="23">
      <t>バアイ</t>
    </rPh>
    <rPh sb="25" eb="27">
      <t>ヒツヨウ</t>
    </rPh>
    <rPh sb="29" eb="31">
      <t>センタク</t>
    </rPh>
    <phoneticPr fontId="1"/>
  </si>
  <si>
    <t>システム改修等に関する事前着手の届出書</t>
    <rPh sb="4" eb="6">
      <t>カイシュウ</t>
    </rPh>
    <rPh sb="6" eb="7">
      <t>トウ</t>
    </rPh>
    <rPh sb="8" eb="9">
      <t>カン</t>
    </rPh>
    <rPh sb="11" eb="13">
      <t>ジゼン</t>
    </rPh>
    <rPh sb="13" eb="15">
      <t>チャクシュ</t>
    </rPh>
    <rPh sb="16" eb="19">
      <t>トドケデショ</t>
    </rPh>
    <phoneticPr fontId="1"/>
  </si>
  <si>
    <t>　電気・ガス価格激変緩和対策等事業費補助金交付要綱（２０２４０７０１財資第３２号。）第４条第３項の規定に基づき、システム改修等に関する事前着手について、下記のとおり届け出ます。</t>
    <rPh sb="1" eb="3">
      <t>デンキ</t>
    </rPh>
    <rPh sb="6" eb="8">
      <t>カカク</t>
    </rPh>
    <rPh sb="8" eb="12">
      <t>ゲキヘンカンワ</t>
    </rPh>
    <rPh sb="12" eb="14">
      <t>タイサク</t>
    </rPh>
    <rPh sb="14" eb="15">
      <t>トウ</t>
    </rPh>
    <rPh sb="15" eb="17">
      <t>ジギョウ</t>
    </rPh>
    <rPh sb="17" eb="18">
      <t>ヒ</t>
    </rPh>
    <rPh sb="18" eb="21">
      <t>ホジョキン</t>
    </rPh>
    <rPh sb="21" eb="23">
      <t>コウフ</t>
    </rPh>
    <rPh sb="23" eb="25">
      <t>ヨウコウ</t>
    </rPh>
    <rPh sb="34" eb="35">
      <t>ザイ</t>
    </rPh>
    <rPh sb="35" eb="36">
      <t>シ</t>
    </rPh>
    <rPh sb="36" eb="37">
      <t>ダイ</t>
    </rPh>
    <rPh sb="39" eb="40">
      <t>ゴウ</t>
    </rPh>
    <rPh sb="42" eb="43">
      <t>ダイ</t>
    </rPh>
    <rPh sb="44" eb="45">
      <t>ジョウ</t>
    </rPh>
    <rPh sb="45" eb="46">
      <t>ダイ</t>
    </rPh>
    <rPh sb="47" eb="48">
      <t>コウ</t>
    </rPh>
    <rPh sb="49" eb="51">
      <t>キテイ</t>
    </rPh>
    <rPh sb="52" eb="53">
      <t>モト</t>
    </rPh>
    <rPh sb="60" eb="62">
      <t>カイシュウ</t>
    </rPh>
    <rPh sb="62" eb="63">
      <t>トウ</t>
    </rPh>
    <rPh sb="64" eb="65">
      <t>カン</t>
    </rPh>
    <rPh sb="67" eb="69">
      <t>ジゼン</t>
    </rPh>
    <rPh sb="69" eb="71">
      <t>チャクシュ</t>
    </rPh>
    <rPh sb="76" eb="78">
      <t>カキ</t>
    </rPh>
    <rPh sb="82" eb="83">
      <t>トド</t>
    </rPh>
    <rPh sb="84" eb="85">
      <t>デ</t>
    </rPh>
    <phoneticPr fontId="1"/>
  </si>
  <si>
    <t>１．本補助事業を実施するために必要となるシステム改修等について、事前着手を行わなければ、速やかに本補助事業の
　実施が困難であると判断される理由についての説明</t>
    <rPh sb="2" eb="3">
      <t>ホン</t>
    </rPh>
    <rPh sb="3" eb="5">
      <t>ホジョ</t>
    </rPh>
    <rPh sb="5" eb="7">
      <t>ジギョウ</t>
    </rPh>
    <rPh sb="8" eb="10">
      <t>ジッシ</t>
    </rPh>
    <rPh sb="15" eb="17">
      <t>ヒツヨウ</t>
    </rPh>
    <rPh sb="24" eb="26">
      <t>カイシュウ</t>
    </rPh>
    <rPh sb="26" eb="27">
      <t>トウ</t>
    </rPh>
    <rPh sb="32" eb="34">
      <t>ジゼン</t>
    </rPh>
    <rPh sb="34" eb="36">
      <t>チャクシュ</t>
    </rPh>
    <rPh sb="37" eb="38">
      <t>オコナ</t>
    </rPh>
    <rPh sb="44" eb="45">
      <t>スミ</t>
    </rPh>
    <rPh sb="48" eb="49">
      <t>ホン</t>
    </rPh>
    <rPh sb="49" eb="51">
      <t>ホジョ</t>
    </rPh>
    <rPh sb="51" eb="53">
      <t>ジギョウ</t>
    </rPh>
    <rPh sb="56" eb="58">
      <t>ジッシ</t>
    </rPh>
    <rPh sb="59" eb="61">
      <t>コンナン</t>
    </rPh>
    <rPh sb="65" eb="67">
      <t>ハンダン</t>
    </rPh>
    <rPh sb="70" eb="72">
      <t>リユウ</t>
    </rPh>
    <rPh sb="77" eb="79">
      <t>セツメイ</t>
    </rPh>
    <phoneticPr fontId="1"/>
  </si>
  <si>
    <t>　システム改修に係る要件定義・改修・テスト等に時間を要することが想定され、今回の値引き実施に対応するためには、システム改修の事前着工が必要になると想定されるため。</t>
    <rPh sb="5" eb="7">
      <t>カイシュウ</t>
    </rPh>
    <rPh sb="8" eb="9">
      <t>カカ</t>
    </rPh>
    <rPh sb="10" eb="12">
      <t>ヨウケン</t>
    </rPh>
    <rPh sb="12" eb="14">
      <t>テイギ</t>
    </rPh>
    <rPh sb="15" eb="17">
      <t>カイシュウ</t>
    </rPh>
    <rPh sb="21" eb="22">
      <t>トウ</t>
    </rPh>
    <rPh sb="23" eb="25">
      <t>ジカン</t>
    </rPh>
    <rPh sb="26" eb="27">
      <t>ヨウ</t>
    </rPh>
    <rPh sb="32" eb="34">
      <t>ソウテイ</t>
    </rPh>
    <rPh sb="37" eb="39">
      <t>コンカイ</t>
    </rPh>
    <rPh sb="40" eb="42">
      <t>ネビ</t>
    </rPh>
    <rPh sb="43" eb="45">
      <t>ジッシ</t>
    </rPh>
    <rPh sb="46" eb="48">
      <t>タイオウ</t>
    </rPh>
    <rPh sb="59" eb="61">
      <t>カイシュウ</t>
    </rPh>
    <rPh sb="62" eb="64">
      <t>ジゼン</t>
    </rPh>
    <rPh sb="64" eb="66">
      <t>チャッコウ</t>
    </rPh>
    <rPh sb="67" eb="69">
      <t>ヒツヨウ</t>
    </rPh>
    <rPh sb="73" eb="75">
      <t>ソウテイ</t>
    </rPh>
    <phoneticPr fontId="1"/>
  </si>
  <si>
    <t>担当分野
（電気/ガス）</t>
    <rPh sb="0" eb="2">
      <t>タントウ</t>
    </rPh>
    <rPh sb="2" eb="4">
      <t>ブンヤ</t>
    </rPh>
    <rPh sb="6" eb="8">
      <t>デンキ</t>
    </rPh>
    <phoneticPr fontId="1"/>
  </si>
  <si>
    <t>メールアドレス</t>
    <phoneticPr fontId="1"/>
  </si>
  <si>
    <t>電話番号</t>
    <rPh sb="0" eb="2">
      <t>デンワ</t>
    </rPh>
    <rPh sb="2" eb="4">
      <t>バンゴウ</t>
    </rPh>
    <phoneticPr fontId="1"/>
  </si>
  <si>
    <t>担当者部署</t>
    <rPh sb="0" eb="3">
      <t>タントウシャ</t>
    </rPh>
    <rPh sb="3" eb="5">
      <t>ブショ</t>
    </rPh>
    <phoneticPr fontId="1"/>
  </si>
  <si>
    <t>担当者名</t>
    <rPh sb="0" eb="4">
      <t>タントウシャメイ</t>
    </rPh>
    <phoneticPr fontId="1"/>
  </si>
  <si>
    <t>Ｎｏ</t>
    <phoneticPr fontId="1"/>
  </si>
  <si>
    <t>※担当者の登録は最大５名まででお願いします。複数名を登録する場合は、上から順番に間を空けずに入力してください。</t>
    <rPh sb="1" eb="4">
      <t>タントウシャ</t>
    </rPh>
    <rPh sb="5" eb="7">
      <t>トウロク</t>
    </rPh>
    <rPh sb="8" eb="10">
      <t>サイダイ</t>
    </rPh>
    <rPh sb="11" eb="12">
      <t>メイ</t>
    </rPh>
    <rPh sb="16" eb="17">
      <t>ネガ</t>
    </rPh>
    <rPh sb="22" eb="24">
      <t>フクスウ</t>
    </rPh>
    <rPh sb="24" eb="25">
      <t>メイ</t>
    </rPh>
    <rPh sb="26" eb="28">
      <t>トウロク</t>
    </rPh>
    <rPh sb="30" eb="32">
      <t>バアイ</t>
    </rPh>
    <rPh sb="34" eb="35">
      <t>ウエ</t>
    </rPh>
    <rPh sb="37" eb="39">
      <t>ジュンバン</t>
    </rPh>
    <rPh sb="40" eb="41">
      <t>マ</t>
    </rPh>
    <rPh sb="42" eb="43">
      <t>ア</t>
    </rPh>
    <rPh sb="46" eb="48">
      <t>ニュウリョク</t>
    </rPh>
    <phoneticPr fontId="1"/>
  </si>
  <si>
    <t>法人番号（13桁）</t>
    <rPh sb="0" eb="2">
      <t>ホウジン</t>
    </rPh>
    <rPh sb="2" eb="4">
      <t>バンゴウ</t>
    </rPh>
    <rPh sb="7" eb="8">
      <t>ケタ</t>
    </rPh>
    <phoneticPr fontId="1"/>
  </si>
  <si>
    <t>連絡先登録票</t>
    <rPh sb="0" eb="3">
      <t>レンラクサキ</t>
    </rPh>
    <rPh sb="3" eb="6">
      <t>トウロクヒョウ</t>
    </rPh>
    <phoneticPr fontId="1"/>
  </si>
  <si>
    <t>※通常７桁、ゆうちょ銀行のみ記号５桁＋番号８桁＝１３桁</t>
    <rPh sb="14" eb="16">
      <t>キゴウ</t>
    </rPh>
    <rPh sb="17" eb="18">
      <t>ケタ</t>
    </rPh>
    <rPh sb="19" eb="21">
      <t>バンゴウ</t>
    </rPh>
    <rPh sb="22" eb="23">
      <t>ケタ</t>
    </rPh>
    <rPh sb="26" eb="27">
      <t>ケタ</t>
    </rPh>
    <phoneticPr fontId="35"/>
  </si>
  <si>
    <t>９．口座番号</t>
    <phoneticPr fontId="35"/>
  </si>
  <si>
    <t>８．預貯金種別</t>
    <phoneticPr fontId="35"/>
  </si>
  <si>
    <t>店舗名</t>
    <rPh sb="0" eb="3">
      <t>テンポメイ</t>
    </rPh>
    <phoneticPr fontId="35"/>
  </si>
  <si>
    <t>フリガナ</t>
    <phoneticPr fontId="35"/>
  </si>
  <si>
    <t>　</t>
  </si>
  <si>
    <t>銀行</t>
  </si>
  <si>
    <t>金融機関名</t>
  </si>
  <si>
    <t>店舗コード</t>
    <rPh sb="0" eb="2">
      <t>テンポ</t>
    </rPh>
    <phoneticPr fontId="35"/>
  </si>
  <si>
    <t>金融機関コード</t>
    <rPh sb="0" eb="2">
      <t>キンユウ</t>
    </rPh>
    <rPh sb="2" eb="4">
      <t>キカン</t>
    </rPh>
    <phoneticPr fontId="35"/>
  </si>
  <si>
    <t>※インターネット銀行には原則振込できませんので、それ以外の金融機関をご指定ください。</t>
    <rPh sb="8" eb="10">
      <t>ギンコウ</t>
    </rPh>
    <rPh sb="12" eb="14">
      <t>ゲンソク</t>
    </rPh>
    <rPh sb="14" eb="16">
      <t>フリコミ</t>
    </rPh>
    <rPh sb="26" eb="28">
      <t>イガイ</t>
    </rPh>
    <rPh sb="29" eb="31">
      <t>キンユウ</t>
    </rPh>
    <rPh sb="31" eb="33">
      <t>キカン</t>
    </rPh>
    <rPh sb="35" eb="37">
      <t>シテイ</t>
    </rPh>
    <phoneticPr fontId="35"/>
  </si>
  <si>
    <t>７．振込先金融機関名</t>
    <phoneticPr fontId="35"/>
  </si>
  <si>
    <t>（漢字）</t>
    <rPh sb="1" eb="3">
      <t>カンジ</t>
    </rPh>
    <phoneticPr fontId="35"/>
  </si>
  <si>
    <t>６．口座名義</t>
    <rPh sb="2" eb="4">
      <t>コウザ</t>
    </rPh>
    <rPh sb="4" eb="6">
      <t>メイギ</t>
    </rPh>
    <phoneticPr fontId="35"/>
  </si>
  <si>
    <t>※振り込む際に重要な情報です。間違いのないようご注意ください。</t>
    <rPh sb="1" eb="2">
      <t>フ</t>
    </rPh>
    <rPh sb="3" eb="4">
      <t>コ</t>
    </rPh>
    <rPh sb="5" eb="6">
      <t>サイ</t>
    </rPh>
    <rPh sb="7" eb="9">
      <t>ジュウヨウ</t>
    </rPh>
    <rPh sb="10" eb="12">
      <t>ジョウホウ</t>
    </rPh>
    <rPh sb="15" eb="17">
      <t>マチガ</t>
    </rPh>
    <rPh sb="24" eb="26">
      <t>チュウイ</t>
    </rPh>
    <phoneticPr fontId="35"/>
  </si>
  <si>
    <t>（カナ）</t>
    <phoneticPr fontId="35"/>
  </si>
  <si>
    <t>５．口座名義</t>
    <rPh sb="2" eb="4">
      <t>コウザ</t>
    </rPh>
    <rPh sb="4" eb="6">
      <t>メイギ</t>
    </rPh>
    <phoneticPr fontId="35"/>
  </si>
  <si>
    <t>記</t>
    <rPh sb="0" eb="1">
      <t>キ</t>
    </rPh>
    <phoneticPr fontId="35"/>
  </si>
  <si>
    <t>私に支払われる国庫金は、下記口座に振込願いたく請求します。</t>
    <rPh sb="17" eb="19">
      <t>フリコミ</t>
    </rPh>
    <phoneticPr fontId="35"/>
  </si>
  <si>
    <t>振込請求書</t>
    <rPh sb="0" eb="2">
      <t>フリコミ</t>
    </rPh>
    <rPh sb="2" eb="5">
      <t>セイキュウショ</t>
    </rPh>
    <phoneticPr fontId="35"/>
  </si>
  <si>
    <t>※３．の所在地以外（経理部門等）に国庫金振込通知書の送付を希望する場合は記入</t>
    <rPh sb="4" eb="7">
      <t>ショザイチ</t>
    </rPh>
    <rPh sb="7" eb="9">
      <t>イガイ</t>
    </rPh>
    <rPh sb="10" eb="12">
      <t>ケイリ</t>
    </rPh>
    <rPh sb="12" eb="14">
      <t>ブモン</t>
    </rPh>
    <rPh sb="14" eb="15">
      <t>トウ</t>
    </rPh>
    <rPh sb="17" eb="20">
      <t>コッコキン</t>
    </rPh>
    <rPh sb="20" eb="22">
      <t>フリコミ</t>
    </rPh>
    <rPh sb="22" eb="25">
      <t>ツウチショ</t>
    </rPh>
    <rPh sb="26" eb="28">
      <t>ソウフ</t>
    </rPh>
    <rPh sb="29" eb="31">
      <t>キボウ</t>
    </rPh>
    <rPh sb="33" eb="35">
      <t>バアイ</t>
    </rPh>
    <rPh sb="36" eb="38">
      <t>キニュウ</t>
    </rPh>
    <phoneticPr fontId="35"/>
  </si>
  <si>
    <t>※都道府県名から記入</t>
    <phoneticPr fontId="35"/>
  </si>
  <si>
    <t>－</t>
  </si>
  <si>
    <t>〒</t>
    <phoneticPr fontId="35"/>
  </si>
  <si>
    <t>４．国庫金振込
　　通知書
　　希望送付先</t>
    <rPh sb="2" eb="5">
      <t>コッコキン</t>
    </rPh>
    <rPh sb="5" eb="7">
      <t>フリコミ</t>
    </rPh>
    <rPh sb="10" eb="13">
      <t>ツウチショ</t>
    </rPh>
    <rPh sb="16" eb="18">
      <t>キボウ</t>
    </rPh>
    <rPh sb="18" eb="21">
      <t>ソウフサキ</t>
    </rPh>
    <phoneticPr fontId="35"/>
  </si>
  <si>
    <t>３．所在地</t>
    <rPh sb="2" eb="5">
      <t>ショザイチ</t>
    </rPh>
    <phoneticPr fontId="35"/>
  </si>
  <si>
    <t>　　代表者氏名　</t>
    <rPh sb="2" eb="5">
      <t>ダイヒョウシャ</t>
    </rPh>
    <rPh sb="5" eb="7">
      <t>シメイ</t>
    </rPh>
    <phoneticPr fontId="35"/>
  </si>
  <si>
    <t>２．商号・名称</t>
    <rPh sb="2" eb="4">
      <t>ショウゴウ</t>
    </rPh>
    <rPh sb="5" eb="7">
      <t>メイショウ</t>
    </rPh>
    <phoneticPr fontId="35"/>
  </si>
  <si>
    <t>１．債主区分</t>
    <rPh sb="2" eb="4">
      <t>サイシュ</t>
    </rPh>
    <rPh sb="4" eb="6">
      <t>クブン</t>
    </rPh>
    <phoneticPr fontId="35"/>
  </si>
  <si>
    <t>薄黄色セルを入力してください。</t>
    <rPh sb="0" eb="1">
      <t>ウス</t>
    </rPh>
    <rPh sb="1" eb="3">
      <t>キイロ</t>
    </rPh>
    <rPh sb="6" eb="8">
      <t>ニュウリョク</t>
    </rPh>
    <phoneticPr fontId="35"/>
  </si>
  <si>
    <t>請求者</t>
    <rPh sb="0" eb="3">
      <t>セイキュウシャ</t>
    </rPh>
    <phoneticPr fontId="35"/>
  </si>
  <si>
    <t>　 資源エネルギー庁長官　殿</t>
    <rPh sb="2" eb="10">
      <t>シエチョウ</t>
    </rPh>
    <rPh sb="10" eb="12">
      <t>チョウカン</t>
    </rPh>
    <rPh sb="13" eb="14">
      <t>ドノ</t>
    </rPh>
    <phoneticPr fontId="35"/>
  </si>
  <si>
    <t>官署支出官</t>
    <rPh sb="0" eb="2">
      <t>カンショ</t>
    </rPh>
    <rPh sb="2" eb="5">
      <t>シシュツカン</t>
    </rPh>
    <phoneticPr fontId="35"/>
  </si>
  <si>
    <t>　以下、登録内容について確認済</t>
    <rPh sb="1" eb="3">
      <t>イカ</t>
    </rPh>
    <rPh sb="4" eb="6">
      <t>トウロク</t>
    </rPh>
    <rPh sb="6" eb="8">
      <t>ナイヨウ</t>
    </rPh>
    <rPh sb="12" eb="14">
      <t>カクニン</t>
    </rPh>
    <rPh sb="14" eb="15">
      <t>ズミ</t>
    </rPh>
    <phoneticPr fontId="35"/>
  </si>
  <si>
    <t>担当者名</t>
    <rPh sb="0" eb="3">
      <t>タントウシャ</t>
    </rPh>
    <rPh sb="3" eb="4">
      <t>メイ</t>
    </rPh>
    <phoneticPr fontId="35"/>
  </si>
  <si>
    <t>担当課室名</t>
    <rPh sb="0" eb="2">
      <t>タントウ</t>
    </rPh>
    <rPh sb="2" eb="4">
      <t>カシツ</t>
    </rPh>
    <rPh sb="4" eb="5">
      <t>メイ</t>
    </rPh>
    <phoneticPr fontId="35"/>
  </si>
  <si>
    <t>関連債主コード
＊会計室記入</t>
    <rPh sb="0" eb="2">
      <t>カンレン</t>
    </rPh>
    <rPh sb="2" eb="4">
      <t>サイシュ</t>
    </rPh>
    <rPh sb="12" eb="14">
      <t>キニュウ</t>
    </rPh>
    <phoneticPr fontId="35"/>
  </si>
  <si>
    <r>
      <t xml:space="preserve">登録年月日
</t>
    </r>
    <r>
      <rPr>
        <sz val="9"/>
        <rFont val="ＭＳ Ｐゴシック"/>
        <family val="3"/>
        <charset val="128"/>
      </rPr>
      <t>（契約日・変更日など）</t>
    </r>
    <rPh sb="0" eb="2">
      <t>トウロク</t>
    </rPh>
    <rPh sb="2" eb="5">
      <t>ネンガッピ</t>
    </rPh>
    <rPh sb="7" eb="10">
      <t>ケイヤクビ</t>
    </rPh>
    <rPh sb="11" eb="13">
      <t>ヘンコウ</t>
    </rPh>
    <rPh sb="13" eb="14">
      <t>ビ</t>
    </rPh>
    <phoneticPr fontId="35"/>
  </si>
  <si>
    <t>登録事由</t>
    <rPh sb="0" eb="2">
      <t>トウロク</t>
    </rPh>
    <rPh sb="2" eb="4">
      <t>ジユウ</t>
    </rPh>
    <phoneticPr fontId="35"/>
  </si>
  <si>
    <t>債主登録依頼票</t>
    <rPh sb="0" eb="2">
      <t>サイシュ</t>
    </rPh>
    <rPh sb="2" eb="4">
      <t>トウロク</t>
    </rPh>
    <rPh sb="4" eb="7">
      <t>イライヒョウ</t>
    </rPh>
    <phoneticPr fontId="35"/>
  </si>
  <si>
    <t>（法人・団体用）</t>
    <rPh sb="1" eb="3">
      <t>ホウジン</t>
    </rPh>
    <rPh sb="4" eb="6">
      <t>ダンタイ</t>
    </rPh>
    <rPh sb="6" eb="7">
      <t>ヨウ</t>
    </rPh>
    <phoneticPr fontId="35"/>
  </si>
  <si>
    <t>新規</t>
  </si>
  <si>
    <t>（いずれかを選択）</t>
    <rPh sb="6" eb="8">
      <t>センタク</t>
    </rPh>
    <phoneticPr fontId="1"/>
  </si>
  <si>
    <t>３．と同一の場合、４．の入力は省略可能です。</t>
    <phoneticPr fontId="35"/>
  </si>
  <si>
    <t>本店</t>
  </si>
  <si>
    <t>（いずれかを選択）</t>
    <rPh sb="6" eb="8">
      <t>センタク</t>
    </rPh>
    <phoneticPr fontId="35"/>
  </si>
  <si>
    <r>
      <t>Ⅶ．役員に関する事項　</t>
    </r>
    <r>
      <rPr>
        <sz val="11"/>
        <color theme="1"/>
        <rFont val="ＭＳ Ｐゴシック"/>
        <family val="3"/>
        <charset val="128"/>
        <scheme val="minor"/>
      </rPr>
      <t>※申請者の役員に関する情報を記載。</t>
    </r>
    <r>
      <rPr>
        <b/>
        <sz val="11"/>
        <color theme="1"/>
        <rFont val="ＭＳ Ｐゴシック"/>
        <family val="3"/>
        <charset val="128"/>
        <scheme val="minor"/>
      </rPr>
      <t>20名を超える場合は、20名までの記載で可。</t>
    </r>
    <rPh sb="2" eb="4">
      <t>ヤクイン</t>
    </rPh>
    <rPh sb="5" eb="6">
      <t>カン</t>
    </rPh>
    <rPh sb="8" eb="10">
      <t>ジコウ</t>
    </rPh>
    <rPh sb="12" eb="15">
      <t>シンセイシャ</t>
    </rPh>
    <rPh sb="16" eb="18">
      <t>ヤクイン</t>
    </rPh>
    <rPh sb="19" eb="20">
      <t>カン</t>
    </rPh>
    <rPh sb="22" eb="24">
      <t>ジョウホウ</t>
    </rPh>
    <rPh sb="25" eb="27">
      <t>キサイ</t>
    </rPh>
    <rPh sb="30" eb="31">
      <t>メイ</t>
    </rPh>
    <rPh sb="32" eb="33">
      <t>コ</t>
    </rPh>
    <rPh sb="35" eb="37">
      <t>バアイ</t>
    </rPh>
    <rPh sb="41" eb="42">
      <t>メイ</t>
    </rPh>
    <rPh sb="45" eb="47">
      <t>キサイ</t>
    </rPh>
    <rPh sb="48" eb="49">
      <t>カ</t>
    </rPh>
    <phoneticPr fontId="1"/>
  </si>
  <si>
    <t>Ⅵ．債主登録（補助金の振込口座）に関する事項</t>
    <rPh sb="2" eb="4">
      <t>サイシュ</t>
    </rPh>
    <rPh sb="4" eb="6">
      <t>トウロク</t>
    </rPh>
    <rPh sb="7" eb="10">
      <t>ホジョキン</t>
    </rPh>
    <rPh sb="11" eb="12">
      <t>フ</t>
    </rPh>
    <rPh sb="12" eb="13">
      <t>コ</t>
    </rPh>
    <rPh sb="13" eb="15">
      <t>コウザ</t>
    </rPh>
    <rPh sb="17" eb="18">
      <t>カン</t>
    </rPh>
    <rPh sb="20" eb="22">
      <t>ジコウ</t>
    </rPh>
    <phoneticPr fontId="1"/>
  </si>
  <si>
    <t xml:space="preserve"> 債主登録が済んでいる場合は、「登録済み」を、そうでない場合は、「未登録」を選択してください。</t>
    <rPh sb="1" eb="3">
      <t>サイシュ</t>
    </rPh>
    <rPh sb="3" eb="5">
      <t>トウロク</t>
    </rPh>
    <rPh sb="6" eb="7">
      <t>ス</t>
    </rPh>
    <rPh sb="11" eb="13">
      <t>バアイ</t>
    </rPh>
    <rPh sb="16" eb="18">
      <t>トウロク</t>
    </rPh>
    <rPh sb="18" eb="19">
      <t>ス</t>
    </rPh>
    <rPh sb="28" eb="30">
      <t>バアイ</t>
    </rPh>
    <rPh sb="33" eb="36">
      <t>ミトウロク</t>
    </rPh>
    <rPh sb="38" eb="40">
      <t>センタク</t>
    </rPh>
    <phoneticPr fontId="1"/>
  </si>
  <si>
    <t>＜この列の単価を必要に応じて変更する＞</t>
    <rPh sb="3" eb="4">
      <t>レツ</t>
    </rPh>
    <rPh sb="5" eb="7">
      <t>タンカ</t>
    </rPh>
    <rPh sb="8" eb="10">
      <t>ヒツヨウ</t>
    </rPh>
    <rPh sb="11" eb="12">
      <t>オウ</t>
    </rPh>
    <rPh sb="14" eb="16">
      <t>ヘンコウ</t>
    </rPh>
    <phoneticPr fontId="1"/>
  </si>
  <si>
    <t>3月使用分</t>
  </si>
  <si>
    <t>令和７年度電気・ガス料金負担軽減支援事業補助金交付申請書</t>
    <rPh sb="0" eb="2">
      <t>レイワ</t>
    </rPh>
    <rPh sb="3" eb="5">
      <t>ネンド</t>
    </rPh>
    <rPh sb="5" eb="7">
      <t>デンキ</t>
    </rPh>
    <rPh sb="10" eb="20">
      <t>リョウキンフタンケイゲンシエンジギョウ</t>
    </rPh>
    <rPh sb="20" eb="23">
      <t>ホジョキン</t>
    </rPh>
    <rPh sb="23" eb="25">
      <t>コウフ</t>
    </rPh>
    <rPh sb="25" eb="28">
      <t>シンセイショ</t>
    </rPh>
    <phoneticPr fontId="1"/>
  </si>
  <si>
    <t>　電気・ガス料金負担軽減支援事業補助金交付要綱（２０２５１１２１財資第１号。以下「交付要綱」という。）第５条第１項の規定に基づき、上記補助金の交付について下記のとおり申請します。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及び交付要綱の定めるところに従うことを承知の上、申請します。</t>
    <rPh sb="1" eb="3">
      <t>デンキ</t>
    </rPh>
    <rPh sb="6" eb="16">
      <t>リョウキンフタンケイゲンシエンジギョウ</t>
    </rPh>
    <rPh sb="16" eb="19">
      <t>ホジョキン</t>
    </rPh>
    <rPh sb="19" eb="21">
      <t>コウフ</t>
    </rPh>
    <rPh sb="21" eb="23">
      <t>ヨウコウ</t>
    </rPh>
    <rPh sb="32" eb="33">
      <t>ザイ</t>
    </rPh>
    <rPh sb="33" eb="34">
      <t>シ</t>
    </rPh>
    <rPh sb="34" eb="35">
      <t>ダイ</t>
    </rPh>
    <rPh sb="36" eb="37">
      <t>ゴウ</t>
    </rPh>
    <rPh sb="38" eb="40">
      <t>イカ</t>
    </rPh>
    <rPh sb="41" eb="43">
      <t>コウフ</t>
    </rPh>
    <rPh sb="43" eb="45">
      <t>ヨウコウ</t>
    </rPh>
    <rPh sb="51" eb="52">
      <t>ダイ</t>
    </rPh>
    <rPh sb="53" eb="54">
      <t>ジョウ</t>
    </rPh>
    <rPh sb="54" eb="55">
      <t>ダイ</t>
    </rPh>
    <rPh sb="56" eb="57">
      <t>コウ</t>
    </rPh>
    <rPh sb="58" eb="60">
      <t>キテイ</t>
    </rPh>
    <rPh sb="61" eb="62">
      <t>モト</t>
    </rPh>
    <rPh sb="65" eb="67">
      <t>ジョウキ</t>
    </rPh>
    <rPh sb="67" eb="70">
      <t>ホジョキン</t>
    </rPh>
    <rPh sb="71" eb="73">
      <t>コウフ</t>
    </rPh>
    <rPh sb="77" eb="79">
      <t>カキ</t>
    </rPh>
    <rPh sb="83" eb="85">
      <t>シンセイ</t>
    </rPh>
    <rPh sb="94" eb="97">
      <t>ホジョキン</t>
    </rPh>
    <rPh sb="97" eb="98">
      <t>トウ</t>
    </rPh>
    <rPh sb="99" eb="100">
      <t>カカ</t>
    </rPh>
    <rPh sb="101" eb="103">
      <t>ヨサン</t>
    </rPh>
    <rPh sb="104" eb="106">
      <t>シッコウ</t>
    </rPh>
    <rPh sb="107" eb="110">
      <t>テキセイカ</t>
    </rPh>
    <rPh sb="111" eb="112">
      <t>カン</t>
    </rPh>
    <rPh sb="114" eb="116">
      <t>ホウリツ</t>
    </rPh>
    <rPh sb="117" eb="119">
      <t>ショウワ</t>
    </rPh>
    <rPh sb="121" eb="122">
      <t>ネン</t>
    </rPh>
    <rPh sb="122" eb="124">
      <t>ホウリツ</t>
    </rPh>
    <rPh sb="124" eb="125">
      <t>ダイ</t>
    </rPh>
    <rPh sb="128" eb="129">
      <t>ゴウ</t>
    </rPh>
    <rPh sb="131" eb="134">
      <t>ホジョキン</t>
    </rPh>
    <rPh sb="134" eb="135">
      <t>トウ</t>
    </rPh>
    <rPh sb="136" eb="137">
      <t>カカ</t>
    </rPh>
    <rPh sb="138" eb="140">
      <t>ヨサン</t>
    </rPh>
    <rPh sb="141" eb="143">
      <t>シッコウ</t>
    </rPh>
    <rPh sb="144" eb="147">
      <t>テキセイカ</t>
    </rPh>
    <rPh sb="148" eb="149">
      <t>カン</t>
    </rPh>
    <rPh sb="151" eb="153">
      <t>ホウリツ</t>
    </rPh>
    <rPh sb="153" eb="156">
      <t>セコウレイ</t>
    </rPh>
    <rPh sb="157" eb="159">
      <t>ショウワ</t>
    </rPh>
    <rPh sb="161" eb="162">
      <t>ネン</t>
    </rPh>
    <rPh sb="162" eb="164">
      <t>セイレイ</t>
    </rPh>
    <rPh sb="164" eb="165">
      <t>ダイ</t>
    </rPh>
    <rPh sb="168" eb="169">
      <t>ゴウ</t>
    </rPh>
    <rPh sb="170" eb="171">
      <t>オヨ</t>
    </rPh>
    <rPh sb="172" eb="174">
      <t>コウフ</t>
    </rPh>
    <rPh sb="174" eb="176">
      <t>ヨウコウ</t>
    </rPh>
    <rPh sb="177" eb="178">
      <t>サダ</t>
    </rPh>
    <rPh sb="184" eb="185">
      <t>シタガ</t>
    </rPh>
    <rPh sb="189" eb="191">
      <t>ショウチ</t>
    </rPh>
    <rPh sb="192" eb="193">
      <t>ウエ</t>
    </rPh>
    <rPh sb="194" eb="196">
      <t>シンセイ</t>
    </rPh>
    <phoneticPr fontId="1"/>
  </si>
  <si>
    <t>※申請を行う年月日を記載。</t>
    <rPh sb="1" eb="3">
      <t>シンセイ</t>
    </rPh>
    <rPh sb="4" eb="5">
      <t>オコナ</t>
    </rPh>
    <rPh sb="6" eb="9">
      <t>ネンガッピ</t>
    </rPh>
    <rPh sb="10" eb="1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</si>
</sst>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F800]dddd\,\ mmmm\ dd\,\ yyyy"/>
    <numFmt numFmtId="178" formatCode="0_ "/>
    <numFmt numFmtId="179" formatCode="0.0_ "/>
    <numFmt numFmtId="180" formatCode="yyyy&quot;年&quot;m&quot;月&quot;d&quot;日&quot;;@"/>
    <numFmt numFmtId="181" formatCode="yyyy&quot;年&quot;m&quot;月&quot;;@"/>
    <numFmt numFmtId="182" formatCode="[$-411]ge\.m\.d;@"/>
    <numFmt numFmtId="183" formatCode="&quot;Ver.&quot;#.0"/>
  </numFmts>
  <fonts count="4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Ｐゴシック"/>
      <family val="2"/>
      <charset val="128"/>
      <scheme val="minor"/>
    </font>
    <font>
      <sz val="12"/>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color theme="0" tint="-0.14999847407452621"/>
      <name val="ＭＳ Ｐゴシック"/>
      <family val="3"/>
      <charset val="128"/>
      <scheme val="minor"/>
    </font>
    <font>
      <b/>
      <sz val="18"/>
      <color theme="0"/>
      <name val="ＭＳ Ｐゴシック"/>
      <family val="3"/>
      <charset val="128"/>
      <scheme val="minor"/>
    </font>
    <font>
      <b/>
      <sz val="11"/>
      <color theme="0"/>
      <name val="ＭＳ Ｐゴシック"/>
      <family val="3"/>
      <charset val="128"/>
      <scheme val="minor"/>
    </font>
    <font>
      <sz val="14"/>
      <color rgb="FFFF0000"/>
      <name val="ＭＳ Ｐゴシック"/>
      <family val="2"/>
      <charset val="128"/>
      <scheme val="minor"/>
    </font>
    <font>
      <b/>
      <sz val="12"/>
      <color theme="1"/>
      <name val="ＭＳ Ｐゴシック"/>
      <family val="3"/>
      <charset val="128"/>
      <scheme val="minor"/>
    </font>
    <font>
      <sz val="11"/>
      <color rgb="FFFF0000"/>
      <name val="ＭＳ Ｐゴシック"/>
      <family val="3"/>
      <charset val="128"/>
      <scheme val="minor"/>
    </font>
    <font>
      <sz val="11"/>
      <color theme="0" tint="-0.14999847407452621"/>
      <name val="ＭＳ Ｐゴシック"/>
      <family val="2"/>
      <charset val="128"/>
      <scheme val="minor"/>
    </font>
    <font>
      <b/>
      <sz val="14"/>
      <color theme="1"/>
      <name val="ＭＳ Ｐゴシック"/>
      <family val="3"/>
      <charset val="128"/>
      <scheme val="minor"/>
    </font>
    <font>
      <sz val="11"/>
      <color rgb="FFFF0000"/>
      <name val="ＭＳ Ｐゴシック"/>
      <family val="2"/>
      <charset val="128"/>
      <scheme val="minor"/>
    </font>
    <font>
      <sz val="10"/>
      <color theme="1"/>
      <name val="ＭＳ 明朝"/>
      <family val="1"/>
      <charset val="128"/>
    </font>
    <font>
      <sz val="11"/>
      <name val="ＭＳ Ｐゴシック"/>
      <family val="3"/>
      <charset val="128"/>
      <scheme val="minor"/>
    </font>
    <font>
      <b/>
      <sz val="11"/>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b/>
      <u/>
      <sz val="11"/>
      <color theme="8"/>
      <name val="ＭＳ Ｐゴシック"/>
      <family val="3"/>
      <charset val="128"/>
      <scheme val="minor"/>
    </font>
    <font>
      <sz val="11"/>
      <color theme="0" tint="-0.249977111117893"/>
      <name val="ＭＳ Ｐゴシック"/>
      <family val="2"/>
      <charset val="128"/>
      <scheme val="minor"/>
    </font>
    <font>
      <b/>
      <sz val="12"/>
      <color rgb="FFFF0000"/>
      <name val="ＭＳ Ｐゴシック"/>
      <family val="3"/>
      <charset val="128"/>
      <scheme val="minor"/>
    </font>
    <font>
      <sz val="10"/>
      <color theme="1"/>
      <name val="ＭＳ Ｐゴシック"/>
      <family val="3"/>
      <charset val="128"/>
      <scheme val="minor"/>
    </font>
    <font>
      <b/>
      <sz val="14"/>
      <name val="ＭＳ Ｐゴシック"/>
      <family val="3"/>
      <charset val="128"/>
      <scheme val="minor"/>
    </font>
    <font>
      <sz val="10"/>
      <color rgb="FFFF0000"/>
      <name val="ＭＳ Ｐゴシック"/>
      <family val="2"/>
      <charset val="128"/>
      <scheme val="minor"/>
    </font>
    <font>
      <sz val="12"/>
      <color theme="0" tint="-0.14999847407452621"/>
      <name val="ＭＳ Ｐゴシック"/>
      <family val="2"/>
      <charset val="128"/>
      <scheme val="minor"/>
    </font>
    <font>
      <b/>
      <u/>
      <sz val="12"/>
      <color theme="10"/>
      <name val="ＭＳ Ｐゴシック"/>
      <family val="3"/>
      <charset val="128"/>
      <scheme val="minor"/>
    </font>
    <font>
      <sz val="16"/>
      <color theme="1"/>
      <name val="ＭＳ Ｐゴシック"/>
      <family val="2"/>
      <charset val="128"/>
      <scheme val="minor"/>
    </font>
    <font>
      <b/>
      <sz val="16"/>
      <color rgb="FFFF0000"/>
      <name val="ＭＳ Ｐゴシック"/>
      <family val="3"/>
      <charset val="128"/>
      <scheme val="minor"/>
    </font>
    <font>
      <sz val="11"/>
      <name val="ＭＳ Ｐゴシック"/>
      <family val="3"/>
      <charset val="128"/>
    </font>
    <font>
      <b/>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9"/>
      <color rgb="FFFF0000"/>
      <name val="ＭＳ Ｐゴシック"/>
      <family val="3"/>
      <charset val="128"/>
    </font>
    <font>
      <sz val="10"/>
      <name val="ＭＳ Ｐゴシック"/>
      <family val="3"/>
      <charset val="128"/>
    </font>
    <font>
      <b/>
      <sz val="12"/>
      <name val="ＭＳ Ｐゴシック"/>
      <family val="3"/>
      <charset val="128"/>
    </font>
    <font>
      <b/>
      <u/>
      <sz val="12"/>
      <color rgb="FFC00000"/>
      <name val="ＭＳ Ｐゴシック"/>
      <family val="3"/>
      <charset val="128"/>
    </font>
    <font>
      <b/>
      <sz val="14"/>
      <name val="ＭＳ Ｐゴシック"/>
      <family val="3"/>
      <charset val="128"/>
    </font>
    <font>
      <b/>
      <sz val="20"/>
      <name val="ＭＳ Ｐゴシック"/>
      <family val="3"/>
      <charset val="128"/>
    </font>
    <font>
      <sz val="20"/>
      <name val="ＭＳ Ｐゴシック"/>
      <family val="3"/>
      <charset val="128"/>
    </font>
    <font>
      <b/>
      <sz val="11"/>
      <color rgb="FFFF0000"/>
      <name val="ＭＳ Ｐゴシック"/>
      <family val="3"/>
      <charset val="128"/>
    </font>
    <font>
      <sz val="14"/>
      <name val="ＭＳ Ｐゴシック"/>
      <family val="3"/>
      <charset val="128"/>
    </font>
    <font>
      <b/>
      <sz val="11"/>
      <color theme="0" tint="-0.249977111117893"/>
      <name val="ＭＳ Ｐゴシック"/>
      <family val="3"/>
      <charset val="128"/>
      <scheme val="minor"/>
    </font>
    <font>
      <sz val="11"/>
      <color theme="0" tint="-0.249977111117893"/>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499984740745262"/>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medium">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double">
        <color auto="1"/>
      </right>
      <top style="medium">
        <color auto="1"/>
      </top>
      <bottom style="medium">
        <color auto="1"/>
      </bottom>
      <diagonal/>
    </border>
    <border>
      <left/>
      <right/>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indexed="64"/>
      </bottom>
      <diagonal/>
    </border>
    <border>
      <left/>
      <right style="thin">
        <color indexed="64"/>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medium">
        <color auto="1"/>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right/>
      <top style="thin">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indexed="64"/>
      </top>
      <bottom style="medium">
        <color auto="1"/>
      </bottom>
      <diagonal/>
    </border>
    <border>
      <left style="thin">
        <color auto="1"/>
      </left>
      <right style="thin">
        <color auto="1"/>
      </right>
      <top style="medium">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dotted">
        <color auto="1"/>
      </bottom>
      <diagonal/>
    </border>
  </borders>
  <cellStyleXfs count="3">
    <xf numFmtId="0" fontId="0" fillId="0" borderId="0">
      <alignment vertical="center"/>
    </xf>
    <xf numFmtId="0" fontId="21" fillId="0" borderId="0" applyNumberFormat="0" applyFill="0" applyBorder="0" applyAlignment="0" applyProtection="0">
      <alignment vertical="center"/>
    </xf>
    <xf numFmtId="0" fontId="32" fillId="0" borderId="0"/>
  </cellStyleXfs>
  <cellXfs count="396">
    <xf numFmtId="0" fontId="0" fillId="0" borderId="0" xfId="0">
      <alignment vertical="center"/>
    </xf>
    <xf numFmtId="0" fontId="2" fillId="3" borderId="0" xfId="0" applyFont="1" applyFill="1">
      <alignment vertical="center"/>
    </xf>
    <xf numFmtId="0" fontId="0" fillId="0" borderId="0" xfId="0" applyProtection="1">
      <alignment vertical="center"/>
    </xf>
    <xf numFmtId="0" fontId="3" fillId="0" borderId="0" xfId="0" applyFont="1" applyAlignment="1" applyProtection="1">
      <alignment horizontal="center" vertical="center" shrinkToFit="1"/>
    </xf>
    <xf numFmtId="0" fontId="3" fillId="0" borderId="0" xfId="0" applyFont="1" applyAlignment="1" applyProtection="1">
      <alignment vertical="center" shrinkToFit="1"/>
    </xf>
    <xf numFmtId="0" fontId="0" fillId="0" borderId="1" xfId="0" applyBorder="1" applyAlignment="1" applyProtection="1">
      <alignment horizontal="left" vertical="center"/>
    </xf>
    <xf numFmtId="0" fontId="0" fillId="0" borderId="1" xfId="0" applyBorder="1" applyProtection="1">
      <alignment vertical="center"/>
    </xf>
    <xf numFmtId="0" fontId="0" fillId="3" borderId="0" xfId="0" applyFill="1" applyProtection="1">
      <alignment vertical="center"/>
    </xf>
    <xf numFmtId="0" fontId="3" fillId="3" borderId="0" xfId="0" applyFont="1" applyFill="1" applyAlignment="1" applyProtection="1">
      <alignment horizontal="center" vertical="center" shrinkToFit="1"/>
    </xf>
    <xf numFmtId="0" fontId="3" fillId="3" borderId="0" xfId="0" applyFont="1" applyFill="1" applyAlignment="1" applyProtection="1">
      <alignment vertical="center" shrinkToFit="1"/>
    </xf>
    <xf numFmtId="0" fontId="6" fillId="3" borderId="0" xfId="0" applyFont="1" applyFill="1" applyBorder="1" applyAlignment="1" applyProtection="1">
      <alignment horizontal="left" vertical="center"/>
    </xf>
    <xf numFmtId="0" fontId="0" fillId="3" borderId="8" xfId="0" applyFill="1" applyBorder="1" applyProtection="1">
      <alignment vertical="center"/>
    </xf>
    <xf numFmtId="0" fontId="0" fillId="3" borderId="9" xfId="0" applyFill="1" applyBorder="1" applyProtection="1">
      <alignment vertical="center"/>
    </xf>
    <xf numFmtId="0" fontId="0" fillId="3" borderId="10" xfId="0" applyFill="1" applyBorder="1" applyProtection="1">
      <alignment vertical="center"/>
    </xf>
    <xf numFmtId="0" fontId="0" fillId="3" borderId="11" xfId="0" applyFill="1" applyBorder="1" applyProtection="1">
      <alignment vertical="center"/>
    </xf>
    <xf numFmtId="0" fontId="0" fillId="3" borderId="0" xfId="0" applyFill="1" applyBorder="1" applyProtection="1">
      <alignment vertical="center"/>
    </xf>
    <xf numFmtId="0" fontId="3" fillId="3" borderId="0" xfId="0" applyFont="1" applyFill="1" applyBorder="1" applyAlignment="1" applyProtection="1">
      <alignment horizontal="center" vertical="center" shrinkToFit="1"/>
    </xf>
    <xf numFmtId="0" fontId="3" fillId="3" borderId="0" xfId="0" applyFont="1" applyFill="1" applyBorder="1" applyAlignment="1" applyProtection="1">
      <alignment vertical="center" shrinkToFit="1"/>
    </xf>
    <xf numFmtId="0" fontId="0" fillId="3" borderId="12" xfId="0" applyFill="1" applyBorder="1" applyProtection="1">
      <alignment vertical="center"/>
    </xf>
    <xf numFmtId="0" fontId="6" fillId="3" borderId="0" xfId="0" applyFont="1" applyFill="1" applyBorder="1" applyProtection="1">
      <alignment vertical="center"/>
    </xf>
    <xf numFmtId="0" fontId="0" fillId="3" borderId="13" xfId="0" applyFill="1" applyBorder="1" applyProtection="1">
      <alignment vertical="center"/>
    </xf>
    <xf numFmtId="0" fontId="0" fillId="3" borderId="14" xfId="0" applyFill="1" applyBorder="1" applyProtection="1">
      <alignment vertical="center"/>
    </xf>
    <xf numFmtId="0" fontId="3" fillId="3" borderId="14" xfId="0" applyFont="1" applyFill="1" applyBorder="1" applyAlignment="1" applyProtection="1">
      <alignment horizontal="center" vertical="center" shrinkToFit="1"/>
    </xf>
    <xf numFmtId="0" fontId="3" fillId="3" borderId="14" xfId="0" applyFont="1" applyFill="1" applyBorder="1" applyAlignment="1" applyProtection="1">
      <alignment vertical="center" shrinkToFit="1"/>
    </xf>
    <xf numFmtId="0" fontId="0" fillId="3" borderId="15" xfId="0" applyFill="1" applyBorder="1" applyProtection="1">
      <alignment vertical="center"/>
    </xf>
    <xf numFmtId="176" fontId="0" fillId="2" borderId="29" xfId="0" applyNumberFormat="1" applyFill="1" applyBorder="1" applyProtection="1">
      <alignment vertical="center"/>
      <protection locked="0"/>
    </xf>
    <xf numFmtId="176" fontId="0" fillId="2" borderId="30" xfId="0" applyNumberFormat="1" applyFill="1" applyBorder="1" applyProtection="1">
      <alignment vertical="center"/>
      <protection locked="0"/>
    </xf>
    <xf numFmtId="176" fontId="0" fillId="2" borderId="31" xfId="0" applyNumberFormat="1" applyFill="1" applyBorder="1" applyProtection="1">
      <alignment vertical="center"/>
      <protection locked="0"/>
    </xf>
    <xf numFmtId="176" fontId="0" fillId="2" borderId="33" xfId="0" applyNumberFormat="1" applyFill="1" applyBorder="1" applyProtection="1">
      <alignment vertical="center"/>
      <protection locked="0"/>
    </xf>
    <xf numFmtId="176" fontId="0" fillId="2" borderId="5" xfId="0" applyNumberFormat="1" applyFill="1" applyBorder="1" applyProtection="1">
      <alignment vertical="center"/>
      <protection locked="0"/>
    </xf>
    <xf numFmtId="176" fontId="0" fillId="2" borderId="34" xfId="0" applyNumberFormat="1" applyFill="1" applyBorder="1" applyProtection="1">
      <alignment vertical="center"/>
      <protection locked="0"/>
    </xf>
    <xf numFmtId="0" fontId="0" fillId="2" borderId="48"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3" borderId="1" xfId="0" applyFill="1" applyBorder="1" applyProtection="1">
      <alignment vertical="center"/>
    </xf>
    <xf numFmtId="0" fontId="23" fillId="0" borderId="0" xfId="0" applyFont="1" applyProtection="1">
      <alignment vertical="center"/>
    </xf>
    <xf numFmtId="0" fontId="0" fillId="3" borderId="0" xfId="0" applyFill="1" applyBorder="1" applyAlignment="1" applyProtection="1">
      <alignment horizontal="left" vertical="center" indent="1"/>
    </xf>
    <xf numFmtId="0" fontId="15" fillId="3" borderId="0" xfId="0" applyFont="1" applyFill="1" applyBorder="1" applyAlignment="1" applyProtection="1">
      <alignment horizontal="left" vertical="center" indent="1"/>
    </xf>
    <xf numFmtId="0" fontId="2" fillId="3" borderId="0" xfId="0" applyFont="1" applyFill="1" applyAlignment="1">
      <alignment horizontal="left" vertical="center"/>
    </xf>
    <xf numFmtId="0" fontId="2" fillId="3" borderId="0" xfId="0" applyFont="1" applyFill="1" applyAlignment="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shrinkToFit="1"/>
    </xf>
    <xf numFmtId="0" fontId="2" fillId="3" borderId="1" xfId="0" applyFont="1" applyFill="1" applyBorder="1" applyAlignment="1">
      <alignment horizontal="center" vertical="center"/>
    </xf>
    <xf numFmtId="0" fontId="2" fillId="3" borderId="60" xfId="0" applyFont="1" applyFill="1" applyBorder="1">
      <alignment vertical="center"/>
    </xf>
    <xf numFmtId="0" fontId="2" fillId="3" borderId="65" xfId="0" applyFont="1" applyFill="1" applyBorder="1">
      <alignment vertical="center"/>
    </xf>
    <xf numFmtId="0" fontId="25" fillId="3" borderId="7" xfId="0" applyNumberFormat="1" applyFont="1" applyFill="1" applyBorder="1" applyAlignment="1" applyProtection="1">
      <alignment horizontal="left" vertical="center" wrapText="1"/>
    </xf>
    <xf numFmtId="0" fontId="21" fillId="3" borderId="0" xfId="1" applyFill="1" applyBorder="1" applyAlignment="1" applyProtection="1">
      <alignment horizontal="right" vertical="center"/>
    </xf>
    <xf numFmtId="180" fontId="0" fillId="2" borderId="1" xfId="0" applyNumberForma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181"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0" fontId="2" fillId="3" borderId="0" xfId="0" applyFont="1" applyFill="1" applyBorder="1">
      <alignment vertical="center"/>
    </xf>
    <xf numFmtId="0" fontId="2" fillId="3" borderId="27" xfId="0" applyFont="1" applyFill="1" applyBorder="1">
      <alignment vertical="center"/>
    </xf>
    <xf numFmtId="0" fontId="13" fillId="0" borderId="0" xfId="0" applyFont="1" applyProtection="1">
      <alignment vertical="center"/>
    </xf>
    <xf numFmtId="0" fontId="7" fillId="3" borderId="0" xfId="0" applyFont="1" applyFill="1" applyProtection="1">
      <alignment vertical="center"/>
    </xf>
    <xf numFmtId="0" fontId="0" fillId="3" borderId="69" xfId="0" applyFill="1" applyBorder="1" applyAlignment="1" applyProtection="1">
      <alignment horizontal="center" vertical="center"/>
    </xf>
    <xf numFmtId="0" fontId="0" fillId="3" borderId="22" xfId="0" applyFill="1" applyBorder="1" applyAlignment="1" applyProtection="1">
      <alignment horizontal="center" vertical="center"/>
    </xf>
    <xf numFmtId="176" fontId="5" fillId="3" borderId="18" xfId="0" applyNumberFormat="1" applyFont="1" applyFill="1" applyBorder="1" applyProtection="1">
      <alignment vertical="center"/>
    </xf>
    <xf numFmtId="0" fontId="20" fillId="3" borderId="69" xfId="0" applyFont="1" applyFill="1" applyBorder="1" applyAlignment="1" applyProtection="1">
      <alignment horizontal="center" vertical="center"/>
    </xf>
    <xf numFmtId="176" fontId="0" fillId="5" borderId="26" xfId="0" applyNumberFormat="1" applyFill="1" applyBorder="1" applyProtection="1">
      <alignment vertical="center"/>
    </xf>
    <xf numFmtId="0" fontId="0" fillId="0" borderId="1" xfId="0" applyBorder="1" applyAlignment="1" applyProtection="1">
      <alignment horizontal="center" vertical="center"/>
    </xf>
    <xf numFmtId="176" fontId="0" fillId="0" borderId="1" xfId="0" applyNumberFormat="1" applyBorder="1" applyAlignment="1" applyProtection="1">
      <alignment horizontal="center" vertical="center"/>
    </xf>
    <xf numFmtId="0" fontId="20" fillId="3" borderId="20" xfId="0" applyFont="1" applyFill="1" applyBorder="1" applyAlignment="1" applyProtection="1">
      <alignment horizontal="center" vertical="center"/>
    </xf>
    <xf numFmtId="176" fontId="0" fillId="0" borderId="37" xfId="0" applyNumberFormat="1" applyBorder="1" applyProtection="1">
      <alignment vertical="center"/>
    </xf>
    <xf numFmtId="176" fontId="0" fillId="0" borderId="48" xfId="0" applyNumberFormat="1" applyBorder="1" applyProtection="1">
      <alignment vertical="center"/>
    </xf>
    <xf numFmtId="0" fontId="20" fillId="3" borderId="22" xfId="0" applyFont="1" applyFill="1" applyBorder="1" applyAlignment="1" applyProtection="1">
      <alignment horizontal="center" vertical="center"/>
    </xf>
    <xf numFmtId="0" fontId="20" fillId="0" borderId="69" xfId="0" applyFont="1" applyBorder="1" applyAlignment="1" applyProtection="1">
      <alignment horizontal="center" vertical="center"/>
    </xf>
    <xf numFmtId="0" fontId="17" fillId="0" borderId="22" xfId="0" applyFont="1" applyBorder="1" applyAlignment="1" applyProtection="1">
      <alignment horizontal="center" vertical="center"/>
    </xf>
    <xf numFmtId="176" fontId="0" fillId="0" borderId="42" xfId="0" applyNumberFormat="1" applyBorder="1" applyProtection="1">
      <alignment vertical="center"/>
    </xf>
    <xf numFmtId="0" fontId="6" fillId="5" borderId="16" xfId="0" applyFont="1" applyFill="1" applyBorder="1" applyAlignment="1" applyProtection="1">
      <alignment horizontal="center" vertical="center"/>
    </xf>
    <xf numFmtId="0" fontId="6" fillId="5" borderId="26" xfId="0" applyFont="1" applyFill="1" applyBorder="1" applyAlignment="1" applyProtection="1">
      <alignment horizontal="center" vertical="center"/>
    </xf>
    <xf numFmtId="0" fontId="0" fillId="0" borderId="47" xfId="0" applyBorder="1" applyAlignment="1" applyProtection="1">
      <alignment horizontal="center" vertical="center"/>
    </xf>
    <xf numFmtId="0" fontId="0" fillId="0" borderId="49" xfId="0" applyBorder="1" applyAlignment="1" applyProtection="1">
      <alignment horizontal="center" vertical="center"/>
    </xf>
    <xf numFmtId="0" fontId="0" fillId="0" borderId="68" xfId="0" applyBorder="1" applyAlignment="1" applyProtection="1">
      <alignment horizontal="center" vertical="center" wrapText="1"/>
    </xf>
    <xf numFmtId="176" fontId="0" fillId="0" borderId="67" xfId="0" applyNumberFormat="1" applyBorder="1" applyProtection="1">
      <alignment vertical="center"/>
    </xf>
    <xf numFmtId="176" fontId="0" fillId="3" borderId="9" xfId="0" applyNumberFormat="1" applyFill="1" applyBorder="1" applyProtection="1">
      <alignment vertical="center"/>
    </xf>
    <xf numFmtId="0" fontId="6" fillId="5" borderId="66" xfId="0" applyFont="1" applyFill="1" applyBorder="1" applyAlignment="1" applyProtection="1">
      <alignment horizontal="center" vertical="center"/>
    </xf>
    <xf numFmtId="0" fontId="6" fillId="5" borderId="24" xfId="0" applyFont="1" applyFill="1" applyBorder="1" applyAlignment="1" applyProtection="1">
      <alignment horizontal="center" vertical="center" wrapText="1"/>
    </xf>
    <xf numFmtId="0" fontId="6" fillId="5" borderId="25" xfId="0" applyFont="1" applyFill="1" applyBorder="1" applyAlignment="1" applyProtection="1">
      <alignment horizontal="center" vertical="center" wrapText="1"/>
    </xf>
    <xf numFmtId="0" fontId="6" fillId="5" borderId="26" xfId="0" applyFont="1" applyFill="1" applyBorder="1" applyAlignment="1" applyProtection="1">
      <alignment horizontal="center" vertical="center" wrapText="1"/>
    </xf>
    <xf numFmtId="176" fontId="0" fillId="3" borderId="0" xfId="0" applyNumberFormat="1" applyFill="1" applyProtection="1">
      <alignment vertical="center"/>
    </xf>
    <xf numFmtId="176" fontId="0" fillId="0" borderId="28" xfId="0" applyNumberFormat="1" applyBorder="1" applyProtection="1">
      <alignment vertical="center"/>
    </xf>
    <xf numFmtId="176" fontId="0" fillId="0" borderId="0" xfId="0" applyNumberFormat="1" applyProtection="1">
      <alignment vertical="center"/>
    </xf>
    <xf numFmtId="176" fontId="0" fillId="0" borderId="32" xfId="0" applyNumberFormat="1" applyBorder="1" applyProtection="1">
      <alignment vertical="center"/>
    </xf>
    <xf numFmtId="0" fontId="0" fillId="0" borderId="35" xfId="0" applyBorder="1" applyProtection="1">
      <alignment vertical="center"/>
    </xf>
    <xf numFmtId="179" fontId="0" fillId="0" borderId="36" xfId="0" applyNumberFormat="1" applyBorder="1" applyProtection="1">
      <alignment vertical="center"/>
    </xf>
    <xf numFmtId="179" fontId="0" fillId="0" borderId="4" xfId="0" applyNumberFormat="1" applyBorder="1" applyProtection="1">
      <alignment vertical="center"/>
    </xf>
    <xf numFmtId="179" fontId="0" fillId="0" borderId="37" xfId="0" applyNumberFormat="1" applyBorder="1" applyProtection="1">
      <alignment vertical="center"/>
    </xf>
    <xf numFmtId="0" fontId="0" fillId="0" borderId="38" xfId="0" applyBorder="1" applyProtection="1">
      <alignment vertical="center"/>
    </xf>
    <xf numFmtId="179" fontId="0" fillId="0" borderId="3" xfId="0" applyNumberFormat="1" applyBorder="1" applyProtection="1">
      <alignment vertical="center"/>
    </xf>
    <xf numFmtId="179" fontId="0" fillId="0" borderId="1" xfId="0" applyNumberFormat="1" applyBorder="1" applyProtection="1">
      <alignment vertical="center"/>
    </xf>
    <xf numFmtId="179" fontId="0" fillId="0" borderId="39" xfId="0" applyNumberFormat="1" applyBorder="1" applyProtection="1">
      <alignment vertical="center"/>
    </xf>
    <xf numFmtId="176" fontId="0" fillId="0" borderId="40" xfId="0" applyNumberFormat="1" applyBorder="1" applyProtection="1">
      <alignment vertical="center"/>
    </xf>
    <xf numFmtId="176" fontId="0" fillId="0" borderId="41" xfId="0" applyNumberFormat="1" applyBorder="1" applyProtection="1">
      <alignment vertical="center"/>
    </xf>
    <xf numFmtId="176" fontId="7" fillId="0" borderId="0" xfId="0" applyNumberFormat="1" applyFont="1" applyProtection="1">
      <alignment vertical="center"/>
    </xf>
    <xf numFmtId="176" fontId="0" fillId="0" borderId="3" xfId="0" applyNumberFormat="1" applyBorder="1" applyProtection="1">
      <alignment vertical="center"/>
    </xf>
    <xf numFmtId="176" fontId="0" fillId="0" borderId="1" xfId="0" applyNumberFormat="1" applyBorder="1" applyProtection="1">
      <alignment vertical="center"/>
    </xf>
    <xf numFmtId="176" fontId="0" fillId="0" borderId="39" xfId="0" applyNumberFormat="1" applyBorder="1" applyProtection="1">
      <alignment vertical="center"/>
    </xf>
    <xf numFmtId="0" fontId="7" fillId="0" borderId="0" xfId="0" applyFont="1" applyProtection="1">
      <alignment vertical="center"/>
    </xf>
    <xf numFmtId="0" fontId="6" fillId="5" borderId="17" xfId="0" applyFont="1" applyFill="1" applyBorder="1" applyAlignment="1" applyProtection="1">
      <alignment horizontal="center" vertical="center"/>
    </xf>
    <xf numFmtId="0" fontId="6" fillId="5" borderId="16" xfId="0" applyFont="1" applyFill="1" applyBorder="1" applyAlignment="1" applyProtection="1">
      <alignment horizontal="center" vertical="center" wrapText="1"/>
    </xf>
    <xf numFmtId="176" fontId="0" fillId="0" borderId="35" xfId="0" applyNumberFormat="1" applyBorder="1" applyProtection="1">
      <alignment vertical="center"/>
    </xf>
    <xf numFmtId="176" fontId="0" fillId="0" borderId="47" xfId="0" applyNumberFormat="1" applyBorder="1" applyProtection="1">
      <alignment vertical="center"/>
    </xf>
    <xf numFmtId="176" fontId="0" fillId="0" borderId="4" xfId="0" applyNumberFormat="1" applyBorder="1" applyProtection="1">
      <alignment vertical="center"/>
    </xf>
    <xf numFmtId="176" fontId="13" fillId="0" borderId="0" xfId="0" applyNumberFormat="1" applyFont="1" applyProtection="1">
      <alignment vertical="center"/>
    </xf>
    <xf numFmtId="176" fontId="0" fillId="0" borderId="38" xfId="0" applyNumberFormat="1" applyBorder="1" applyProtection="1">
      <alignment vertical="center"/>
    </xf>
    <xf numFmtId="176" fontId="0" fillId="0" borderId="20" xfId="0" applyNumberFormat="1" applyBorder="1" applyProtection="1">
      <alignment vertical="center"/>
    </xf>
    <xf numFmtId="176" fontId="0" fillId="0" borderId="13" xfId="0" applyNumberFormat="1" applyBorder="1" applyProtection="1">
      <alignment vertical="center"/>
    </xf>
    <xf numFmtId="176" fontId="0" fillId="0" borderId="22" xfId="0" applyNumberFormat="1" applyBorder="1" applyProtection="1">
      <alignment vertical="center"/>
    </xf>
    <xf numFmtId="176" fontId="0" fillId="0" borderId="45" xfId="0" applyNumberFormat="1" applyBorder="1" applyProtection="1">
      <alignment vertical="center"/>
    </xf>
    <xf numFmtId="0" fontId="0" fillId="0" borderId="0" xfId="0" applyBorder="1" applyProtection="1">
      <alignment vertical="center"/>
    </xf>
    <xf numFmtId="0" fontId="0" fillId="0" borderId="1" xfId="0" applyBorder="1" applyAlignment="1" applyProtection="1">
      <alignment vertical="center" wrapText="1"/>
    </xf>
    <xf numFmtId="0" fontId="0" fillId="3" borderId="60" xfId="0" applyFill="1" applyBorder="1" applyAlignment="1" applyProtection="1">
      <alignment vertical="center" wrapText="1"/>
    </xf>
    <xf numFmtId="176" fontId="0" fillId="3" borderId="60" xfId="0" applyNumberFormat="1" applyFill="1" applyBorder="1" applyProtection="1">
      <alignment vertical="center"/>
    </xf>
    <xf numFmtId="176" fontId="0" fillId="3" borderId="0" xfId="0" applyNumberFormat="1" applyFill="1" applyBorder="1" applyProtection="1">
      <alignment vertical="center"/>
    </xf>
    <xf numFmtId="0" fontId="6" fillId="5" borderId="1" xfId="0" applyFont="1" applyFill="1" applyBorder="1" applyAlignment="1" applyProtection="1">
      <alignment horizontal="center" vertical="center" wrapText="1"/>
    </xf>
    <xf numFmtId="176" fontId="6" fillId="5" borderId="1" xfId="0" applyNumberFormat="1"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49" fontId="0" fillId="3" borderId="7" xfId="0" applyNumberFormat="1" applyFill="1" applyBorder="1" applyAlignment="1" applyProtection="1">
      <alignment horizontal="center" vertical="center"/>
    </xf>
    <xf numFmtId="49" fontId="0" fillId="2" borderId="1" xfId="0" applyNumberFormat="1" applyFill="1" applyBorder="1" applyAlignment="1" applyProtection="1">
      <alignment horizontal="center" vertical="center" wrapText="1"/>
      <protection locked="0"/>
    </xf>
    <xf numFmtId="0" fontId="13" fillId="0" borderId="0" xfId="0" applyFont="1" applyAlignment="1" applyProtection="1">
      <alignment horizontal="center" vertical="center"/>
    </xf>
    <xf numFmtId="0" fontId="2" fillId="3" borderId="0" xfId="0" applyFont="1" applyFill="1" applyAlignment="1">
      <alignment horizontal="left" vertical="center" shrinkToFit="1"/>
    </xf>
    <xf numFmtId="0" fontId="0" fillId="3" borderId="0" xfId="0" applyFill="1" applyBorder="1" applyProtection="1">
      <alignment vertical="center"/>
    </xf>
    <xf numFmtId="0" fontId="7" fillId="0" borderId="0" xfId="0" applyFont="1" applyAlignment="1" applyProtection="1">
      <alignment horizontal="center" vertical="center"/>
    </xf>
    <xf numFmtId="176" fontId="7" fillId="0" borderId="0" xfId="0" applyNumberFormat="1" applyFont="1" applyAlignment="1" applyProtection="1">
      <alignment horizontal="center" vertical="center"/>
    </xf>
    <xf numFmtId="176" fontId="13" fillId="0" borderId="0" xfId="0" applyNumberFormat="1" applyFont="1" applyAlignment="1" applyProtection="1">
      <alignment horizontal="center" vertical="center"/>
    </xf>
    <xf numFmtId="0" fontId="13" fillId="0" borderId="0" xfId="0" applyFont="1" applyAlignment="1" applyProtection="1">
      <alignment horizontal="center" vertical="center" wrapText="1"/>
    </xf>
    <xf numFmtId="0" fontId="0" fillId="3" borderId="0" xfId="0" applyFill="1" applyBorder="1" applyProtection="1">
      <alignment vertical="center"/>
    </xf>
    <xf numFmtId="179" fontId="7" fillId="0" borderId="0" xfId="0" applyNumberFormat="1" applyFont="1" applyAlignment="1" applyProtection="1">
      <alignment horizontal="center" vertical="center"/>
    </xf>
    <xf numFmtId="0" fontId="26" fillId="3" borderId="8" xfId="0" applyFont="1" applyFill="1" applyBorder="1" applyProtection="1">
      <alignment vertical="center"/>
    </xf>
    <xf numFmtId="0" fontId="7" fillId="4" borderId="11" xfId="0" applyFont="1" applyFill="1" applyBorder="1" applyProtection="1">
      <alignment vertical="center"/>
    </xf>
    <xf numFmtId="0" fontId="8" fillId="4" borderId="0" xfId="0" applyFont="1" applyFill="1" applyBorder="1" applyProtection="1">
      <alignment vertical="center"/>
    </xf>
    <xf numFmtId="0" fontId="9" fillId="4" borderId="0" xfId="0" applyFont="1" applyFill="1" applyBorder="1" applyProtection="1">
      <alignment vertical="center"/>
    </xf>
    <xf numFmtId="0" fontId="7" fillId="3" borderId="11" xfId="0" applyFont="1" applyFill="1" applyBorder="1" applyProtection="1">
      <alignment vertical="center"/>
    </xf>
    <xf numFmtId="0" fontId="10" fillId="3" borderId="0" xfId="0" applyFont="1" applyFill="1" applyBorder="1" applyProtection="1">
      <alignment vertical="center"/>
    </xf>
    <xf numFmtId="0" fontId="14" fillId="3" borderId="0" xfId="0" applyFont="1" applyFill="1" applyBorder="1" applyProtection="1">
      <alignment vertical="center"/>
    </xf>
    <xf numFmtId="0" fontId="19" fillId="3" borderId="0" xfId="0" applyFont="1" applyFill="1" applyBorder="1" applyAlignment="1" applyProtection="1">
      <alignment vertical="center" wrapText="1"/>
    </xf>
    <xf numFmtId="0" fontId="11" fillId="3" borderId="0" xfId="0" applyFont="1" applyFill="1" applyBorder="1" applyProtection="1">
      <alignment vertical="center"/>
    </xf>
    <xf numFmtId="0" fontId="4" fillId="3" borderId="0" xfId="0" applyFont="1" applyFill="1" applyBorder="1" applyProtection="1">
      <alignment vertical="center"/>
    </xf>
    <xf numFmtId="176" fontId="13" fillId="3" borderId="0" xfId="0" applyNumberFormat="1" applyFont="1" applyFill="1" applyBorder="1" applyProtection="1">
      <alignment vertical="center"/>
    </xf>
    <xf numFmtId="0" fontId="7" fillId="3" borderId="11" xfId="0" applyFont="1" applyFill="1" applyBorder="1" applyAlignment="1" applyProtection="1">
      <alignment horizontal="center" vertical="center"/>
    </xf>
    <xf numFmtId="0" fontId="15" fillId="3" borderId="0" xfId="0" applyFont="1" applyFill="1" applyBorder="1" applyProtection="1">
      <alignment vertical="center"/>
    </xf>
    <xf numFmtId="0" fontId="7" fillId="3" borderId="0" xfId="0" applyFont="1" applyFill="1" applyBorder="1" applyProtection="1">
      <alignment vertical="center"/>
    </xf>
    <xf numFmtId="0" fontId="18" fillId="3" borderId="0" xfId="0" applyFont="1" applyFill="1" applyBorder="1" applyAlignment="1" applyProtection="1">
      <alignment horizontal="center" vertical="center"/>
    </xf>
    <xf numFmtId="0" fontId="17" fillId="3" borderId="0" xfId="0" applyFont="1" applyFill="1" applyBorder="1" applyProtection="1">
      <alignment vertical="center"/>
    </xf>
    <xf numFmtId="0" fontId="5" fillId="3" borderId="0" xfId="0" applyFont="1" applyFill="1" applyBorder="1" applyProtection="1">
      <alignment vertical="center"/>
    </xf>
    <xf numFmtId="0" fontId="13" fillId="3" borderId="0" xfId="0" applyFont="1" applyFill="1" applyBorder="1" applyAlignment="1" applyProtection="1">
      <alignment horizontal="center" vertical="center"/>
    </xf>
    <xf numFmtId="176" fontId="7" fillId="3" borderId="11" xfId="0" applyNumberFormat="1" applyFont="1" applyFill="1" applyBorder="1" applyProtection="1">
      <alignment vertical="center"/>
    </xf>
    <xf numFmtId="176" fontId="0" fillId="3" borderId="12" xfId="0" applyNumberFormat="1" applyFill="1" applyBorder="1" applyProtection="1">
      <alignment vertical="center"/>
    </xf>
    <xf numFmtId="0" fontId="7" fillId="3" borderId="0" xfId="0" applyFont="1" applyFill="1" applyBorder="1" applyAlignment="1" applyProtection="1">
      <alignment horizontal="center" vertical="center"/>
    </xf>
    <xf numFmtId="0" fontId="7" fillId="3" borderId="12" xfId="0" applyFont="1" applyFill="1" applyBorder="1" applyProtection="1">
      <alignment vertical="center"/>
    </xf>
    <xf numFmtId="0" fontId="7" fillId="3" borderId="13" xfId="0" applyFont="1" applyFill="1" applyBorder="1" applyProtection="1">
      <alignment vertical="center"/>
    </xf>
    <xf numFmtId="0" fontId="6" fillId="5" borderId="66" xfId="0" applyFont="1" applyFill="1" applyBorder="1" applyAlignment="1" applyProtection="1">
      <alignment horizontal="center" vertical="center" wrapText="1"/>
    </xf>
    <xf numFmtId="0" fontId="0" fillId="2" borderId="66" xfId="0" applyFill="1" applyBorder="1" applyAlignment="1" applyProtection="1">
      <alignment horizontal="center" vertical="center"/>
      <protection locked="0"/>
    </xf>
    <xf numFmtId="0" fontId="27" fillId="3" borderId="0" xfId="0" applyFont="1" applyFill="1" applyBorder="1" applyAlignment="1" applyProtection="1">
      <alignment vertical="top"/>
    </xf>
    <xf numFmtId="0" fontId="3" fillId="0" borderId="0" xfId="0" applyFont="1">
      <alignment vertical="center"/>
    </xf>
    <xf numFmtId="178" fontId="3" fillId="0" borderId="0" xfId="0" applyNumberFormat="1" applyFont="1">
      <alignment vertical="center"/>
    </xf>
    <xf numFmtId="0" fontId="3" fillId="2" borderId="1" xfId="0" applyFont="1" applyFill="1" applyBorder="1" applyAlignment="1" applyProtection="1">
      <alignment horizontal="center" vertical="center"/>
      <protection locked="0"/>
    </xf>
    <xf numFmtId="49" fontId="3" fillId="2" borderId="1" xfId="0" applyNumberFormat="1" applyFont="1" applyFill="1" applyBorder="1" applyProtection="1">
      <alignment vertical="center"/>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178" fontId="11" fillId="5" borderId="1" xfId="0" applyNumberFormat="1" applyFont="1" applyFill="1" applyBorder="1" applyAlignment="1">
      <alignment horizontal="center" vertical="center"/>
    </xf>
    <xf numFmtId="178" fontId="3" fillId="0" borderId="1" xfId="0" applyNumberFormat="1" applyFont="1" applyBorder="1" applyAlignment="1">
      <alignment horizontal="center" vertical="center" shrinkToFit="1"/>
    </xf>
    <xf numFmtId="0" fontId="3" fillId="0" borderId="1" xfId="0" applyFont="1" applyBorder="1" applyAlignment="1">
      <alignment vertical="center" shrinkToFit="1"/>
    </xf>
    <xf numFmtId="178" fontId="3" fillId="3" borderId="0" xfId="0" applyNumberFormat="1" applyFont="1" applyFill="1">
      <alignment vertical="center"/>
    </xf>
    <xf numFmtId="0" fontId="3" fillId="3" borderId="0" xfId="0" applyFont="1" applyFill="1">
      <alignment vertical="center"/>
    </xf>
    <xf numFmtId="0" fontId="3" fillId="3" borderId="0" xfId="0" applyFont="1" applyFill="1" applyAlignment="1">
      <alignment horizontal="center" vertical="center"/>
    </xf>
    <xf numFmtId="0" fontId="3" fillId="3" borderId="8" xfId="0" applyFont="1" applyFill="1" applyBorder="1">
      <alignment vertical="center"/>
    </xf>
    <xf numFmtId="178" fontId="3" fillId="3" borderId="9" xfId="0" applyNumberFormat="1" applyFont="1" applyFill="1" applyBorder="1">
      <alignment vertical="center"/>
    </xf>
    <xf numFmtId="0" fontId="3" fillId="3" borderId="9" xfId="0" applyFont="1" applyFill="1" applyBorder="1">
      <alignment vertical="center"/>
    </xf>
    <xf numFmtId="0" fontId="3" fillId="3" borderId="10" xfId="0" applyFont="1" applyFill="1" applyBorder="1">
      <alignment vertical="center"/>
    </xf>
    <xf numFmtId="0" fontId="3" fillId="3" borderId="11" xfId="0" applyFont="1" applyFill="1" applyBorder="1">
      <alignment vertical="center"/>
    </xf>
    <xf numFmtId="0" fontId="31" fillId="3" borderId="0" xfId="0" applyFont="1" applyFill="1" applyBorder="1">
      <alignment vertical="center"/>
    </xf>
    <xf numFmtId="178" fontId="3" fillId="3" borderId="0" xfId="0" applyNumberFormat="1" applyFont="1" applyFill="1" applyBorder="1">
      <alignment vertical="center"/>
    </xf>
    <xf numFmtId="0" fontId="3" fillId="3" borderId="0" xfId="0" applyFont="1" applyFill="1" applyBorder="1">
      <alignment vertical="center"/>
    </xf>
    <xf numFmtId="0" fontId="3" fillId="3" borderId="12" xfId="0" applyFont="1" applyFill="1" applyBorder="1">
      <alignment vertical="center"/>
    </xf>
    <xf numFmtId="0" fontId="29" fillId="3" borderId="0" xfId="1" applyFont="1" applyFill="1" applyBorder="1" applyAlignment="1">
      <alignment vertical="center"/>
    </xf>
    <xf numFmtId="0" fontId="28" fillId="3" borderId="0" xfId="0" applyFont="1" applyFill="1" applyBorder="1">
      <alignment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lignment vertical="center"/>
    </xf>
    <xf numFmtId="0" fontId="3" fillId="3" borderId="14" xfId="0" applyFont="1" applyFill="1" applyBorder="1">
      <alignment vertical="center"/>
    </xf>
    <xf numFmtId="178" fontId="3" fillId="3" borderId="14" xfId="0" applyNumberFormat="1" applyFont="1" applyFill="1" applyBorder="1">
      <alignment vertical="center"/>
    </xf>
    <xf numFmtId="0" fontId="3" fillId="3" borderId="15" xfId="0" applyFont="1" applyFill="1" applyBorder="1">
      <alignment vertical="center"/>
    </xf>
    <xf numFmtId="0" fontId="30" fillId="3" borderId="9" xfId="0" applyFont="1" applyFill="1" applyBorder="1">
      <alignment vertical="center"/>
    </xf>
    <xf numFmtId="0" fontId="30" fillId="3" borderId="0" xfId="0" applyFont="1" applyFill="1" applyBorder="1">
      <alignment vertical="center"/>
    </xf>
    <xf numFmtId="0" fontId="32" fillId="0" borderId="0" xfId="2" applyAlignment="1" applyProtection="1">
      <alignment vertical="center"/>
    </xf>
    <xf numFmtId="0" fontId="33" fillId="0" borderId="0" xfId="2" applyFont="1" applyAlignment="1" applyProtection="1">
      <alignment vertical="center"/>
    </xf>
    <xf numFmtId="0" fontId="41" fillId="0" borderId="0" xfId="2" applyFont="1" applyAlignment="1" applyProtection="1">
      <alignment vertical="center"/>
    </xf>
    <xf numFmtId="0" fontId="42" fillId="0" borderId="0" xfId="2" applyFont="1" applyAlignment="1" applyProtection="1">
      <alignment horizontal="center" vertical="center"/>
    </xf>
    <xf numFmtId="0" fontId="44" fillId="0" borderId="0" xfId="2" applyFont="1" applyAlignment="1" applyProtection="1">
      <alignment vertical="center"/>
    </xf>
    <xf numFmtId="0" fontId="38" fillId="0" borderId="0" xfId="2" applyFont="1" applyAlignment="1" applyProtection="1">
      <alignment vertical="center"/>
    </xf>
    <xf numFmtId="0" fontId="38" fillId="0" borderId="0" xfId="2" applyFont="1" applyAlignment="1" applyProtection="1">
      <alignment vertical="center" shrinkToFit="1"/>
    </xf>
    <xf numFmtId="0" fontId="38" fillId="0" borderId="9" xfId="2" applyFont="1" applyBorder="1" applyAlignment="1" applyProtection="1">
      <alignment vertical="center" wrapText="1"/>
    </xf>
    <xf numFmtId="0" fontId="38" fillId="0" borderId="17" xfId="2" applyFont="1" applyBorder="1" applyAlignment="1" applyProtection="1">
      <alignment vertical="center"/>
    </xf>
    <xf numFmtId="0" fontId="38" fillId="0" borderId="74" xfId="2" applyFont="1" applyBorder="1" applyAlignment="1" applyProtection="1">
      <alignment vertical="center" wrapText="1"/>
    </xf>
    <xf numFmtId="0" fontId="32" fillId="0" borderId="74" xfId="2" applyBorder="1" applyAlignment="1" applyProtection="1">
      <alignment vertical="center" shrinkToFit="1"/>
    </xf>
    <xf numFmtId="0" fontId="40" fillId="0" borderId="0" xfId="2" applyFont="1" applyAlignment="1" applyProtection="1">
      <alignment vertical="center"/>
    </xf>
    <xf numFmtId="0" fontId="36" fillId="0" borderId="0" xfId="2" applyFont="1" applyAlignment="1" applyProtection="1">
      <alignment vertical="center"/>
    </xf>
    <xf numFmtId="0" fontId="36" fillId="0" borderId="0" xfId="2" applyFont="1" applyAlignment="1" applyProtection="1">
      <alignment vertical="top"/>
    </xf>
    <xf numFmtId="0" fontId="39" fillId="0" borderId="0" xfId="2" applyFont="1" applyAlignment="1" applyProtection="1">
      <alignment vertical="center"/>
    </xf>
    <xf numFmtId="0" fontId="32" fillId="0" borderId="0" xfId="2" applyAlignment="1" applyProtection="1">
      <alignment horizontal="center" vertical="center"/>
    </xf>
    <xf numFmtId="0" fontId="36" fillId="6" borderId="72" xfId="2" applyFont="1" applyFill="1" applyBorder="1" applyAlignment="1" applyProtection="1">
      <alignment horizontal="center" vertical="center"/>
    </xf>
    <xf numFmtId="49" fontId="36" fillId="6" borderId="60" xfId="2" applyNumberFormat="1" applyFont="1" applyFill="1" applyBorder="1" applyAlignment="1" applyProtection="1">
      <alignment horizontal="center" vertical="center"/>
    </xf>
    <xf numFmtId="49" fontId="34" fillId="0" borderId="0" xfId="2" applyNumberFormat="1" applyFont="1" applyProtection="1"/>
    <xf numFmtId="49" fontId="32" fillId="0" borderId="0" xfId="2" applyNumberFormat="1" applyAlignment="1" applyProtection="1">
      <alignment horizontal="center" vertical="center"/>
    </xf>
    <xf numFmtId="0" fontId="34" fillId="0" borderId="0" xfId="2" applyFont="1" applyAlignment="1" applyProtection="1">
      <alignment vertical="center" wrapText="1"/>
    </xf>
    <xf numFmtId="0" fontId="34" fillId="0" borderId="0" xfId="2" applyFont="1" applyAlignment="1" applyProtection="1">
      <alignment vertical="center"/>
    </xf>
    <xf numFmtId="0" fontId="34" fillId="0" borderId="0" xfId="2" applyFont="1" applyAlignment="1" applyProtection="1">
      <alignment vertical="top"/>
    </xf>
    <xf numFmtId="0" fontId="36" fillId="6" borderId="1" xfId="2" applyFont="1" applyFill="1" applyBorder="1" applyAlignment="1" applyProtection="1">
      <alignment horizontal="center" vertical="center"/>
      <protection locked="0"/>
    </xf>
    <xf numFmtId="178" fontId="45" fillId="6" borderId="1" xfId="2" applyNumberFormat="1" applyFont="1" applyFill="1" applyBorder="1" applyAlignment="1" applyProtection="1">
      <alignment horizontal="center" vertical="center"/>
      <protection locked="0"/>
    </xf>
    <xf numFmtId="0" fontId="0" fillId="3" borderId="0" xfId="0" applyFill="1" applyBorder="1" applyAlignment="1" applyProtection="1">
      <alignment vertical="center" wrapText="1"/>
    </xf>
    <xf numFmtId="180" fontId="0" fillId="2" borderId="1" xfId="0" applyNumberFormat="1" applyFont="1" applyFill="1" applyBorder="1" applyAlignment="1" applyProtection="1">
      <alignment horizontal="left" vertical="center" shrinkToFit="1"/>
      <protection locked="0"/>
    </xf>
    <xf numFmtId="180" fontId="20" fillId="2" borderId="1" xfId="0" applyNumberFormat="1" applyFont="1" applyFill="1" applyBorder="1" applyAlignment="1" applyProtection="1">
      <alignment horizontal="left" vertical="center" shrinkToFit="1"/>
      <protection locked="0"/>
    </xf>
    <xf numFmtId="0" fontId="17" fillId="2" borderId="44" xfId="0" applyFont="1" applyFill="1" applyBorder="1" applyAlignment="1" applyProtection="1">
      <alignment horizontal="center" vertical="center"/>
      <protection locked="0"/>
    </xf>
    <xf numFmtId="0" fontId="17" fillId="2" borderId="42" xfId="0" applyFont="1" applyFill="1" applyBorder="1" applyAlignment="1" applyProtection="1">
      <alignment horizontal="center" vertical="center"/>
      <protection locked="0"/>
    </xf>
    <xf numFmtId="0" fontId="46" fillId="0" borderId="0" xfId="0" applyFont="1" applyAlignment="1" applyProtection="1">
      <alignment horizontal="centerContinuous" vertical="center"/>
    </xf>
    <xf numFmtId="0" fontId="47" fillId="0" borderId="0" xfId="0" applyFont="1" applyAlignment="1" applyProtection="1">
      <alignment horizontal="center" vertical="center"/>
    </xf>
    <xf numFmtId="179" fontId="47" fillId="0" borderId="0" xfId="0" applyNumberFormat="1" applyFont="1" applyAlignment="1" applyProtection="1">
      <alignment horizontal="center" vertical="center"/>
    </xf>
    <xf numFmtId="176" fontId="47" fillId="0" borderId="0" xfId="0" applyNumberFormat="1" applyFont="1" applyAlignment="1" applyProtection="1">
      <alignment horizontal="center" vertical="center"/>
    </xf>
    <xf numFmtId="0" fontId="0" fillId="7" borderId="1" xfId="0" applyFill="1" applyBorder="1" applyProtection="1">
      <alignment vertical="center"/>
    </xf>
    <xf numFmtId="0" fontId="13" fillId="3" borderId="0" xfId="0" applyFont="1" applyFill="1" applyBorder="1" applyAlignment="1" applyProtection="1">
      <alignment horizontal="left" vertical="center" indent="1"/>
    </xf>
    <xf numFmtId="183" fontId="0" fillId="3" borderId="9" xfId="0" applyNumberFormat="1" applyFill="1" applyBorder="1" applyProtection="1">
      <alignment vertical="center"/>
    </xf>
    <xf numFmtId="183" fontId="3" fillId="3" borderId="9" xfId="0" applyNumberFormat="1" applyFont="1" applyFill="1" applyBorder="1">
      <alignment vertical="center"/>
    </xf>
    <xf numFmtId="183" fontId="9" fillId="4" borderId="12" xfId="0" applyNumberFormat="1" applyFont="1" applyFill="1" applyBorder="1" applyProtection="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right" vertical="top"/>
    </xf>
    <xf numFmtId="0" fontId="2" fillId="3" borderId="0" xfId="0" applyFont="1" applyFill="1" applyAlignment="1">
      <alignment horizontal="right" vertical="center"/>
    </xf>
    <xf numFmtId="0" fontId="2" fillId="3" borderId="0" xfId="0" applyFont="1" applyFill="1" applyAlignment="1">
      <alignment horizontal="left" vertical="center" shrinkToFit="1"/>
    </xf>
    <xf numFmtId="0" fontId="2" fillId="3" borderId="0" xfId="0" applyFont="1" applyFill="1" applyAlignment="1">
      <alignment horizontal="center" vertical="center"/>
    </xf>
    <xf numFmtId="0" fontId="2" fillId="3" borderId="0" xfId="0" applyFont="1" applyFill="1" applyAlignment="1">
      <alignment vertical="top" wrapText="1"/>
    </xf>
    <xf numFmtId="0" fontId="2" fillId="3" borderId="0" xfId="0" applyFont="1" applyFill="1" applyAlignment="1">
      <alignment horizontal="left" vertical="top" wrapText="1"/>
    </xf>
    <xf numFmtId="0" fontId="2" fillId="3" borderId="0" xfId="0" applyNumberFormat="1" applyFont="1" applyFill="1" applyAlignment="1">
      <alignment horizontal="right" vertical="center"/>
    </xf>
    <xf numFmtId="176" fontId="2" fillId="3" borderId="0" xfId="0" applyNumberFormat="1" applyFont="1" applyFill="1" applyAlignment="1">
      <alignment horizontal="right" vertical="center"/>
    </xf>
    <xf numFmtId="0" fontId="16" fillId="3" borderId="64" xfId="0" applyFont="1" applyFill="1" applyBorder="1" applyAlignment="1">
      <alignment horizontal="center" vertical="center"/>
    </xf>
    <xf numFmtId="0" fontId="16" fillId="3" borderId="62" xfId="0" applyFont="1" applyFill="1" applyBorder="1" applyAlignment="1">
      <alignment horizontal="center" vertical="center"/>
    </xf>
    <xf numFmtId="176" fontId="16" fillId="3" borderId="55" xfId="0" applyNumberFormat="1" applyFont="1" applyFill="1" applyBorder="1" applyAlignment="1">
      <alignment horizontal="right" vertical="center"/>
    </xf>
    <xf numFmtId="176" fontId="16" fillId="3" borderId="19" xfId="0" applyNumberFormat="1" applyFont="1" applyFill="1" applyBorder="1" applyAlignment="1">
      <alignment horizontal="right" vertical="center"/>
    </xf>
    <xf numFmtId="0" fontId="2" fillId="3" borderId="0" xfId="0" applyFont="1" applyFill="1" applyBorder="1" applyAlignment="1">
      <alignment horizontal="right" vertical="center"/>
    </xf>
    <xf numFmtId="0" fontId="16" fillId="3" borderId="9" xfId="0" applyFont="1" applyFill="1" applyBorder="1" applyAlignment="1">
      <alignment horizontal="center" vertical="center" wrapText="1"/>
    </xf>
    <xf numFmtId="0" fontId="16" fillId="3" borderId="61" xfId="0" applyFont="1" applyFill="1" applyBorder="1" applyAlignment="1">
      <alignment horizontal="center" vertical="center" wrapText="1"/>
    </xf>
    <xf numFmtId="176" fontId="16" fillId="3" borderId="52" xfId="0" applyNumberFormat="1" applyFont="1" applyFill="1" applyBorder="1" applyAlignment="1">
      <alignment horizontal="right" vertical="center"/>
    </xf>
    <xf numFmtId="176" fontId="16" fillId="3" borderId="46" xfId="0" applyNumberFormat="1" applyFont="1" applyFill="1" applyBorder="1" applyAlignment="1">
      <alignment horizontal="right" vertical="center"/>
    </xf>
    <xf numFmtId="176" fontId="16" fillId="3" borderId="3" xfId="0" applyNumberFormat="1" applyFont="1" applyFill="1" applyBorder="1" applyAlignment="1">
      <alignment horizontal="right" vertical="center"/>
    </xf>
    <xf numFmtId="0" fontId="16" fillId="3" borderId="8" xfId="0" applyFont="1" applyFill="1" applyBorder="1" applyAlignment="1">
      <alignment horizontal="center" vertical="center"/>
    </xf>
    <xf numFmtId="0" fontId="16" fillId="3" borderId="61" xfId="0" applyFont="1" applyFill="1" applyBorder="1" applyAlignment="1">
      <alignment horizontal="center" vertical="center"/>
    </xf>
    <xf numFmtId="0" fontId="16" fillId="3" borderId="53" xfId="0" applyFont="1" applyFill="1" applyBorder="1" applyAlignment="1">
      <alignment vertical="center"/>
    </xf>
    <xf numFmtId="0" fontId="16" fillId="3" borderId="52" xfId="0" applyFont="1" applyFill="1" applyBorder="1" applyAlignment="1">
      <alignment vertical="center"/>
    </xf>
    <xf numFmtId="0" fontId="16" fillId="3" borderId="57" xfId="0" applyFont="1" applyFill="1" applyBorder="1" applyAlignment="1">
      <alignment vertical="center"/>
    </xf>
    <xf numFmtId="0" fontId="16" fillId="3" borderId="3" xfId="0" applyFont="1" applyFill="1" applyBorder="1" applyAlignment="1">
      <alignment vertical="center"/>
    </xf>
    <xf numFmtId="176" fontId="16" fillId="3" borderId="21" xfId="0" applyNumberFormat="1" applyFont="1" applyFill="1" applyBorder="1" applyAlignment="1">
      <alignment horizontal="right" vertical="center"/>
    </xf>
    <xf numFmtId="176" fontId="16" fillId="3" borderId="56" xfId="0" applyNumberFormat="1" applyFont="1" applyFill="1" applyBorder="1" applyAlignment="1">
      <alignment horizontal="right" vertical="center"/>
    </xf>
    <xf numFmtId="176" fontId="16" fillId="3" borderId="41" xfId="0" applyNumberFormat="1" applyFont="1" applyFill="1" applyBorder="1" applyAlignment="1">
      <alignment horizontal="right" vertical="center"/>
    </xf>
    <xf numFmtId="176" fontId="16" fillId="3" borderId="51" xfId="0" applyNumberFormat="1" applyFont="1" applyFill="1" applyBorder="1" applyAlignment="1">
      <alignment horizontal="right" vertical="center"/>
    </xf>
    <xf numFmtId="176" fontId="16" fillId="3" borderId="36" xfId="0" applyNumberFormat="1" applyFont="1" applyFill="1" applyBorder="1" applyAlignment="1">
      <alignment horizontal="right" vertical="center"/>
    </xf>
    <xf numFmtId="176" fontId="16" fillId="3" borderId="23" xfId="0" applyNumberFormat="1" applyFont="1" applyFill="1" applyBorder="1" applyAlignment="1">
      <alignment horizontal="right" vertical="center"/>
    </xf>
    <xf numFmtId="176" fontId="16" fillId="3" borderId="59" xfId="0" applyNumberFormat="1" applyFont="1" applyFill="1" applyBorder="1" applyAlignment="1">
      <alignment horizontal="right" vertical="center"/>
    </xf>
    <xf numFmtId="0" fontId="2" fillId="3" borderId="0" xfId="0" applyNumberFormat="1" applyFont="1" applyFill="1" applyAlignment="1">
      <alignment horizontal="left" vertical="top" wrapText="1"/>
    </xf>
    <xf numFmtId="0" fontId="16" fillId="3" borderId="63" xfId="0" applyFont="1" applyFill="1" applyBorder="1" applyAlignment="1">
      <alignment vertical="center"/>
    </xf>
    <xf numFmtId="0" fontId="16" fillId="3" borderId="41" xfId="0" applyFont="1" applyFill="1" applyBorder="1" applyAlignment="1">
      <alignment vertical="center"/>
    </xf>
    <xf numFmtId="0" fontId="16" fillId="3" borderId="58" xfId="0" applyFont="1" applyFill="1" applyBorder="1" applyAlignment="1">
      <alignment vertical="center"/>
    </xf>
    <xf numFmtId="0" fontId="16" fillId="3" borderId="36" xfId="0" applyFont="1" applyFill="1" applyBorder="1" applyAlignment="1">
      <alignment vertical="center"/>
    </xf>
    <xf numFmtId="0" fontId="16" fillId="3" borderId="13" xfId="0" applyFont="1" applyFill="1" applyBorder="1" applyAlignment="1">
      <alignment horizontal="center" vertical="center"/>
    </xf>
    <xf numFmtId="0" fontId="16" fillId="3" borderId="54" xfId="0" applyFont="1" applyFill="1" applyBorder="1" applyAlignment="1">
      <alignment horizontal="center" vertical="center"/>
    </xf>
    <xf numFmtId="176" fontId="16" fillId="3" borderId="14" xfId="0" applyNumberFormat="1" applyFont="1" applyFill="1" applyBorder="1" applyAlignment="1">
      <alignment horizontal="right" vertical="center"/>
    </xf>
    <xf numFmtId="176" fontId="16" fillId="3" borderId="54" xfId="0" applyNumberFormat="1" applyFont="1" applyFill="1" applyBorder="1" applyAlignment="1">
      <alignment horizontal="right" vertical="center"/>
    </xf>
    <xf numFmtId="176" fontId="16" fillId="3" borderId="15" xfId="0" applyNumberFormat="1" applyFont="1" applyFill="1" applyBorder="1" applyAlignment="1">
      <alignment horizontal="right" vertical="center"/>
    </xf>
    <xf numFmtId="0" fontId="2" fillId="3" borderId="51" xfId="0" applyFont="1" applyFill="1" applyBorder="1" applyAlignment="1">
      <alignment horizontal="left" vertical="center"/>
    </xf>
    <xf numFmtId="0" fontId="2" fillId="3" borderId="1" xfId="0" applyFont="1" applyFill="1" applyBorder="1" applyAlignment="1">
      <alignment vertical="center"/>
    </xf>
    <xf numFmtId="176" fontId="2" fillId="3" borderId="1" xfId="0" applyNumberFormat="1" applyFont="1" applyFill="1" applyBorder="1" applyAlignment="1">
      <alignment horizontal="right" vertical="center"/>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shrinkToFit="1"/>
    </xf>
    <xf numFmtId="0" fontId="2" fillId="3" borderId="0" xfId="0" applyFont="1" applyFill="1" applyAlignment="1">
      <alignment horizontal="left" vertical="center" wrapText="1"/>
    </xf>
    <xf numFmtId="0" fontId="5" fillId="3" borderId="9" xfId="0" applyFont="1" applyFill="1" applyBorder="1" applyAlignment="1" applyProtection="1">
      <alignment horizontal="left" vertical="center"/>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0" fillId="3" borderId="7" xfId="0" applyFill="1" applyBorder="1" applyProtection="1">
      <alignment vertical="center"/>
    </xf>
    <xf numFmtId="0" fontId="0" fillId="3" borderId="0" xfId="0" applyFill="1" applyBorder="1" applyProtection="1">
      <alignment vertical="center"/>
    </xf>
    <xf numFmtId="0" fontId="24" fillId="3" borderId="0" xfId="0" applyFont="1" applyFill="1" applyBorder="1" applyAlignment="1" applyProtection="1">
      <alignment horizontal="left" vertical="center" wrapText="1"/>
    </xf>
    <xf numFmtId="49" fontId="4" fillId="2" borderId="2" xfId="0" applyNumberFormat="1" applyFont="1" applyFill="1" applyBorder="1" applyAlignment="1" applyProtection="1">
      <alignment horizontal="left" vertical="top" wrapText="1"/>
      <protection locked="0"/>
    </xf>
    <xf numFmtId="49" fontId="4" fillId="2" borderId="3" xfId="0" applyNumberFormat="1" applyFont="1" applyFill="1" applyBorder="1" applyAlignment="1" applyProtection="1">
      <alignment horizontal="left" vertical="top" wrapText="1"/>
      <protection locked="0"/>
    </xf>
    <xf numFmtId="0" fontId="0" fillId="3" borderId="7" xfId="0" applyFill="1" applyBorder="1" applyAlignment="1" applyProtection="1">
      <alignment horizontal="left" vertical="center" wrapText="1" indent="1"/>
    </xf>
    <xf numFmtId="0" fontId="0" fillId="3" borderId="0" xfId="0" applyFill="1" applyBorder="1" applyAlignment="1" applyProtection="1">
      <alignment horizontal="left" vertical="center" wrapText="1" indent="1"/>
    </xf>
    <xf numFmtId="177" fontId="3" fillId="2" borderId="2" xfId="0" applyNumberFormat="1" applyFont="1" applyFill="1" applyBorder="1" applyAlignment="1" applyProtection="1">
      <alignment horizontal="center" vertical="center" shrinkToFit="1"/>
      <protection locked="0"/>
    </xf>
    <xf numFmtId="177" fontId="3" fillId="2" borderId="3" xfId="0" applyNumberFormat="1" applyFont="1" applyFill="1" applyBorder="1" applyAlignment="1" applyProtection="1">
      <alignment horizontal="center" vertical="center" shrinkToFit="1"/>
      <protection locked="0"/>
    </xf>
    <xf numFmtId="0" fontId="3" fillId="7" borderId="2" xfId="0" applyFont="1" applyFill="1" applyBorder="1" applyAlignment="1" applyProtection="1">
      <alignment horizontal="center" vertical="center" shrinkToFit="1"/>
    </xf>
    <xf numFmtId="0" fontId="3" fillId="7" borderId="3" xfId="0" applyFont="1" applyFill="1" applyBorder="1" applyAlignment="1" applyProtection="1">
      <alignment horizontal="center" vertical="center" shrinkToFit="1"/>
    </xf>
    <xf numFmtId="178" fontId="3" fillId="2" borderId="2" xfId="0" applyNumberFormat="1" applyFont="1" applyFill="1" applyBorder="1" applyAlignment="1" applyProtection="1">
      <alignment horizontal="center" vertical="center" shrinkToFit="1"/>
      <protection locked="0"/>
    </xf>
    <xf numFmtId="178" fontId="3" fillId="2" borderId="3"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0" fillId="0" borderId="53" xfId="0" applyNumberFormat="1" applyFont="1" applyFill="1" applyBorder="1" applyAlignment="1" applyProtection="1">
      <alignment horizontal="left" vertical="center"/>
    </xf>
    <xf numFmtId="0" fontId="30" fillId="0" borderId="55" xfId="0" applyNumberFormat="1" applyFont="1" applyFill="1" applyBorder="1" applyAlignment="1" applyProtection="1">
      <alignment horizontal="left" vertical="center"/>
    </xf>
    <xf numFmtId="0" fontId="30" fillId="0" borderId="19" xfId="0" applyNumberFormat="1" applyFont="1" applyFill="1" applyBorder="1" applyAlignment="1" applyProtection="1">
      <alignment horizontal="left" vertical="center"/>
    </xf>
    <xf numFmtId="178" fontId="30" fillId="0" borderId="63" xfId="0" applyNumberFormat="1" applyFont="1" applyFill="1" applyBorder="1" applyAlignment="1" applyProtection="1">
      <alignment horizontal="left" vertical="center"/>
    </xf>
    <xf numFmtId="178" fontId="30" fillId="0" borderId="56" xfId="0" applyNumberFormat="1" applyFont="1" applyFill="1" applyBorder="1" applyAlignment="1" applyProtection="1">
      <alignment horizontal="left" vertical="center"/>
    </xf>
    <xf numFmtId="178" fontId="30" fillId="0" borderId="23" xfId="0" applyNumberFormat="1" applyFont="1" applyFill="1" applyBorder="1" applyAlignment="1" applyProtection="1">
      <alignment horizontal="left" vertical="center"/>
    </xf>
    <xf numFmtId="0" fontId="29" fillId="3" borderId="9" xfId="1" applyFont="1" applyFill="1" applyBorder="1" applyAlignment="1">
      <alignment horizontal="left" vertical="center"/>
    </xf>
    <xf numFmtId="178" fontId="3" fillId="0" borderId="53" xfId="0" applyNumberFormat="1" applyFont="1" applyBorder="1" applyAlignment="1">
      <alignment horizontal="center" vertical="center"/>
    </xf>
    <xf numFmtId="178" fontId="3" fillId="0" borderId="19" xfId="0" applyNumberFormat="1" applyFont="1" applyBorder="1" applyAlignment="1">
      <alignment horizontal="center" vertical="center"/>
    </xf>
    <xf numFmtId="178" fontId="3" fillId="0" borderId="63" xfId="0" applyNumberFormat="1" applyFont="1" applyBorder="1" applyAlignment="1">
      <alignment horizontal="center" vertical="center"/>
    </xf>
    <xf numFmtId="178" fontId="3" fillId="0" borderId="23" xfId="0" applyNumberFormat="1" applyFont="1" applyBorder="1" applyAlignment="1">
      <alignment horizontal="center" vertical="center"/>
    </xf>
    <xf numFmtId="178" fontId="12" fillId="3" borderId="9" xfId="0" applyNumberFormat="1" applyFont="1" applyFill="1" applyBorder="1" applyAlignment="1">
      <alignment horizontal="center" vertical="center"/>
    </xf>
    <xf numFmtId="0" fontId="32" fillId="6" borderId="22" xfId="2" applyFill="1" applyBorder="1" applyAlignment="1" applyProtection="1">
      <alignment horizontal="center" vertical="center"/>
      <protection locked="0"/>
    </xf>
    <xf numFmtId="0" fontId="32" fillId="6" borderId="45" xfId="2" applyFill="1" applyBorder="1" applyAlignment="1" applyProtection="1">
      <alignment horizontal="center" vertical="center"/>
      <protection locked="0"/>
    </xf>
    <xf numFmtId="0" fontId="32" fillId="0" borderId="0" xfId="2" applyAlignment="1" applyProtection="1">
      <alignment horizontal="center" vertical="center"/>
    </xf>
    <xf numFmtId="0" fontId="32" fillId="0" borderId="7" xfId="2" applyBorder="1" applyAlignment="1" applyProtection="1">
      <alignment horizontal="right" vertical="center"/>
    </xf>
    <xf numFmtId="0" fontId="32" fillId="0" borderId="0" xfId="2" applyAlignment="1" applyProtection="1">
      <alignment horizontal="right" vertical="center"/>
    </xf>
    <xf numFmtId="0" fontId="32" fillId="0" borderId="27" xfId="2" applyBorder="1" applyAlignment="1" applyProtection="1">
      <alignment horizontal="right" vertical="center"/>
    </xf>
    <xf numFmtId="0" fontId="32" fillId="6" borderId="60" xfId="2" applyFill="1" applyBorder="1" applyAlignment="1" applyProtection="1">
      <alignment horizontal="center" vertical="center" shrinkToFit="1"/>
      <protection locked="0"/>
    </xf>
    <xf numFmtId="0" fontId="32" fillId="6" borderId="51" xfId="2" applyFill="1" applyBorder="1" applyAlignment="1" applyProtection="1">
      <alignment horizontal="center" vertical="center" shrinkToFit="1"/>
      <protection locked="0"/>
    </xf>
    <xf numFmtId="49" fontId="32" fillId="6" borderId="0" xfId="2" applyNumberFormat="1" applyFont="1" applyFill="1" applyBorder="1" applyAlignment="1" applyProtection="1">
      <alignment horizontal="center" vertical="center"/>
      <protection locked="0"/>
    </xf>
    <xf numFmtId="49" fontId="32" fillId="6" borderId="51" xfId="2" applyNumberFormat="1" applyFont="1" applyFill="1" applyBorder="1" applyAlignment="1" applyProtection="1">
      <alignment horizontal="center" vertical="center"/>
      <protection locked="0"/>
    </xf>
    <xf numFmtId="0" fontId="32" fillId="0" borderId="0" xfId="2" applyAlignment="1" applyProtection="1">
      <alignment vertical="center" wrapText="1"/>
    </xf>
    <xf numFmtId="0" fontId="32" fillId="0" borderId="27" xfId="2" applyBorder="1" applyAlignment="1" applyProtection="1">
      <alignment vertical="center" wrapText="1"/>
    </xf>
    <xf numFmtId="0" fontId="32" fillId="0" borderId="0" xfId="2" applyAlignment="1" applyProtection="1">
      <alignment horizontal="center" vertical="top"/>
    </xf>
    <xf numFmtId="0" fontId="32" fillId="0" borderId="27" xfId="2" applyBorder="1" applyAlignment="1" applyProtection="1">
      <alignment horizontal="center" vertical="top"/>
    </xf>
    <xf numFmtId="0" fontId="36" fillId="0" borderId="0" xfId="2" applyFont="1" applyAlignment="1" applyProtection="1">
      <alignment horizontal="center" vertical="center"/>
    </xf>
    <xf numFmtId="0" fontId="36" fillId="6" borderId="2" xfId="2" applyFont="1" applyFill="1" applyBorder="1" applyAlignment="1" applyProtection="1">
      <alignment horizontal="left" vertical="center" shrinkToFit="1"/>
      <protection locked="0"/>
    </xf>
    <xf numFmtId="0" fontId="36" fillId="6" borderId="46" xfId="2" applyFont="1" applyFill="1" applyBorder="1" applyAlignment="1" applyProtection="1">
      <alignment horizontal="left" vertical="center" shrinkToFit="1"/>
      <protection locked="0"/>
    </xf>
    <xf numFmtId="0" fontId="36" fillId="6" borderId="3" xfId="2" applyFont="1" applyFill="1" applyBorder="1" applyAlignment="1" applyProtection="1">
      <alignment horizontal="left" vertical="center" shrinkToFit="1"/>
      <protection locked="0"/>
    </xf>
    <xf numFmtId="0" fontId="34" fillId="0" borderId="0" xfId="2" applyFont="1" applyAlignment="1" applyProtection="1">
      <alignment vertical="top" wrapText="1"/>
    </xf>
    <xf numFmtId="0" fontId="34" fillId="0" borderId="0" xfId="2" applyFont="1" applyAlignment="1" applyProtection="1">
      <alignment vertical="top"/>
    </xf>
    <xf numFmtId="0" fontId="32" fillId="6" borderId="2" xfId="2" applyFill="1" applyBorder="1" applyAlignment="1" applyProtection="1">
      <alignment vertical="center"/>
      <protection locked="0"/>
    </xf>
    <xf numFmtId="0" fontId="32" fillId="6" borderId="46" xfId="2" applyFill="1" applyBorder="1" applyAlignment="1" applyProtection="1">
      <alignment vertical="center"/>
      <protection locked="0"/>
    </xf>
    <xf numFmtId="0" fontId="32" fillId="6" borderId="3" xfId="2" applyFill="1" applyBorder="1" applyAlignment="1" applyProtection="1">
      <alignment vertical="center"/>
      <protection locked="0"/>
    </xf>
    <xf numFmtId="0" fontId="38" fillId="0" borderId="69" xfId="2" applyFont="1" applyBorder="1" applyAlignment="1" applyProtection="1">
      <alignment horizontal="center" vertical="center"/>
    </xf>
    <xf numFmtId="0" fontId="38" fillId="0" borderId="43" xfId="2" applyFont="1" applyBorder="1" applyAlignment="1" applyProtection="1">
      <alignment horizontal="center" vertical="center"/>
    </xf>
    <xf numFmtId="0" fontId="38" fillId="0" borderId="43" xfId="2" applyFont="1" applyBorder="1" applyAlignment="1" applyProtection="1">
      <alignment horizontal="center" vertical="center" wrapText="1"/>
    </xf>
    <xf numFmtId="0" fontId="38" fillId="0" borderId="71" xfId="2" applyFont="1" applyBorder="1" applyAlignment="1" applyProtection="1">
      <alignment horizontal="center" vertical="center" wrapText="1"/>
    </xf>
    <xf numFmtId="0" fontId="32" fillId="0" borderId="71" xfId="2" applyFill="1" applyBorder="1" applyAlignment="1" applyProtection="1">
      <alignment horizontal="center" vertical="center"/>
      <protection locked="0"/>
    </xf>
    <xf numFmtId="0" fontId="32" fillId="0" borderId="55" xfId="2" applyFill="1" applyBorder="1" applyAlignment="1" applyProtection="1">
      <alignment horizontal="center" vertical="center"/>
      <protection locked="0"/>
    </xf>
    <xf numFmtId="0" fontId="32" fillId="0" borderId="19" xfId="2" applyFill="1" applyBorder="1" applyAlignment="1" applyProtection="1">
      <alignment horizontal="center" vertical="center"/>
      <protection locked="0"/>
    </xf>
    <xf numFmtId="0" fontId="43" fillId="0" borderId="0" xfId="2" applyFont="1" applyAlignment="1" applyProtection="1">
      <alignment horizontal="center" vertical="center"/>
    </xf>
    <xf numFmtId="0" fontId="32" fillId="6" borderId="2" xfId="2" applyFill="1" applyBorder="1" applyAlignment="1" applyProtection="1">
      <alignment horizontal="center" vertical="center"/>
      <protection locked="0"/>
    </xf>
    <xf numFmtId="0" fontId="32" fillId="6" borderId="46" xfId="2" applyFill="1" applyBorder="1" applyAlignment="1" applyProtection="1">
      <alignment horizontal="center" vertical="center"/>
      <protection locked="0"/>
    </xf>
    <xf numFmtId="0" fontId="32" fillId="6" borderId="3" xfId="2" applyFill="1" applyBorder="1" applyAlignment="1" applyProtection="1">
      <alignment horizontal="center" vertical="center"/>
      <protection locked="0"/>
    </xf>
    <xf numFmtId="0" fontId="36" fillId="6" borderId="2" xfId="2" applyFont="1" applyFill="1" applyBorder="1" applyAlignment="1" applyProtection="1">
      <alignment vertical="center"/>
      <protection locked="0"/>
    </xf>
    <xf numFmtId="0" fontId="36" fillId="6" borderId="46" xfId="2" applyFont="1" applyFill="1" applyBorder="1" applyAlignment="1" applyProtection="1">
      <alignment vertical="center"/>
      <protection locked="0"/>
    </xf>
    <xf numFmtId="0" fontId="36" fillId="6" borderId="3" xfId="2" applyFont="1" applyFill="1" applyBorder="1" applyAlignment="1" applyProtection="1">
      <alignment vertical="center"/>
      <protection locked="0"/>
    </xf>
    <xf numFmtId="0" fontId="38" fillId="0" borderId="0" xfId="2" applyFont="1" applyAlignment="1" applyProtection="1">
      <alignment vertical="center" wrapText="1"/>
    </xf>
    <xf numFmtId="49" fontId="36" fillId="6" borderId="60" xfId="2" applyNumberFormat="1" applyFont="1" applyFill="1" applyBorder="1" applyAlignment="1" applyProtection="1">
      <alignment horizontal="center" vertical="center"/>
      <protection locked="0"/>
    </xf>
    <xf numFmtId="49" fontId="36" fillId="6" borderId="65" xfId="2" applyNumberFormat="1" applyFont="1" applyFill="1" applyBorder="1" applyAlignment="1" applyProtection="1">
      <alignment horizontal="center" vertical="center"/>
      <protection locked="0"/>
    </xf>
    <xf numFmtId="0" fontId="34" fillId="0" borderId="7" xfId="2" applyFont="1" applyBorder="1" applyAlignment="1" applyProtection="1">
      <alignment vertical="center"/>
    </xf>
    <xf numFmtId="0" fontId="34" fillId="0" borderId="0" xfId="2" applyFont="1" applyAlignment="1" applyProtection="1">
      <alignment vertical="center"/>
    </xf>
    <xf numFmtId="182" fontId="32" fillId="6" borderId="45" xfId="2" applyNumberFormat="1" applyFill="1" applyBorder="1" applyAlignment="1" applyProtection="1">
      <alignment horizontal="center" vertical="center"/>
      <protection locked="0"/>
    </xf>
    <xf numFmtId="182" fontId="32" fillId="0" borderId="45" xfId="2" applyNumberFormat="1" applyBorder="1" applyAlignment="1" applyProtection="1">
      <alignment horizontal="center" vertical="center"/>
      <protection locked="0"/>
    </xf>
    <xf numFmtId="182" fontId="32" fillId="0" borderId="70" xfId="2" applyNumberFormat="1" applyBorder="1" applyAlignment="1" applyProtection="1">
      <alignment horizontal="center" vertical="center"/>
      <protection locked="0"/>
    </xf>
    <xf numFmtId="0" fontId="38" fillId="0" borderId="22" xfId="2" applyFont="1" applyBorder="1" applyAlignment="1" applyProtection="1">
      <alignment horizontal="center" vertical="center"/>
    </xf>
    <xf numFmtId="0" fontId="38" fillId="0" borderId="45" xfId="2" applyFont="1" applyBorder="1" applyAlignment="1" applyProtection="1">
      <alignment horizontal="center" vertical="center"/>
    </xf>
    <xf numFmtId="0" fontId="32" fillId="0" borderId="70" xfId="2" applyFill="1" applyBorder="1" applyAlignment="1" applyProtection="1">
      <alignment horizontal="center" vertical="center"/>
      <protection locked="0"/>
    </xf>
    <xf numFmtId="0" fontId="32" fillId="0" borderId="56" xfId="2" applyFill="1" applyBorder="1" applyAlignment="1" applyProtection="1">
      <alignment horizontal="center" vertical="center"/>
      <protection locked="0"/>
    </xf>
    <xf numFmtId="0" fontId="32" fillId="0" borderId="23" xfId="2" applyFill="1" applyBorder="1" applyAlignment="1" applyProtection="1">
      <alignment horizontal="center" vertical="center"/>
      <protection locked="0"/>
    </xf>
    <xf numFmtId="0" fontId="32" fillId="0" borderId="73" xfId="2" applyFill="1" applyBorder="1" applyAlignment="1" applyProtection="1">
      <alignment horizontal="center" vertical="center" shrinkToFit="1"/>
      <protection locked="0"/>
    </xf>
    <xf numFmtId="0" fontId="32" fillId="0" borderId="18" xfId="2" applyFill="1" applyBorder="1" applyAlignment="1" applyProtection="1">
      <alignment horizontal="center" vertical="center" shrinkToFit="1"/>
      <protection locked="0"/>
    </xf>
    <xf numFmtId="0" fontId="32" fillId="0" borderId="0" xfId="2" applyAlignment="1" applyProtection="1">
      <alignment vertical="center"/>
    </xf>
    <xf numFmtId="0" fontId="32" fillId="6" borderId="75" xfId="2" applyFill="1" applyBorder="1" applyAlignment="1" applyProtection="1">
      <alignment vertical="center" shrinkToFit="1"/>
      <protection locked="0"/>
    </xf>
    <xf numFmtId="0" fontId="37" fillId="0" borderId="46" xfId="2" applyFont="1" applyBorder="1" applyAlignment="1" applyProtection="1">
      <alignment vertical="top"/>
    </xf>
    <xf numFmtId="0" fontId="32" fillId="0" borderId="27" xfId="2" applyBorder="1" applyAlignment="1" applyProtection="1">
      <alignment vertical="center"/>
    </xf>
    <xf numFmtId="0" fontId="32" fillId="0" borderId="7" xfId="2" applyBorder="1" applyAlignment="1" applyProtection="1">
      <alignment vertical="center"/>
    </xf>
    <xf numFmtId="0" fontId="32" fillId="0" borderId="0" xfId="2" applyAlignment="1" applyProtection="1">
      <alignment horizontal="center" vertical="center" wrapText="1"/>
    </xf>
    <xf numFmtId="0" fontId="32" fillId="6" borderId="51" xfId="2" applyFill="1" applyBorder="1" applyAlignment="1" applyProtection="1">
      <alignment horizontal="left" vertical="center" shrinkToFit="1"/>
      <protection locked="0"/>
    </xf>
    <xf numFmtId="0" fontId="34" fillId="0" borderId="60" xfId="2" applyFont="1" applyBorder="1" applyAlignment="1" applyProtection="1">
      <alignment horizontal="right" vertical="center"/>
    </xf>
    <xf numFmtId="49" fontId="32" fillId="6" borderId="51" xfId="2" applyNumberFormat="1" applyFill="1" applyBorder="1" applyAlignment="1" applyProtection="1">
      <alignment horizontal="left" vertical="center"/>
      <protection locked="0"/>
    </xf>
    <xf numFmtId="0" fontId="3" fillId="3" borderId="43" xfId="0" applyNumberFormat="1" applyFont="1" applyFill="1" applyBorder="1" applyAlignment="1" applyProtection="1">
      <alignment horizontal="left" vertical="center"/>
    </xf>
    <xf numFmtId="0" fontId="3" fillId="3" borderId="44" xfId="0" applyNumberFormat="1" applyFont="1" applyFill="1" applyBorder="1" applyAlignment="1" applyProtection="1">
      <alignment horizontal="left" vertical="center"/>
    </xf>
    <xf numFmtId="0" fontId="3" fillId="3" borderId="45" xfId="0" applyNumberFormat="1" applyFont="1" applyFill="1" applyBorder="1" applyAlignment="1" applyProtection="1">
      <alignment horizontal="left" vertical="center"/>
    </xf>
    <xf numFmtId="0" fontId="3" fillId="3" borderId="42" xfId="0" applyNumberFormat="1" applyFont="1" applyFill="1" applyBorder="1" applyAlignment="1" applyProtection="1">
      <alignment horizontal="left" vertical="center"/>
    </xf>
    <xf numFmtId="0" fontId="11" fillId="3" borderId="16" xfId="0" applyFont="1" applyFill="1" applyBorder="1" applyProtection="1">
      <alignment vertical="center"/>
    </xf>
    <xf numFmtId="0" fontId="11" fillId="3" borderId="50" xfId="0" applyFont="1" applyFill="1" applyBorder="1" applyProtection="1">
      <alignment vertical="center"/>
    </xf>
    <xf numFmtId="0" fontId="20" fillId="3" borderId="71" xfId="0" applyNumberFormat="1" applyFont="1" applyFill="1" applyBorder="1" applyAlignment="1" applyProtection="1">
      <alignment horizontal="left" vertical="center"/>
    </xf>
    <xf numFmtId="0" fontId="20" fillId="3" borderId="19" xfId="0" applyNumberFormat="1" applyFont="1" applyFill="1" applyBorder="1" applyAlignment="1" applyProtection="1">
      <alignment horizontal="left" vertical="center"/>
    </xf>
    <xf numFmtId="0" fontId="19" fillId="3" borderId="11" xfId="0" applyFont="1" applyFill="1" applyBorder="1" applyAlignment="1" applyProtection="1">
      <alignment horizontal="left" vertical="center" wrapText="1"/>
    </xf>
    <xf numFmtId="0" fontId="19" fillId="3" borderId="12" xfId="0" applyFont="1" applyFill="1" applyBorder="1" applyAlignment="1" applyProtection="1">
      <alignment horizontal="left" vertical="center" wrapText="1"/>
    </xf>
    <xf numFmtId="0" fontId="4" fillId="5" borderId="16" xfId="0" applyFont="1" applyFill="1" applyBorder="1" applyProtection="1">
      <alignment vertical="center"/>
    </xf>
    <xf numFmtId="0" fontId="4" fillId="5" borderId="25" xfId="0" applyFont="1" applyFill="1" applyBorder="1" applyProtection="1">
      <alignment vertical="center"/>
    </xf>
    <xf numFmtId="0" fontId="4" fillId="0" borderId="47" xfId="0" applyFont="1" applyBorder="1" applyProtection="1">
      <alignment vertical="center"/>
    </xf>
    <xf numFmtId="0" fontId="4" fillId="0" borderId="4" xfId="0" applyFont="1" applyBorder="1" applyProtection="1">
      <alignment vertical="center"/>
    </xf>
    <xf numFmtId="0" fontId="4" fillId="0" borderId="22" xfId="0" applyFont="1" applyBorder="1" applyProtection="1">
      <alignment vertical="center"/>
    </xf>
    <xf numFmtId="0" fontId="4" fillId="0" borderId="45" xfId="0" applyFont="1" applyBorder="1" applyProtection="1">
      <alignment vertical="center"/>
    </xf>
    <xf numFmtId="0" fontId="12" fillId="3" borderId="9" xfId="0" applyFont="1" applyFill="1" applyBorder="1" applyAlignment="1" applyProtection="1">
      <alignment horizontal="center" vertical="center"/>
    </xf>
    <xf numFmtId="0" fontId="22" fillId="3" borderId="0" xfId="1" applyFont="1" applyFill="1" applyBorder="1" applyAlignment="1" applyProtection="1">
      <alignment horizontal="left" vertical="center"/>
    </xf>
    <xf numFmtId="0" fontId="19" fillId="3" borderId="11" xfId="0" applyFont="1" applyFill="1" applyBorder="1" applyAlignment="1" applyProtection="1">
      <alignment vertical="center" wrapText="1"/>
    </xf>
    <xf numFmtId="0" fontId="19" fillId="3" borderId="12" xfId="0" applyFont="1" applyFill="1" applyBorder="1" applyAlignment="1" applyProtection="1">
      <alignment vertical="center" wrapText="1"/>
    </xf>
    <xf numFmtId="0" fontId="19" fillId="3" borderId="0" xfId="0" applyFont="1" applyFill="1" applyBorder="1" applyAlignment="1" applyProtection="1">
      <alignment vertical="center" wrapText="1"/>
    </xf>
    <xf numFmtId="0" fontId="20" fillId="3" borderId="70" xfId="0" applyNumberFormat="1" applyFont="1" applyFill="1" applyBorder="1" applyProtection="1">
      <alignment vertical="center"/>
    </xf>
    <xf numFmtId="0" fontId="20" fillId="3" borderId="23" xfId="0" applyNumberFormat="1" applyFont="1" applyFill="1" applyBorder="1" applyProtection="1">
      <alignment vertical="center"/>
    </xf>
    <xf numFmtId="0" fontId="4" fillId="0" borderId="49" xfId="0" applyFont="1" applyBorder="1" applyProtection="1">
      <alignment vertical="center"/>
    </xf>
    <xf numFmtId="0" fontId="4" fillId="0" borderId="6" xfId="0" applyFont="1" applyBorder="1" applyProtection="1">
      <alignment vertical="center"/>
    </xf>
    <xf numFmtId="0" fontId="20" fillId="3" borderId="2" xfId="0" applyNumberFormat="1" applyFont="1" applyFill="1" applyBorder="1" applyProtection="1">
      <alignment vertical="center"/>
    </xf>
    <xf numFmtId="0" fontId="20" fillId="3" borderId="21" xfId="0" applyNumberFormat="1" applyFont="1" applyFill="1" applyBorder="1" applyProtection="1">
      <alignment vertical="center"/>
    </xf>
    <xf numFmtId="0" fontId="17" fillId="3" borderId="2" xfId="0" applyNumberFormat="1" applyFont="1" applyFill="1" applyBorder="1" applyAlignment="1" applyProtection="1">
      <alignment horizontal="left" vertical="center"/>
    </xf>
    <xf numFmtId="0" fontId="17" fillId="3" borderId="21" xfId="0" applyNumberFormat="1" applyFont="1" applyFill="1" applyBorder="1" applyAlignment="1" applyProtection="1">
      <alignment horizontal="left" vertical="center"/>
    </xf>
  </cellXfs>
  <cellStyles count="3">
    <cellStyle name="ハイパーリンク" xfId="1" builtinId="8"/>
    <cellStyle name="標準" xfId="0" builtinId="0"/>
    <cellStyle name="標準 2" xfId="2" xr:uid="{02343E61-5AF7-48E7-87C5-91788D2E07C0}"/>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0"/>
        </patternFill>
      </fill>
    </dxf>
    <dxf>
      <fill>
        <patternFill>
          <bgColor theme="1"/>
        </patternFill>
      </fill>
    </dxf>
    <dxf>
      <font>
        <color theme="0"/>
      </font>
      <numFmt numFmtId="184" formatCode="&quot;-&quot;"/>
      <fill>
        <patternFill>
          <bgColor theme="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oujin-bangou.nta.g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view="pageBreakPreview" zoomScale="80" zoomScaleNormal="100" zoomScaleSheetLayoutView="80" workbookViewId="0">
      <selection activeCell="B19" sqref="B19:L19"/>
    </sheetView>
  </sheetViews>
  <sheetFormatPr defaultColWidth="8.90625" defaultRowHeight="13" x14ac:dyDescent="0.2"/>
  <cols>
    <col min="1" max="1" width="4.453125" style="1" customWidth="1"/>
    <col min="2" max="12" width="9.81640625" style="1" customWidth="1"/>
    <col min="13" max="16384" width="8.90625" style="1"/>
  </cols>
  <sheetData>
    <row r="1" spans="1:12" ht="20" customHeight="1" x14ac:dyDescent="0.2">
      <c r="A1" s="227" t="s">
        <v>86</v>
      </c>
      <c r="B1" s="227"/>
    </row>
    <row r="2" spans="1:12" ht="20" customHeight="1" x14ac:dyDescent="0.2">
      <c r="F2" s="235" t="str">
        <f>DBCS(【要入力】入力フォーム!D13)</f>
        <v/>
      </c>
      <c r="G2" s="235"/>
      <c r="H2" s="235"/>
      <c r="I2" s="235"/>
      <c r="J2" s="235"/>
      <c r="K2" s="235"/>
      <c r="L2" s="235"/>
    </row>
    <row r="3" spans="1:12" ht="20" customHeight="1" x14ac:dyDescent="0.2">
      <c r="F3" s="230" t="str">
        <f>DBCS(TEXT(【要入力】入力フォーム!D12,"ggge年m月d日"))</f>
        <v>明治３３年１月０日</v>
      </c>
      <c r="G3" s="230"/>
      <c r="H3" s="230"/>
      <c r="I3" s="230"/>
      <c r="J3" s="230"/>
      <c r="K3" s="230"/>
      <c r="L3" s="230"/>
    </row>
    <row r="4" spans="1:12" ht="20" customHeight="1" x14ac:dyDescent="0.2">
      <c r="A4" s="228" t="s">
        <v>0</v>
      </c>
      <c r="B4" s="228"/>
      <c r="C4" s="228"/>
      <c r="D4" s="228"/>
    </row>
    <row r="5" spans="1:12" ht="60" customHeight="1" x14ac:dyDescent="0.2">
      <c r="D5" s="229" t="s">
        <v>87</v>
      </c>
      <c r="E5" s="229"/>
      <c r="F5" s="229"/>
      <c r="G5" s="234" t="str">
        <f>DBCS(【要入力】入力フォーム!D8)</f>
        <v/>
      </c>
      <c r="H5" s="234"/>
      <c r="I5" s="234"/>
      <c r="J5" s="234"/>
      <c r="K5" s="234"/>
      <c r="L5" s="234"/>
    </row>
    <row r="6" spans="1:12" ht="20" customHeight="1" x14ac:dyDescent="0.2">
      <c r="D6" s="230" t="s">
        <v>2</v>
      </c>
      <c r="E6" s="230"/>
      <c r="F6" s="230"/>
      <c r="G6" s="231" t="str">
        <f>DBCS(【要入力】入力フォーム!D5)</f>
        <v/>
      </c>
      <c r="H6" s="231"/>
      <c r="I6" s="231"/>
      <c r="J6" s="231"/>
      <c r="K6" s="231"/>
      <c r="L6" s="231"/>
    </row>
    <row r="7" spans="1:12" ht="20" customHeight="1" x14ac:dyDescent="0.2">
      <c r="G7" s="231" t="str">
        <f>【要入力】入力フォーム!D6&amp;"　"&amp;【要入力】入力フォーム!D7</f>
        <v>　</v>
      </c>
      <c r="H7" s="231"/>
      <c r="I7" s="231"/>
      <c r="J7" s="231"/>
      <c r="K7" s="231"/>
      <c r="L7" s="231"/>
    </row>
    <row r="8" spans="1:12" ht="20" customHeight="1" x14ac:dyDescent="0.2">
      <c r="G8" s="40"/>
      <c r="H8" s="40"/>
      <c r="I8" s="40"/>
      <c r="J8" s="40"/>
      <c r="K8" s="40"/>
      <c r="L8" s="40"/>
    </row>
    <row r="9" spans="1:12" ht="20" customHeight="1" x14ac:dyDescent="0.2">
      <c r="A9" s="232" t="s">
        <v>241</v>
      </c>
      <c r="B9" s="232"/>
      <c r="C9" s="232"/>
      <c r="D9" s="232"/>
      <c r="E9" s="232"/>
      <c r="F9" s="232"/>
      <c r="G9" s="232"/>
      <c r="H9" s="232"/>
      <c r="I9" s="232"/>
      <c r="J9" s="232"/>
      <c r="K9" s="232"/>
      <c r="L9" s="232"/>
    </row>
    <row r="10" spans="1:12" ht="20" customHeight="1" x14ac:dyDescent="0.2"/>
    <row r="11" spans="1:12" ht="70.25" customHeight="1" x14ac:dyDescent="0.2">
      <c r="A11" s="233" t="s">
        <v>242</v>
      </c>
      <c r="B11" s="233"/>
      <c r="C11" s="233"/>
      <c r="D11" s="233"/>
      <c r="E11" s="233"/>
      <c r="F11" s="233"/>
      <c r="G11" s="233"/>
      <c r="H11" s="233"/>
      <c r="I11" s="233"/>
      <c r="J11" s="233"/>
      <c r="K11" s="233"/>
      <c r="L11" s="233"/>
    </row>
    <row r="12" spans="1:12" ht="20" customHeight="1" x14ac:dyDescent="0.2"/>
    <row r="13" spans="1:12" ht="20" customHeight="1" x14ac:dyDescent="0.2">
      <c r="A13" s="232" t="s">
        <v>1</v>
      </c>
      <c r="B13" s="232"/>
      <c r="C13" s="232"/>
      <c r="D13" s="232"/>
      <c r="E13" s="232"/>
      <c r="F13" s="232"/>
      <c r="G13" s="232"/>
      <c r="H13" s="232"/>
      <c r="I13" s="232"/>
      <c r="J13" s="232"/>
      <c r="K13" s="232"/>
      <c r="L13" s="232"/>
    </row>
    <row r="14" spans="1:12" ht="20" customHeight="1" x14ac:dyDescent="0.2"/>
    <row r="15" spans="1:12" ht="20" customHeight="1" x14ac:dyDescent="0.2">
      <c r="A15" s="228" t="s">
        <v>88</v>
      </c>
      <c r="B15" s="228"/>
      <c r="C15" s="228"/>
      <c r="D15" s="228"/>
      <c r="E15" s="228"/>
      <c r="F15" s="228"/>
      <c r="G15" s="228"/>
      <c r="H15" s="228"/>
      <c r="I15" s="228"/>
      <c r="J15" s="228"/>
      <c r="K15" s="228"/>
      <c r="L15" s="228"/>
    </row>
    <row r="16" spans="1:12" ht="20" customHeight="1" x14ac:dyDescent="0.2">
      <c r="A16" s="37"/>
      <c r="B16" s="234" t="str">
        <f>IF(AND(D31&gt;0,D32&gt;0),"　電気料金及び都市ガス料金の引き下げ",IF(AND(D31&gt;0,D32=0),"　電気料金の引き下げ",IF(AND(D31=0,D32&gt;0),"　都市ガス料金の引き下げ","")))</f>
        <v/>
      </c>
      <c r="C16" s="234"/>
      <c r="D16" s="234"/>
      <c r="E16" s="234"/>
      <c r="F16" s="234"/>
      <c r="G16" s="234"/>
      <c r="H16" s="234"/>
      <c r="I16" s="234"/>
      <c r="J16" s="234"/>
      <c r="K16" s="234"/>
      <c r="L16" s="234"/>
    </row>
    <row r="17" spans="1:12" ht="20" customHeight="1" x14ac:dyDescent="0.2">
      <c r="A17" s="37"/>
      <c r="B17" s="234"/>
      <c r="C17" s="234"/>
      <c r="D17" s="234"/>
      <c r="E17" s="234"/>
      <c r="F17" s="234"/>
      <c r="G17" s="234"/>
      <c r="H17" s="234"/>
      <c r="I17" s="234"/>
      <c r="J17" s="234"/>
      <c r="K17" s="234"/>
      <c r="L17" s="234"/>
    </row>
    <row r="18" spans="1:12" ht="20" customHeight="1" x14ac:dyDescent="0.2">
      <c r="A18" s="227" t="s">
        <v>89</v>
      </c>
      <c r="B18" s="227"/>
      <c r="C18" s="227"/>
      <c r="D18" s="227"/>
      <c r="E18" s="227"/>
      <c r="F18" s="227"/>
      <c r="G18" s="227"/>
      <c r="H18" s="227"/>
      <c r="I18" s="227"/>
      <c r="J18" s="227"/>
      <c r="K18" s="227"/>
      <c r="L18" s="227"/>
    </row>
    <row r="19" spans="1:12" ht="20" customHeight="1" x14ac:dyDescent="0.2">
      <c r="A19" s="38"/>
      <c r="B19" s="233" t="str">
        <f>"　"&amp;DBCS(TEXT(【要入力】入力フォーム!D16,"ggge年m月d日"))&amp;" から "&amp;DBCS(TEXT(【要入力】入力フォーム!D17,"ggge年m月d日"))</f>
        <v>　明治３３年１月０日 から 明治３３年１月０日</v>
      </c>
      <c r="C19" s="233"/>
      <c r="D19" s="233"/>
      <c r="E19" s="233"/>
      <c r="F19" s="233"/>
      <c r="G19" s="233"/>
      <c r="H19" s="233"/>
      <c r="I19" s="233"/>
      <c r="J19" s="233"/>
      <c r="K19" s="233"/>
      <c r="L19" s="233"/>
    </row>
    <row r="20" spans="1:12" ht="20" customHeight="1" x14ac:dyDescent="0.2"/>
    <row r="21" spans="1:12" ht="20" customHeight="1" x14ac:dyDescent="0.2">
      <c r="A21" s="228" t="s">
        <v>90</v>
      </c>
      <c r="B21" s="228"/>
      <c r="C21" s="228"/>
      <c r="D21" s="228"/>
      <c r="E21" s="236">
        <f>D36</f>
        <v>0</v>
      </c>
      <c r="F21" s="236"/>
      <c r="G21" s="236"/>
      <c r="H21" s="236"/>
      <c r="I21" s="37" t="s">
        <v>91</v>
      </c>
      <c r="J21" s="38"/>
      <c r="K21" s="38"/>
      <c r="L21" s="38"/>
    </row>
    <row r="22" spans="1:12" ht="20" customHeight="1" x14ac:dyDescent="0.2"/>
    <row r="23" spans="1:12" ht="20" customHeight="1" x14ac:dyDescent="0.2">
      <c r="A23" s="228" t="s">
        <v>92</v>
      </c>
      <c r="B23" s="228"/>
      <c r="C23" s="228"/>
      <c r="D23" s="228"/>
      <c r="E23" s="236">
        <f>E21</f>
        <v>0</v>
      </c>
      <c r="F23" s="236"/>
      <c r="G23" s="236"/>
      <c r="H23" s="236"/>
      <c r="I23" s="37" t="s">
        <v>91</v>
      </c>
      <c r="J23" s="38"/>
      <c r="K23" s="38"/>
      <c r="L23" s="38"/>
    </row>
    <row r="24" spans="1:12" ht="20" customHeight="1" x14ac:dyDescent="0.2">
      <c r="A24" s="37"/>
      <c r="B24" s="37"/>
      <c r="C24" s="37"/>
      <c r="D24" s="37"/>
      <c r="E24" s="39"/>
      <c r="F24" s="39"/>
      <c r="G24" s="39"/>
      <c r="H24" s="39"/>
      <c r="I24" s="37"/>
      <c r="J24" s="38"/>
      <c r="K24" s="38"/>
      <c r="L24" s="38"/>
    </row>
    <row r="25" spans="1:12" ht="20" customHeight="1" x14ac:dyDescent="0.2">
      <c r="A25" s="228" t="s">
        <v>93</v>
      </c>
      <c r="B25" s="228"/>
      <c r="C25" s="228"/>
      <c r="D25" s="228"/>
      <c r="E25" s="236">
        <f>E21</f>
        <v>0</v>
      </c>
      <c r="F25" s="236"/>
      <c r="G25" s="236"/>
      <c r="H25" s="236"/>
      <c r="I25" s="37" t="s">
        <v>91</v>
      </c>
      <c r="J25" s="38"/>
      <c r="K25" s="38"/>
      <c r="L25" s="38"/>
    </row>
    <row r="26" spans="1:12" ht="19.5" customHeight="1" x14ac:dyDescent="0.2">
      <c r="A26" s="38"/>
      <c r="B26" s="1" t="str">
        <f>IF(OR(B16="補助事業の実施場所の変更",【要入力】入力フォーム!D16="ⅳ．その他"),"本計画変更により、補助事業に要する経費に変更は生じない。","")</f>
        <v/>
      </c>
      <c r="C26" s="38"/>
      <c r="D26" s="38"/>
      <c r="E26" s="38"/>
      <c r="F26" s="38"/>
      <c r="G26" s="38"/>
      <c r="H26" s="38"/>
      <c r="I26" s="38"/>
      <c r="J26" s="38"/>
      <c r="K26" s="38"/>
      <c r="L26" s="38"/>
    </row>
    <row r="27" spans="1:12" ht="20" customHeight="1" x14ac:dyDescent="0.2">
      <c r="A27" s="227" t="s">
        <v>94</v>
      </c>
      <c r="B27" s="227"/>
      <c r="C27" s="227"/>
      <c r="D27" s="227"/>
      <c r="E27" s="227"/>
      <c r="F27" s="227"/>
      <c r="G27" s="227"/>
      <c r="H27" s="227"/>
      <c r="I27" s="227"/>
      <c r="J27" s="227"/>
      <c r="K27" s="227"/>
      <c r="L27" s="227"/>
    </row>
    <row r="28" spans="1:12" ht="20" customHeight="1" thickBot="1" x14ac:dyDescent="0.25">
      <c r="A28" s="37"/>
      <c r="B28" s="37"/>
      <c r="C28" s="37"/>
      <c r="D28" s="37"/>
      <c r="E28" s="37"/>
      <c r="F28" s="37"/>
      <c r="G28" s="37"/>
      <c r="H28" s="37"/>
      <c r="I28" s="37"/>
      <c r="J28" s="38"/>
      <c r="K28" s="241" t="s">
        <v>6</v>
      </c>
      <c r="L28" s="241"/>
    </row>
    <row r="29" spans="1:12" ht="20" customHeight="1" thickBot="1" x14ac:dyDescent="0.25">
      <c r="B29" s="247" t="s">
        <v>28</v>
      </c>
      <c r="C29" s="248"/>
      <c r="D29" s="242" t="s">
        <v>68</v>
      </c>
      <c r="E29" s="242"/>
      <c r="F29" s="243"/>
      <c r="G29" s="237" t="s">
        <v>31</v>
      </c>
      <c r="H29" s="237"/>
      <c r="I29" s="237"/>
      <c r="J29" s="237" t="s">
        <v>32</v>
      </c>
      <c r="K29" s="237"/>
      <c r="L29" s="238"/>
    </row>
    <row r="30" spans="1:12" ht="20" customHeight="1" x14ac:dyDescent="0.2">
      <c r="B30" s="249" t="s">
        <v>3</v>
      </c>
      <c r="C30" s="250"/>
      <c r="D30" s="239">
        <f>【要入力】申請額算出根拠!J9</f>
        <v>0</v>
      </c>
      <c r="E30" s="239"/>
      <c r="F30" s="244"/>
      <c r="G30" s="239">
        <f t="shared" ref="G30:G36" si="0">D30</f>
        <v>0</v>
      </c>
      <c r="H30" s="239"/>
      <c r="I30" s="244"/>
      <c r="J30" s="239">
        <f t="shared" ref="J30:J35" si="1">D30</f>
        <v>0</v>
      </c>
      <c r="K30" s="239"/>
      <c r="L30" s="240"/>
    </row>
    <row r="31" spans="1:12" ht="20" customHeight="1" x14ac:dyDescent="0.2">
      <c r="B31" s="251" t="s">
        <v>29</v>
      </c>
      <c r="C31" s="252"/>
      <c r="D31" s="245">
        <f>【要入力】申請額算出根拠!J10</f>
        <v>0</v>
      </c>
      <c r="E31" s="245"/>
      <c r="F31" s="246"/>
      <c r="G31" s="245">
        <f t="shared" si="0"/>
        <v>0</v>
      </c>
      <c r="H31" s="245"/>
      <c r="I31" s="246"/>
      <c r="J31" s="245">
        <f t="shared" si="1"/>
        <v>0</v>
      </c>
      <c r="K31" s="245"/>
      <c r="L31" s="253"/>
    </row>
    <row r="32" spans="1:12" ht="20" customHeight="1" thickBot="1" x14ac:dyDescent="0.25">
      <c r="B32" s="261" t="s">
        <v>30</v>
      </c>
      <c r="C32" s="262"/>
      <c r="D32" s="254">
        <f>【要入力】申請額算出根拠!J11</f>
        <v>0</v>
      </c>
      <c r="E32" s="254"/>
      <c r="F32" s="255"/>
      <c r="G32" s="254">
        <f t="shared" si="0"/>
        <v>0</v>
      </c>
      <c r="H32" s="254"/>
      <c r="I32" s="255"/>
      <c r="J32" s="254">
        <f t="shared" si="1"/>
        <v>0</v>
      </c>
      <c r="K32" s="254"/>
      <c r="L32" s="258"/>
    </row>
    <row r="33" spans="1:12" ht="20" customHeight="1" x14ac:dyDescent="0.2">
      <c r="B33" s="263" t="s">
        <v>4</v>
      </c>
      <c r="C33" s="264"/>
      <c r="D33" s="256">
        <f>【要入力】申請額算出根拠!J12</f>
        <v>0</v>
      </c>
      <c r="E33" s="256"/>
      <c r="F33" s="257"/>
      <c r="G33" s="256">
        <f t="shared" si="0"/>
        <v>0</v>
      </c>
      <c r="H33" s="256"/>
      <c r="I33" s="257"/>
      <c r="J33" s="256">
        <f t="shared" si="1"/>
        <v>0</v>
      </c>
      <c r="K33" s="256"/>
      <c r="L33" s="259"/>
    </row>
    <row r="34" spans="1:12" ht="20" customHeight="1" x14ac:dyDescent="0.2">
      <c r="B34" s="251" t="s">
        <v>29</v>
      </c>
      <c r="C34" s="252"/>
      <c r="D34" s="245">
        <f>【要入力】申請額算出根拠!J13</f>
        <v>0</v>
      </c>
      <c r="E34" s="245"/>
      <c r="F34" s="246"/>
      <c r="G34" s="245">
        <f t="shared" si="0"/>
        <v>0</v>
      </c>
      <c r="H34" s="245"/>
      <c r="I34" s="246"/>
      <c r="J34" s="245">
        <f t="shared" si="1"/>
        <v>0</v>
      </c>
      <c r="K34" s="245"/>
      <c r="L34" s="253"/>
    </row>
    <row r="35" spans="1:12" ht="20" customHeight="1" thickBot="1" x14ac:dyDescent="0.25">
      <c r="B35" s="261" t="s">
        <v>30</v>
      </c>
      <c r="C35" s="262"/>
      <c r="D35" s="254">
        <f>【要入力】申請額算出根拠!J14</f>
        <v>0</v>
      </c>
      <c r="E35" s="254"/>
      <c r="F35" s="255"/>
      <c r="G35" s="254">
        <f t="shared" si="0"/>
        <v>0</v>
      </c>
      <c r="H35" s="254"/>
      <c r="I35" s="255"/>
      <c r="J35" s="254">
        <f t="shared" si="1"/>
        <v>0</v>
      </c>
      <c r="K35" s="254"/>
      <c r="L35" s="258"/>
    </row>
    <row r="36" spans="1:12" ht="20" customHeight="1" thickBot="1" x14ac:dyDescent="0.25">
      <c r="B36" s="265" t="s">
        <v>5</v>
      </c>
      <c r="C36" s="266"/>
      <c r="D36" s="267">
        <f>D30+D33</f>
        <v>0</v>
      </c>
      <c r="E36" s="267"/>
      <c r="F36" s="268"/>
      <c r="G36" s="267">
        <f t="shared" si="0"/>
        <v>0</v>
      </c>
      <c r="H36" s="267"/>
      <c r="I36" s="268"/>
      <c r="J36" s="267">
        <f>G36</f>
        <v>0</v>
      </c>
      <c r="K36" s="267"/>
      <c r="L36" s="269"/>
    </row>
    <row r="37" spans="1:12" ht="20" customHeight="1" x14ac:dyDescent="0.2"/>
    <row r="38" spans="1:12" ht="20" customHeight="1" x14ac:dyDescent="0.2">
      <c r="A38" s="227" t="s">
        <v>95</v>
      </c>
      <c r="B38" s="227"/>
      <c r="C38" s="227"/>
      <c r="D38" s="227"/>
      <c r="E38" s="227"/>
      <c r="F38" s="227"/>
      <c r="G38" s="227"/>
      <c r="H38" s="227"/>
      <c r="I38" s="227"/>
      <c r="J38" s="227"/>
      <c r="K38" s="227"/>
      <c r="L38" s="227"/>
    </row>
    <row r="39" spans="1:12" ht="20" customHeight="1" x14ac:dyDescent="0.2">
      <c r="B39" s="228" t="s">
        <v>151</v>
      </c>
      <c r="C39" s="228"/>
      <c r="D39" s="228"/>
      <c r="E39" s="228"/>
      <c r="F39" s="228"/>
      <c r="G39" s="228"/>
      <c r="H39" s="228"/>
      <c r="I39" s="228"/>
      <c r="J39" s="228"/>
      <c r="K39" s="228"/>
      <c r="L39" s="228"/>
    </row>
    <row r="40" spans="1:12" ht="20" customHeight="1" x14ac:dyDescent="0.2"/>
    <row r="41" spans="1:12" ht="20" customHeight="1" x14ac:dyDescent="0.2">
      <c r="B41" s="227" t="s">
        <v>96</v>
      </c>
      <c r="C41" s="227"/>
      <c r="D41" s="227"/>
      <c r="E41" s="227"/>
      <c r="F41" s="227"/>
      <c r="G41" s="227"/>
      <c r="H41" s="227"/>
      <c r="I41" s="227"/>
      <c r="J41" s="227"/>
      <c r="K41" s="227"/>
      <c r="L41" s="227"/>
    </row>
    <row r="42" spans="1:12" ht="84" customHeight="1" x14ac:dyDescent="0.2">
      <c r="B42" s="233" t="s">
        <v>97</v>
      </c>
      <c r="C42" s="233"/>
      <c r="D42" s="233"/>
      <c r="E42" s="233"/>
      <c r="F42" s="233"/>
      <c r="G42" s="233"/>
      <c r="H42" s="233"/>
      <c r="I42" s="233"/>
      <c r="J42" s="233"/>
      <c r="K42" s="233"/>
      <c r="L42" s="233"/>
    </row>
    <row r="44" spans="1:12" ht="20" customHeight="1" x14ac:dyDescent="0.2">
      <c r="B44" s="227" t="s">
        <v>98</v>
      </c>
      <c r="C44" s="227"/>
      <c r="D44" s="227"/>
      <c r="E44" s="227"/>
      <c r="F44" s="227"/>
      <c r="G44" s="227"/>
      <c r="H44" s="227"/>
      <c r="I44" s="227"/>
      <c r="J44" s="227"/>
      <c r="K44" s="227"/>
      <c r="L44" s="227"/>
    </row>
    <row r="45" spans="1:12" ht="20" customHeight="1" x14ac:dyDescent="0.2">
      <c r="B45" s="227" t="s">
        <v>99</v>
      </c>
      <c r="C45" s="227"/>
      <c r="D45" s="227"/>
      <c r="E45" s="227"/>
      <c r="F45" s="227"/>
      <c r="G45" s="227"/>
      <c r="H45" s="227"/>
      <c r="I45" s="227"/>
      <c r="J45" s="227"/>
      <c r="K45" s="227"/>
      <c r="L45" s="227"/>
    </row>
    <row r="46" spans="1:12" ht="20" customHeight="1" x14ac:dyDescent="0.2"/>
    <row r="47" spans="1:12" ht="20" customHeight="1" x14ac:dyDescent="0.2">
      <c r="A47" s="1" t="s">
        <v>100</v>
      </c>
    </row>
    <row r="48" spans="1:12" ht="20" customHeight="1" x14ac:dyDescent="0.2"/>
    <row r="49" spans="1:12" ht="20" customHeight="1" x14ac:dyDescent="0.2">
      <c r="A49" s="227" t="s">
        <v>107</v>
      </c>
      <c r="B49" s="227"/>
      <c r="C49" s="227"/>
      <c r="D49" s="227"/>
      <c r="E49" s="227"/>
      <c r="F49" s="227"/>
      <c r="G49" s="227"/>
      <c r="H49" s="227"/>
      <c r="I49" s="227"/>
      <c r="J49" s="227"/>
      <c r="K49" s="227"/>
      <c r="L49" s="227"/>
    </row>
    <row r="50" spans="1:12" ht="20" customHeight="1" x14ac:dyDescent="0.2">
      <c r="B50" s="260" t="str">
        <f>IF(【要入力】入力フォーム!C20="","",【要入力】入力フォーム!C20)</f>
        <v/>
      </c>
      <c r="C50" s="260"/>
      <c r="D50" s="260"/>
      <c r="E50" s="260"/>
      <c r="F50" s="260"/>
      <c r="G50" s="260"/>
      <c r="H50" s="260"/>
      <c r="I50" s="260"/>
      <c r="J50" s="260"/>
      <c r="K50" s="260"/>
      <c r="L50" s="260"/>
    </row>
    <row r="51" spans="1:12" ht="20" customHeight="1" x14ac:dyDescent="0.2">
      <c r="B51" s="260"/>
      <c r="C51" s="260"/>
      <c r="D51" s="260"/>
      <c r="E51" s="260"/>
      <c r="F51" s="260"/>
      <c r="G51" s="260"/>
      <c r="H51" s="260"/>
      <c r="I51" s="260"/>
      <c r="J51" s="260"/>
      <c r="K51" s="260"/>
      <c r="L51" s="260"/>
    </row>
    <row r="52" spans="1:12" ht="20" customHeight="1" x14ac:dyDescent="0.2"/>
    <row r="53" spans="1:12" ht="20" customHeight="1" x14ac:dyDescent="0.2">
      <c r="A53" s="227" t="s">
        <v>106</v>
      </c>
      <c r="B53" s="227"/>
      <c r="C53" s="227"/>
      <c r="D53" s="227"/>
      <c r="E53" s="227"/>
      <c r="F53" s="227"/>
      <c r="G53" s="227"/>
      <c r="H53" s="227"/>
      <c r="I53" s="227"/>
      <c r="J53" s="227"/>
      <c r="K53" s="227"/>
      <c r="L53" s="227"/>
    </row>
    <row r="54" spans="1:12" ht="6.65" customHeight="1" x14ac:dyDescent="0.2">
      <c r="C54" s="228"/>
      <c r="D54" s="228"/>
      <c r="E54" s="228"/>
      <c r="F54" s="228"/>
      <c r="G54" s="228"/>
    </row>
    <row r="55" spans="1:12" ht="20" customHeight="1" x14ac:dyDescent="0.2">
      <c r="B55" s="270" t="str">
        <f>DBCS(TEXT(【要入力】入力フォーム!D23,"ggge年m月"))&amp;"時点"</f>
        <v>明治３３年１月時点</v>
      </c>
      <c r="C55" s="270"/>
      <c r="D55" s="270"/>
      <c r="E55" s="270"/>
      <c r="F55" s="270"/>
      <c r="G55" s="270"/>
      <c r="J55" s="39" t="s">
        <v>105</v>
      </c>
    </row>
    <row r="56" spans="1:12" ht="20" customHeight="1" x14ac:dyDescent="0.2">
      <c r="B56" s="41" t="s">
        <v>101</v>
      </c>
      <c r="C56" s="272">
        <f>H56</f>
        <v>0</v>
      </c>
      <c r="D56" s="272"/>
      <c r="E56" s="272"/>
      <c r="F56" s="273" t="s">
        <v>102</v>
      </c>
      <c r="G56" s="273"/>
      <c r="H56" s="272">
        <f>H57+H58</f>
        <v>0</v>
      </c>
      <c r="I56" s="272"/>
      <c r="J56" s="272"/>
    </row>
    <row r="57" spans="1:12" ht="20" customHeight="1" x14ac:dyDescent="0.2">
      <c r="B57" s="42"/>
      <c r="C57" s="42"/>
      <c r="D57" s="42"/>
      <c r="E57" s="43"/>
      <c r="F57" s="271" t="s">
        <v>103</v>
      </c>
      <c r="G57" s="271"/>
      <c r="H57" s="272">
        <f>ROUND(【要入力】入力フォーム!D24/1000000,0)</f>
        <v>0</v>
      </c>
      <c r="I57" s="272"/>
      <c r="J57" s="272"/>
    </row>
    <row r="58" spans="1:12" ht="20" customHeight="1" x14ac:dyDescent="0.2">
      <c r="B58" s="50"/>
      <c r="C58" s="50"/>
      <c r="D58" s="50"/>
      <c r="E58" s="51"/>
      <c r="F58" s="271" t="s">
        <v>104</v>
      </c>
      <c r="G58" s="271"/>
      <c r="H58" s="272">
        <f>ROUND(【要入力】入力フォーム!D25/1000000,0)</f>
        <v>0</v>
      </c>
      <c r="I58" s="272"/>
      <c r="J58" s="272"/>
    </row>
    <row r="59" spans="1:12" ht="20" customHeight="1" x14ac:dyDescent="0.2"/>
    <row r="60" spans="1:12" ht="20" customHeight="1" x14ac:dyDescent="0.2">
      <c r="A60" s="227" t="s">
        <v>108</v>
      </c>
      <c r="B60" s="227"/>
      <c r="C60" s="227"/>
      <c r="D60" s="227"/>
      <c r="E60" s="227"/>
      <c r="F60" s="227"/>
      <c r="G60" s="227"/>
      <c r="H60" s="227"/>
      <c r="I60" s="227"/>
      <c r="J60" s="227"/>
      <c r="K60" s="227"/>
      <c r="L60" s="227"/>
    </row>
    <row r="61" spans="1:12" ht="20" customHeight="1" x14ac:dyDescent="0.2">
      <c r="B61" s="227" t="s">
        <v>126</v>
      </c>
      <c r="C61" s="227"/>
      <c r="D61" s="227"/>
      <c r="E61" s="227"/>
      <c r="F61" s="227"/>
      <c r="G61" s="227"/>
      <c r="H61" s="227"/>
      <c r="I61" s="227"/>
      <c r="J61" s="227"/>
      <c r="K61" s="227"/>
      <c r="L61" s="227"/>
    </row>
    <row r="62" spans="1:12" ht="20" customHeight="1" x14ac:dyDescent="0.2"/>
    <row r="63" spans="1:12" ht="20" customHeight="1" x14ac:dyDescent="0.2">
      <c r="A63" s="227" t="s">
        <v>109</v>
      </c>
      <c r="B63" s="227"/>
      <c r="C63" s="227"/>
      <c r="D63" s="227"/>
      <c r="E63" s="227"/>
      <c r="F63" s="227"/>
      <c r="G63" s="227"/>
      <c r="H63" s="227"/>
      <c r="I63" s="227"/>
      <c r="J63" s="227"/>
      <c r="K63" s="227"/>
      <c r="L63" s="227"/>
    </row>
    <row r="64" spans="1:12" ht="20" customHeight="1" x14ac:dyDescent="0.2">
      <c r="B64" s="227" t="str">
        <f>IF(AND(D31&gt;0,D32&gt;0),"　電気料金及び都市ガス料金の低減",IF(AND(D31&gt;0,D32=0),"　電気料金の低減",IF(AND(D31=0,D32&gt;0),"　都市ガス料金の低減","")))</f>
        <v/>
      </c>
      <c r="C64" s="227"/>
      <c r="D64" s="227"/>
      <c r="E64" s="227"/>
      <c r="F64" s="227"/>
      <c r="G64" s="227"/>
      <c r="H64" s="227"/>
      <c r="I64" s="227"/>
      <c r="J64" s="227"/>
      <c r="K64" s="227"/>
      <c r="L64" s="227"/>
    </row>
    <row r="65" spans="1:12" ht="20" customHeight="1" x14ac:dyDescent="0.2"/>
    <row r="66" spans="1:12" ht="20" customHeight="1" x14ac:dyDescent="0.2">
      <c r="A66" s="227" t="s">
        <v>110</v>
      </c>
      <c r="B66" s="227"/>
      <c r="C66" s="227"/>
      <c r="D66" s="227"/>
      <c r="E66" s="227"/>
      <c r="F66" s="227"/>
      <c r="G66" s="227"/>
      <c r="H66" s="227"/>
      <c r="I66" s="227"/>
      <c r="J66" s="227"/>
      <c r="K66" s="227"/>
      <c r="L66" s="227"/>
    </row>
    <row r="67" spans="1:12" ht="20" customHeight="1" x14ac:dyDescent="0.2">
      <c r="B67" s="227" t="s">
        <v>125</v>
      </c>
      <c r="C67" s="227"/>
      <c r="D67" s="227"/>
      <c r="E67" s="227"/>
      <c r="F67" s="227"/>
      <c r="G67" s="227"/>
      <c r="H67" s="227"/>
      <c r="I67" s="227"/>
      <c r="J67" s="227"/>
      <c r="K67" s="227"/>
      <c r="L67" s="227"/>
    </row>
    <row r="68" spans="1:12" ht="20" customHeight="1" x14ac:dyDescent="0.2"/>
    <row r="69" spans="1:12" ht="20" customHeight="1" x14ac:dyDescent="0.2">
      <c r="A69" s="227" t="s">
        <v>111</v>
      </c>
      <c r="B69" s="227"/>
      <c r="C69" s="227"/>
      <c r="D69" s="227"/>
      <c r="E69" s="227"/>
      <c r="F69" s="227"/>
      <c r="G69" s="227"/>
      <c r="H69" s="227"/>
      <c r="I69" s="227"/>
      <c r="J69" s="227"/>
      <c r="K69" s="227"/>
      <c r="L69" s="227"/>
    </row>
    <row r="70" spans="1:12" ht="20" customHeight="1" x14ac:dyDescent="0.2">
      <c r="B70" s="273" t="s">
        <v>112</v>
      </c>
      <c r="C70" s="273"/>
      <c r="D70" s="273" t="s">
        <v>113</v>
      </c>
      <c r="E70" s="273"/>
      <c r="F70" s="273" t="s">
        <v>114</v>
      </c>
      <c r="G70" s="273"/>
      <c r="H70" s="273" t="s">
        <v>115</v>
      </c>
      <c r="I70" s="273"/>
      <c r="J70" s="273"/>
      <c r="K70" s="273" t="s">
        <v>116</v>
      </c>
      <c r="L70" s="273"/>
    </row>
    <row r="71" spans="1:12" ht="20" customHeight="1" x14ac:dyDescent="0.2">
      <c r="B71" s="274" t="str">
        <f>IF(【要入力】入力フォーム!C32="","",DBCS(【要入力】入力フォーム!C32))</f>
        <v/>
      </c>
      <c r="C71" s="274"/>
      <c r="D71" s="274" t="str">
        <f>IF(【要入力】入力フォーム!D32="","",DBCS(【要入力】入力フォーム!D32))</f>
        <v/>
      </c>
      <c r="E71" s="274"/>
      <c r="F71" s="274" t="str">
        <f>IF(【要入力】入力フォーム!E32="","",DBCS(TEXT(【要入力】入力フォーム!E32,"ggge年m月d日")))</f>
        <v/>
      </c>
      <c r="G71" s="274"/>
      <c r="H71" s="274" t="str">
        <f>IF(B71="","",DBCS(【要入力】入力フォーム!$D$5))</f>
        <v/>
      </c>
      <c r="I71" s="274"/>
      <c r="J71" s="274"/>
      <c r="K71" s="274" t="str">
        <f>IF(【要入力】入力フォーム!F32="","",【要入力】入力フォーム!F32)</f>
        <v/>
      </c>
      <c r="L71" s="274"/>
    </row>
    <row r="72" spans="1:12" ht="20" customHeight="1" x14ac:dyDescent="0.2">
      <c r="B72" s="274" t="str">
        <f>IF(【要入力】入力フォーム!C33="","",DBCS(【要入力】入力フォーム!C33))</f>
        <v/>
      </c>
      <c r="C72" s="274"/>
      <c r="D72" s="274" t="str">
        <f>IF(【要入力】入力フォーム!D33="","",DBCS(【要入力】入力フォーム!D33))</f>
        <v/>
      </c>
      <c r="E72" s="274"/>
      <c r="F72" s="274" t="str">
        <f>IF(【要入力】入力フォーム!E33="","",DBCS(TEXT(【要入力】入力フォーム!E33,"ggge年m月d日")))</f>
        <v/>
      </c>
      <c r="G72" s="274"/>
      <c r="H72" s="274" t="str">
        <f>IF(B72="","",DBCS(【要入力】入力フォーム!$D$5))</f>
        <v/>
      </c>
      <c r="I72" s="274"/>
      <c r="J72" s="274"/>
      <c r="K72" s="274" t="str">
        <f>IF(【要入力】入力フォーム!F33="","",【要入力】入力フォーム!F33)</f>
        <v/>
      </c>
      <c r="L72" s="274"/>
    </row>
    <row r="73" spans="1:12" ht="20" customHeight="1" x14ac:dyDescent="0.2">
      <c r="B73" s="274" t="str">
        <f>IF(【要入力】入力フォーム!C34="","",DBCS(【要入力】入力フォーム!C34))</f>
        <v/>
      </c>
      <c r="C73" s="274"/>
      <c r="D73" s="274" t="str">
        <f>IF(【要入力】入力フォーム!D34="","",DBCS(【要入力】入力フォーム!D34))</f>
        <v/>
      </c>
      <c r="E73" s="274"/>
      <c r="F73" s="274" t="str">
        <f>IF(【要入力】入力フォーム!E34="","",DBCS(TEXT(【要入力】入力フォーム!E34,"ggge年m月d日")))</f>
        <v/>
      </c>
      <c r="G73" s="274"/>
      <c r="H73" s="274" t="str">
        <f>IF(B73="","",DBCS(【要入力】入力フォーム!$D$5))</f>
        <v/>
      </c>
      <c r="I73" s="274"/>
      <c r="J73" s="274"/>
      <c r="K73" s="274" t="str">
        <f>IF(【要入力】入力フォーム!F34="","",【要入力】入力フォーム!F34)</f>
        <v/>
      </c>
      <c r="L73" s="274"/>
    </row>
    <row r="74" spans="1:12" ht="20" customHeight="1" x14ac:dyDescent="0.2">
      <c r="B74" s="274" t="str">
        <f>IF(【要入力】入力フォーム!C35="","",DBCS(【要入力】入力フォーム!C35))</f>
        <v/>
      </c>
      <c r="C74" s="274"/>
      <c r="D74" s="274" t="str">
        <f>IF(【要入力】入力フォーム!D35="","",DBCS(【要入力】入力フォーム!D35))</f>
        <v/>
      </c>
      <c r="E74" s="274"/>
      <c r="F74" s="274" t="str">
        <f>IF(【要入力】入力フォーム!E35="","",DBCS(TEXT(【要入力】入力フォーム!E35,"ggge年m月d日")))</f>
        <v/>
      </c>
      <c r="G74" s="274"/>
      <c r="H74" s="274" t="str">
        <f>IF(B74="","",DBCS(【要入力】入力フォーム!$D$5))</f>
        <v/>
      </c>
      <c r="I74" s="274"/>
      <c r="J74" s="274"/>
      <c r="K74" s="274" t="str">
        <f>IF(【要入力】入力フォーム!F35="","",【要入力】入力フォーム!F35)</f>
        <v/>
      </c>
      <c r="L74" s="274"/>
    </row>
    <row r="75" spans="1:12" ht="20" customHeight="1" x14ac:dyDescent="0.2">
      <c r="B75" s="274" t="str">
        <f>IF(【要入力】入力フォーム!C36="","",DBCS(【要入力】入力フォーム!C36))</f>
        <v/>
      </c>
      <c r="C75" s="274"/>
      <c r="D75" s="274" t="str">
        <f>IF(【要入力】入力フォーム!D36="","",DBCS(【要入力】入力フォーム!D36))</f>
        <v/>
      </c>
      <c r="E75" s="274"/>
      <c r="F75" s="274" t="str">
        <f>IF(【要入力】入力フォーム!E36="","",DBCS(TEXT(【要入力】入力フォーム!E36,"ggge年m月d日")))</f>
        <v/>
      </c>
      <c r="G75" s="274"/>
      <c r="H75" s="274" t="str">
        <f>IF(B75="","",DBCS(【要入力】入力フォーム!$D$5))</f>
        <v/>
      </c>
      <c r="I75" s="274"/>
      <c r="J75" s="274"/>
      <c r="K75" s="274" t="str">
        <f>IF(【要入力】入力フォーム!F36="","",【要入力】入力フォーム!F36)</f>
        <v/>
      </c>
      <c r="L75" s="274"/>
    </row>
    <row r="76" spans="1:12" ht="20" customHeight="1" x14ac:dyDescent="0.2">
      <c r="B76" s="274" t="str">
        <f>IF(【要入力】入力フォーム!C37="","",DBCS(【要入力】入力フォーム!C37))</f>
        <v/>
      </c>
      <c r="C76" s="274"/>
      <c r="D76" s="274" t="str">
        <f>IF(【要入力】入力フォーム!D37="","",DBCS(【要入力】入力フォーム!D37))</f>
        <v/>
      </c>
      <c r="E76" s="274"/>
      <c r="F76" s="274" t="str">
        <f>IF(【要入力】入力フォーム!E37="","",DBCS(TEXT(【要入力】入力フォーム!E37,"ggge年m月d日")))</f>
        <v/>
      </c>
      <c r="G76" s="274"/>
      <c r="H76" s="274" t="str">
        <f>IF(B76="","",DBCS(【要入力】入力フォーム!$D$5))</f>
        <v/>
      </c>
      <c r="I76" s="274"/>
      <c r="J76" s="274"/>
      <c r="K76" s="274" t="str">
        <f>IF(【要入力】入力フォーム!F37="","",【要入力】入力フォーム!F37)</f>
        <v/>
      </c>
      <c r="L76" s="274"/>
    </row>
    <row r="77" spans="1:12" ht="20" customHeight="1" x14ac:dyDescent="0.2">
      <c r="B77" s="274" t="str">
        <f>IF(【要入力】入力フォーム!C38="","",DBCS(【要入力】入力フォーム!C38))</f>
        <v/>
      </c>
      <c r="C77" s="274"/>
      <c r="D77" s="274" t="str">
        <f>IF(【要入力】入力フォーム!D38="","",DBCS(【要入力】入力フォーム!D38))</f>
        <v/>
      </c>
      <c r="E77" s="274"/>
      <c r="F77" s="274" t="str">
        <f>IF(【要入力】入力フォーム!E38="","",DBCS(TEXT(【要入力】入力フォーム!E38,"ggge年m月d日")))</f>
        <v/>
      </c>
      <c r="G77" s="274"/>
      <c r="H77" s="274" t="str">
        <f>IF(B77="","",DBCS(【要入力】入力フォーム!$D$5))</f>
        <v/>
      </c>
      <c r="I77" s="274"/>
      <c r="J77" s="274"/>
      <c r="K77" s="274" t="str">
        <f>IF(【要入力】入力フォーム!F38="","",【要入力】入力フォーム!F38)</f>
        <v/>
      </c>
      <c r="L77" s="274"/>
    </row>
    <row r="78" spans="1:12" ht="20" customHeight="1" x14ac:dyDescent="0.2">
      <c r="B78" s="274" t="str">
        <f>IF(【要入力】入力フォーム!C39="","",DBCS(【要入力】入力フォーム!C39))</f>
        <v/>
      </c>
      <c r="C78" s="274"/>
      <c r="D78" s="274" t="str">
        <f>IF(【要入力】入力フォーム!D39="","",DBCS(【要入力】入力フォーム!D39))</f>
        <v/>
      </c>
      <c r="E78" s="274"/>
      <c r="F78" s="274" t="str">
        <f>IF(【要入力】入力フォーム!E39="","",DBCS(TEXT(【要入力】入力フォーム!E39,"ggge年m月d日")))</f>
        <v/>
      </c>
      <c r="G78" s="274"/>
      <c r="H78" s="274" t="str">
        <f>IF(B78="","",DBCS(【要入力】入力フォーム!$D$5))</f>
        <v/>
      </c>
      <c r="I78" s="274"/>
      <c r="J78" s="274"/>
      <c r="K78" s="274" t="str">
        <f>IF(【要入力】入力フォーム!F39="","",【要入力】入力フォーム!F39)</f>
        <v/>
      </c>
      <c r="L78" s="274"/>
    </row>
    <row r="79" spans="1:12" ht="20" customHeight="1" x14ac:dyDescent="0.2">
      <c r="B79" s="274" t="str">
        <f>IF(【要入力】入力フォーム!C40="","",DBCS(【要入力】入力フォーム!C40))</f>
        <v/>
      </c>
      <c r="C79" s="274"/>
      <c r="D79" s="274" t="str">
        <f>IF(【要入力】入力フォーム!D40="","",DBCS(【要入力】入力フォーム!D40))</f>
        <v/>
      </c>
      <c r="E79" s="274"/>
      <c r="F79" s="274" t="str">
        <f>IF(【要入力】入力フォーム!E40="","",DBCS(TEXT(【要入力】入力フォーム!E40,"ggge年m月d日")))</f>
        <v/>
      </c>
      <c r="G79" s="274"/>
      <c r="H79" s="274" t="str">
        <f>IF(B79="","",DBCS(【要入力】入力フォーム!$D$5))</f>
        <v/>
      </c>
      <c r="I79" s="274"/>
      <c r="J79" s="274"/>
      <c r="K79" s="274" t="str">
        <f>IF(【要入力】入力フォーム!F40="","",【要入力】入力フォーム!F40)</f>
        <v/>
      </c>
      <c r="L79" s="274"/>
    </row>
    <row r="80" spans="1:12" ht="20" customHeight="1" x14ac:dyDescent="0.2">
      <c r="B80" s="274" t="str">
        <f>IF(【要入力】入力フォーム!C41="","",DBCS(【要入力】入力フォーム!C41))</f>
        <v/>
      </c>
      <c r="C80" s="274"/>
      <c r="D80" s="274" t="str">
        <f>IF(【要入力】入力フォーム!D41="","",DBCS(【要入力】入力フォーム!D41))</f>
        <v/>
      </c>
      <c r="E80" s="274"/>
      <c r="F80" s="274" t="str">
        <f>IF(【要入力】入力フォーム!E41="","",DBCS(TEXT(【要入力】入力フォーム!E41,"ggge年m月d日")))</f>
        <v/>
      </c>
      <c r="G80" s="274"/>
      <c r="H80" s="274" t="str">
        <f>IF(B80="","",DBCS(【要入力】入力フォーム!$D$5))</f>
        <v/>
      </c>
      <c r="I80" s="274"/>
      <c r="J80" s="274"/>
      <c r="K80" s="274" t="str">
        <f>IF(【要入力】入力フォーム!F41="","",【要入力】入力フォーム!F41)</f>
        <v/>
      </c>
      <c r="L80" s="274"/>
    </row>
    <row r="81" spans="2:12" ht="20" customHeight="1" x14ac:dyDescent="0.2">
      <c r="B81" s="274" t="str">
        <f>IF(【要入力】入力フォーム!C42="","",DBCS(【要入力】入力フォーム!C42))</f>
        <v/>
      </c>
      <c r="C81" s="274"/>
      <c r="D81" s="274" t="str">
        <f>IF(【要入力】入力フォーム!D42="","",DBCS(【要入力】入力フォーム!D42))</f>
        <v/>
      </c>
      <c r="E81" s="274"/>
      <c r="F81" s="274" t="str">
        <f>IF(【要入力】入力フォーム!E42="","",DBCS(TEXT(【要入力】入力フォーム!E42,"ggge年m月d日")))</f>
        <v/>
      </c>
      <c r="G81" s="274"/>
      <c r="H81" s="274" t="str">
        <f>IF(B81="","",DBCS(【要入力】入力フォーム!$D$5))</f>
        <v/>
      </c>
      <c r="I81" s="274"/>
      <c r="J81" s="274"/>
      <c r="K81" s="274" t="str">
        <f>IF(【要入力】入力フォーム!F42="","",【要入力】入力フォーム!F42)</f>
        <v/>
      </c>
      <c r="L81" s="274"/>
    </row>
    <row r="82" spans="2:12" ht="20" customHeight="1" x14ac:dyDescent="0.2">
      <c r="B82" s="274" t="str">
        <f>IF(【要入力】入力フォーム!C43="","",DBCS(【要入力】入力フォーム!C43))</f>
        <v/>
      </c>
      <c r="C82" s="274"/>
      <c r="D82" s="274" t="str">
        <f>IF(【要入力】入力フォーム!D43="","",DBCS(【要入力】入力フォーム!D43))</f>
        <v/>
      </c>
      <c r="E82" s="274"/>
      <c r="F82" s="274" t="str">
        <f>IF(【要入力】入力フォーム!E43="","",DBCS(TEXT(【要入力】入力フォーム!E43,"ggge年m月d日")))</f>
        <v/>
      </c>
      <c r="G82" s="274"/>
      <c r="H82" s="274" t="str">
        <f>IF(B82="","",DBCS(【要入力】入力フォーム!$D$5))</f>
        <v/>
      </c>
      <c r="I82" s="274"/>
      <c r="J82" s="274"/>
      <c r="K82" s="274" t="str">
        <f>IF(【要入力】入力フォーム!F43="","",【要入力】入力フォーム!F43)</f>
        <v/>
      </c>
      <c r="L82" s="274"/>
    </row>
    <row r="83" spans="2:12" ht="20" customHeight="1" x14ac:dyDescent="0.2">
      <c r="B83" s="274" t="str">
        <f>IF(【要入力】入力フォーム!C44="","",DBCS(【要入力】入力フォーム!C44))</f>
        <v/>
      </c>
      <c r="C83" s="274"/>
      <c r="D83" s="274" t="str">
        <f>IF(【要入力】入力フォーム!D44="","",DBCS(【要入力】入力フォーム!D44))</f>
        <v/>
      </c>
      <c r="E83" s="274"/>
      <c r="F83" s="274" t="str">
        <f>IF(【要入力】入力フォーム!E44="","",DBCS(TEXT(【要入力】入力フォーム!E44,"ggge年m月d日")))</f>
        <v/>
      </c>
      <c r="G83" s="274"/>
      <c r="H83" s="274" t="str">
        <f>IF(B83="","",DBCS(【要入力】入力フォーム!$D$5))</f>
        <v/>
      </c>
      <c r="I83" s="274"/>
      <c r="J83" s="274"/>
      <c r="K83" s="274" t="str">
        <f>IF(【要入力】入力フォーム!F44="","",【要入力】入力フォーム!F44)</f>
        <v/>
      </c>
      <c r="L83" s="274"/>
    </row>
    <row r="84" spans="2:12" ht="20" customHeight="1" x14ac:dyDescent="0.2">
      <c r="B84" s="274" t="str">
        <f>IF(【要入力】入力フォーム!C45="","",DBCS(【要入力】入力フォーム!C45))</f>
        <v/>
      </c>
      <c r="C84" s="274"/>
      <c r="D84" s="274" t="str">
        <f>IF(【要入力】入力フォーム!D45="","",DBCS(【要入力】入力フォーム!D45))</f>
        <v/>
      </c>
      <c r="E84" s="274"/>
      <c r="F84" s="274" t="str">
        <f>IF(【要入力】入力フォーム!E45="","",DBCS(TEXT(【要入力】入力フォーム!E45,"ggge年m月d日")))</f>
        <v/>
      </c>
      <c r="G84" s="274"/>
      <c r="H84" s="274" t="str">
        <f>IF(B84="","",DBCS(【要入力】入力フォーム!$D$5))</f>
        <v/>
      </c>
      <c r="I84" s="274"/>
      <c r="J84" s="274"/>
      <c r="K84" s="274" t="str">
        <f>IF(【要入力】入力フォーム!F45="","",【要入力】入力フォーム!F45)</f>
        <v/>
      </c>
      <c r="L84" s="274"/>
    </row>
    <row r="85" spans="2:12" ht="20" customHeight="1" x14ac:dyDescent="0.2">
      <c r="B85" s="274" t="str">
        <f>IF(【要入力】入力フォーム!C46="","",DBCS(【要入力】入力フォーム!C46))</f>
        <v/>
      </c>
      <c r="C85" s="274"/>
      <c r="D85" s="274" t="str">
        <f>IF(【要入力】入力フォーム!D46="","",DBCS(【要入力】入力フォーム!D46))</f>
        <v/>
      </c>
      <c r="E85" s="274"/>
      <c r="F85" s="274" t="str">
        <f>IF(【要入力】入力フォーム!E46="","",DBCS(TEXT(【要入力】入力フォーム!E46,"ggge年m月d日")))</f>
        <v/>
      </c>
      <c r="G85" s="274"/>
      <c r="H85" s="274" t="str">
        <f>IF(B85="","",DBCS(【要入力】入力フォーム!$D$5))</f>
        <v/>
      </c>
      <c r="I85" s="274"/>
      <c r="J85" s="274"/>
      <c r="K85" s="274" t="str">
        <f>IF(【要入力】入力フォーム!F46="","",【要入力】入力フォーム!F46)</f>
        <v/>
      </c>
      <c r="L85" s="274"/>
    </row>
    <row r="86" spans="2:12" ht="20" customHeight="1" x14ac:dyDescent="0.2">
      <c r="B86" s="274" t="str">
        <f>IF(【要入力】入力フォーム!C47="","",DBCS(【要入力】入力フォーム!C47))</f>
        <v/>
      </c>
      <c r="C86" s="274"/>
      <c r="D86" s="274" t="str">
        <f>IF(【要入力】入力フォーム!D47="","",DBCS(【要入力】入力フォーム!D47))</f>
        <v/>
      </c>
      <c r="E86" s="274"/>
      <c r="F86" s="274" t="str">
        <f>IF(【要入力】入力フォーム!E47="","",DBCS(TEXT(【要入力】入力フォーム!E47,"ggge年m月d日")))</f>
        <v/>
      </c>
      <c r="G86" s="274"/>
      <c r="H86" s="274" t="str">
        <f>IF(B86="","",DBCS(【要入力】入力フォーム!$D$5))</f>
        <v/>
      </c>
      <c r="I86" s="274"/>
      <c r="J86" s="274"/>
      <c r="K86" s="274" t="str">
        <f>IF(【要入力】入力フォーム!F47="","",【要入力】入力フォーム!F47)</f>
        <v/>
      </c>
      <c r="L86" s="274"/>
    </row>
    <row r="87" spans="2:12" ht="20" customHeight="1" x14ac:dyDescent="0.2">
      <c r="B87" s="274" t="str">
        <f>IF(【要入力】入力フォーム!C48="","",DBCS(【要入力】入力フォーム!C48))</f>
        <v/>
      </c>
      <c r="C87" s="274"/>
      <c r="D87" s="274" t="str">
        <f>IF(【要入力】入力フォーム!D48="","",DBCS(【要入力】入力フォーム!D48))</f>
        <v/>
      </c>
      <c r="E87" s="274"/>
      <c r="F87" s="274" t="str">
        <f>IF(【要入力】入力フォーム!E48="","",DBCS(TEXT(【要入力】入力フォーム!E48,"ggge年m月d日")))</f>
        <v/>
      </c>
      <c r="G87" s="274"/>
      <c r="H87" s="274" t="str">
        <f>IF(B87="","",DBCS(【要入力】入力フォーム!$D$5))</f>
        <v/>
      </c>
      <c r="I87" s="274"/>
      <c r="J87" s="274"/>
      <c r="K87" s="274" t="str">
        <f>IF(【要入力】入力フォーム!F48="","",【要入力】入力フォーム!F48)</f>
        <v/>
      </c>
      <c r="L87" s="274"/>
    </row>
    <row r="88" spans="2:12" ht="20" customHeight="1" x14ac:dyDescent="0.2">
      <c r="B88" s="274" t="str">
        <f>IF(【要入力】入力フォーム!C49="","",DBCS(【要入力】入力フォーム!C49))</f>
        <v/>
      </c>
      <c r="C88" s="274"/>
      <c r="D88" s="274" t="str">
        <f>IF(【要入力】入力フォーム!D49="","",DBCS(【要入力】入力フォーム!D49))</f>
        <v/>
      </c>
      <c r="E88" s="274"/>
      <c r="F88" s="274" t="str">
        <f>IF(【要入力】入力フォーム!E49="","",DBCS(TEXT(【要入力】入力フォーム!E49,"ggge年m月d日")))</f>
        <v/>
      </c>
      <c r="G88" s="274"/>
      <c r="H88" s="274" t="str">
        <f>IF(B88="","",DBCS(【要入力】入力フォーム!$D$5))</f>
        <v/>
      </c>
      <c r="I88" s="274"/>
      <c r="J88" s="274"/>
      <c r="K88" s="274" t="str">
        <f>IF(【要入力】入力フォーム!F49="","",【要入力】入力フォーム!F49)</f>
        <v/>
      </c>
      <c r="L88" s="274"/>
    </row>
    <row r="89" spans="2:12" ht="20" customHeight="1" x14ac:dyDescent="0.2">
      <c r="B89" s="274" t="str">
        <f>IF(【要入力】入力フォーム!C50="","",DBCS(【要入力】入力フォーム!C50))</f>
        <v/>
      </c>
      <c r="C89" s="274"/>
      <c r="D89" s="274" t="str">
        <f>IF(【要入力】入力フォーム!D50="","",DBCS(【要入力】入力フォーム!D50))</f>
        <v/>
      </c>
      <c r="E89" s="274"/>
      <c r="F89" s="274" t="str">
        <f>IF(【要入力】入力フォーム!E50="","",DBCS(TEXT(【要入力】入力フォーム!E50,"ggge年m月d日")))</f>
        <v/>
      </c>
      <c r="G89" s="274"/>
      <c r="H89" s="274" t="str">
        <f>IF(B89="","",DBCS(【要入力】入力フォーム!$D$5))</f>
        <v/>
      </c>
      <c r="I89" s="274"/>
      <c r="J89" s="274"/>
      <c r="K89" s="274" t="str">
        <f>IF(【要入力】入力フォーム!F50="","",【要入力】入力フォーム!F50)</f>
        <v/>
      </c>
      <c r="L89" s="274"/>
    </row>
    <row r="90" spans="2:12" ht="20" customHeight="1" x14ac:dyDescent="0.2">
      <c r="B90" s="274" t="str">
        <f>IF(【要入力】入力フォーム!C51="","",DBCS(【要入力】入力フォーム!C51))</f>
        <v/>
      </c>
      <c r="C90" s="274"/>
      <c r="D90" s="274" t="str">
        <f>IF(【要入力】入力フォーム!D51="","",DBCS(【要入力】入力フォーム!D51))</f>
        <v/>
      </c>
      <c r="E90" s="274"/>
      <c r="F90" s="274" t="str">
        <f>IF(【要入力】入力フォーム!E51="","",DBCS(TEXT(【要入力】入力フォーム!E51,"ggge年m月d日")))</f>
        <v/>
      </c>
      <c r="G90" s="274"/>
      <c r="H90" s="274" t="str">
        <f>IF(B90="","",DBCS(【要入力】入力フォーム!$D$5))</f>
        <v/>
      </c>
      <c r="I90" s="274"/>
      <c r="J90" s="274"/>
      <c r="K90" s="274" t="str">
        <f>IF(【要入力】入力フォーム!F51="","",【要入力】入力フォーム!F51)</f>
        <v/>
      </c>
      <c r="L90" s="274"/>
    </row>
  </sheetData>
  <sheetProtection algorithmName="SHA-512" hashValue="3fk+gghTf0AI9Pdyt89N6H6w/9duaqScjIT6oITJ4s+UxyQnkmt0pIw3u9rPjgPalINr6BVlgKZRhZ5PFqeILw==" saltValue="iM6Iecx9KB56t+cKFeoC7g==" spinCount="100000" sheet="1" objects="1" scenarios="1"/>
  <mergeCells count="187">
    <mergeCell ref="K77:L77"/>
    <mergeCell ref="B76:C76"/>
    <mergeCell ref="D76:E76"/>
    <mergeCell ref="F76:G76"/>
    <mergeCell ref="H76:J76"/>
    <mergeCell ref="K76:L76"/>
    <mergeCell ref="B75:C75"/>
    <mergeCell ref="D75:E75"/>
    <mergeCell ref="F75:G75"/>
    <mergeCell ref="H75:J75"/>
    <mergeCell ref="K75:L75"/>
    <mergeCell ref="B74:C74"/>
    <mergeCell ref="D74:E74"/>
    <mergeCell ref="F74:G74"/>
    <mergeCell ref="H74:J74"/>
    <mergeCell ref="K74:L74"/>
    <mergeCell ref="B73:C73"/>
    <mergeCell ref="D73:E73"/>
    <mergeCell ref="F73:G73"/>
    <mergeCell ref="H73:J73"/>
    <mergeCell ref="K73:L73"/>
    <mergeCell ref="B72:C72"/>
    <mergeCell ref="D72:E72"/>
    <mergeCell ref="F72:G72"/>
    <mergeCell ref="H72:J72"/>
    <mergeCell ref="K72:L72"/>
    <mergeCell ref="B80:C80"/>
    <mergeCell ref="D80:E80"/>
    <mergeCell ref="F80:G80"/>
    <mergeCell ref="H80:J80"/>
    <mergeCell ref="K80:L80"/>
    <mergeCell ref="B79:C79"/>
    <mergeCell ref="D79:E79"/>
    <mergeCell ref="F79:G79"/>
    <mergeCell ref="H79:J79"/>
    <mergeCell ref="K79:L79"/>
    <mergeCell ref="B78:C78"/>
    <mergeCell ref="D78:E78"/>
    <mergeCell ref="F78:G78"/>
    <mergeCell ref="H78:J78"/>
    <mergeCell ref="K78:L78"/>
    <mergeCell ref="B77:C77"/>
    <mergeCell ref="D77:E77"/>
    <mergeCell ref="F77:G77"/>
    <mergeCell ref="H77:J77"/>
    <mergeCell ref="B90:C90"/>
    <mergeCell ref="D90:E90"/>
    <mergeCell ref="F90:G90"/>
    <mergeCell ref="H90:J90"/>
    <mergeCell ref="K90:L90"/>
    <mergeCell ref="B89:C89"/>
    <mergeCell ref="D89:E89"/>
    <mergeCell ref="F89:G89"/>
    <mergeCell ref="H89:J89"/>
    <mergeCell ref="K89:L89"/>
    <mergeCell ref="B88:C88"/>
    <mergeCell ref="D88:E88"/>
    <mergeCell ref="F88:G88"/>
    <mergeCell ref="H88:J88"/>
    <mergeCell ref="K88:L88"/>
    <mergeCell ref="B87:C87"/>
    <mergeCell ref="D87:E87"/>
    <mergeCell ref="F87:G87"/>
    <mergeCell ref="H87:J87"/>
    <mergeCell ref="K87:L87"/>
    <mergeCell ref="B86:C86"/>
    <mergeCell ref="D86:E86"/>
    <mergeCell ref="F86:G86"/>
    <mergeCell ref="H86:J86"/>
    <mergeCell ref="K86:L86"/>
    <mergeCell ref="B85:C85"/>
    <mergeCell ref="D85:E85"/>
    <mergeCell ref="F85:G85"/>
    <mergeCell ref="H85:J85"/>
    <mergeCell ref="K85:L85"/>
    <mergeCell ref="B84:C84"/>
    <mergeCell ref="D84:E84"/>
    <mergeCell ref="F84:G84"/>
    <mergeCell ref="H84:J84"/>
    <mergeCell ref="K84:L84"/>
    <mergeCell ref="B83:C83"/>
    <mergeCell ref="D83:E83"/>
    <mergeCell ref="F83:G83"/>
    <mergeCell ref="H83:J83"/>
    <mergeCell ref="K83:L83"/>
    <mergeCell ref="B82:C82"/>
    <mergeCell ref="D82:E82"/>
    <mergeCell ref="F82:G82"/>
    <mergeCell ref="H82:J82"/>
    <mergeCell ref="K82:L82"/>
    <mergeCell ref="B81:C81"/>
    <mergeCell ref="D81:E81"/>
    <mergeCell ref="F81:G81"/>
    <mergeCell ref="H81:J81"/>
    <mergeCell ref="K81:L81"/>
    <mergeCell ref="B71:C71"/>
    <mergeCell ref="D71:E71"/>
    <mergeCell ref="F71:G71"/>
    <mergeCell ref="H71:J71"/>
    <mergeCell ref="K71:L71"/>
    <mergeCell ref="B70:C70"/>
    <mergeCell ref="D70:E70"/>
    <mergeCell ref="F70:G70"/>
    <mergeCell ref="H70:J70"/>
    <mergeCell ref="K70:L70"/>
    <mergeCell ref="B55:G55"/>
    <mergeCell ref="A60:L60"/>
    <mergeCell ref="A63:L63"/>
    <mergeCell ref="A66:L66"/>
    <mergeCell ref="A69:L69"/>
    <mergeCell ref="F58:G58"/>
    <mergeCell ref="H57:J57"/>
    <mergeCell ref="H58:J58"/>
    <mergeCell ref="A53:L53"/>
    <mergeCell ref="B64:L64"/>
    <mergeCell ref="B61:L61"/>
    <mergeCell ref="B67:L67"/>
    <mergeCell ref="C56:E56"/>
    <mergeCell ref="F56:G56"/>
    <mergeCell ref="H56:J56"/>
    <mergeCell ref="F57:G57"/>
    <mergeCell ref="A49:L49"/>
    <mergeCell ref="B50:L51"/>
    <mergeCell ref="C54:G54"/>
    <mergeCell ref="B32:C32"/>
    <mergeCell ref="B33:C33"/>
    <mergeCell ref="B39:L39"/>
    <mergeCell ref="A38:L38"/>
    <mergeCell ref="G35:I35"/>
    <mergeCell ref="J35:L35"/>
    <mergeCell ref="B36:C36"/>
    <mergeCell ref="D36:F36"/>
    <mergeCell ref="G36:I36"/>
    <mergeCell ref="J36:L36"/>
    <mergeCell ref="B42:L42"/>
    <mergeCell ref="B41:L41"/>
    <mergeCell ref="B44:L44"/>
    <mergeCell ref="B45:L45"/>
    <mergeCell ref="D34:F34"/>
    <mergeCell ref="D35:F35"/>
    <mergeCell ref="B34:C34"/>
    <mergeCell ref="B35:C35"/>
    <mergeCell ref="D31:F31"/>
    <mergeCell ref="B29:C29"/>
    <mergeCell ref="B30:C30"/>
    <mergeCell ref="B31:C31"/>
    <mergeCell ref="J34:L34"/>
    <mergeCell ref="G30:I30"/>
    <mergeCell ref="G31:I31"/>
    <mergeCell ref="G32:I32"/>
    <mergeCell ref="G33:I33"/>
    <mergeCell ref="G34:I34"/>
    <mergeCell ref="J31:L31"/>
    <mergeCell ref="J32:L32"/>
    <mergeCell ref="J33:L33"/>
    <mergeCell ref="D32:F32"/>
    <mergeCell ref="D33:F33"/>
    <mergeCell ref="B16:L16"/>
    <mergeCell ref="A18:L18"/>
    <mergeCell ref="B19:L19"/>
    <mergeCell ref="B17:L17"/>
    <mergeCell ref="A21:D21"/>
    <mergeCell ref="E21:H21"/>
    <mergeCell ref="G29:I29"/>
    <mergeCell ref="J29:L29"/>
    <mergeCell ref="J30:L30"/>
    <mergeCell ref="A23:D23"/>
    <mergeCell ref="E23:H23"/>
    <mergeCell ref="A25:D25"/>
    <mergeCell ref="E25:H25"/>
    <mergeCell ref="A27:L27"/>
    <mergeCell ref="K28:L28"/>
    <mergeCell ref="D29:F29"/>
    <mergeCell ref="D30:F30"/>
    <mergeCell ref="A1:B1"/>
    <mergeCell ref="A4:D4"/>
    <mergeCell ref="D5:F5"/>
    <mergeCell ref="D6:F6"/>
    <mergeCell ref="G7:L7"/>
    <mergeCell ref="A9:L9"/>
    <mergeCell ref="A11:L11"/>
    <mergeCell ref="A13:L13"/>
    <mergeCell ref="A15:L15"/>
    <mergeCell ref="G5:L5"/>
    <mergeCell ref="G6:L6"/>
    <mergeCell ref="F2:L2"/>
    <mergeCell ref="F3:L3"/>
  </mergeCells>
  <phoneticPr fontId="1"/>
  <conditionalFormatting sqref="A29:L39">
    <cfRule type="expression" dxfId="6" priority="3">
      <formula>$B$26="本計画変更により、補助事業に要する経費に変更は生じない。"</formula>
    </cfRule>
  </conditionalFormatting>
  <printOptions horizontalCentered="1"/>
  <pageMargins left="0.59055118110236227" right="0.59055118110236227" top="0.59055118110236227" bottom="0.59055118110236227" header="0.19685039370078741" footer="0.19685039370078741"/>
  <pageSetup paperSize="9" scale="76" fitToHeight="2" orientation="portrait" r:id="rId1"/>
  <headerFooter differentFirst="1"/>
  <rowBreaks count="1" manualBreakCount="1">
    <brk id="4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282FA-2A4E-4A18-A42F-95AE6E6E4E21}">
  <dimension ref="A2:L19"/>
  <sheetViews>
    <sheetView view="pageBreakPreview" topLeftCell="A10" zoomScaleNormal="100" zoomScaleSheetLayoutView="100" workbookViewId="0"/>
  </sheetViews>
  <sheetFormatPr defaultColWidth="8.90625" defaultRowHeight="13" x14ac:dyDescent="0.2"/>
  <cols>
    <col min="1" max="1" width="4.453125" style="1" customWidth="1"/>
    <col min="2" max="12" width="9.81640625" style="1" customWidth="1"/>
    <col min="13" max="16384" width="8.90625" style="1"/>
  </cols>
  <sheetData>
    <row r="2" spans="1:12" ht="20" customHeight="1" x14ac:dyDescent="0.2">
      <c r="F2" s="235" t="str">
        <f>DBCS(【要入力】入力フォーム!D13)</f>
        <v/>
      </c>
      <c r="G2" s="235"/>
      <c r="H2" s="235"/>
      <c r="I2" s="235"/>
      <c r="J2" s="235"/>
      <c r="K2" s="235"/>
      <c r="L2" s="235"/>
    </row>
    <row r="3" spans="1:12" ht="20" customHeight="1" x14ac:dyDescent="0.2">
      <c r="F3" s="230" t="str">
        <f>DBCS(TEXT(【要入力】入力フォーム!D12,"ggge年m月d日"))</f>
        <v>明治３３年１月０日</v>
      </c>
      <c r="G3" s="230"/>
      <c r="H3" s="230"/>
      <c r="I3" s="230"/>
      <c r="J3" s="230"/>
      <c r="K3" s="230"/>
      <c r="L3" s="230"/>
    </row>
    <row r="4" spans="1:12" ht="20" customHeight="1" x14ac:dyDescent="0.2">
      <c r="A4" s="228" t="s">
        <v>0</v>
      </c>
      <c r="B4" s="228"/>
      <c r="C4" s="228"/>
      <c r="D4" s="228"/>
    </row>
    <row r="5" spans="1:12" ht="29.4" customHeight="1" x14ac:dyDescent="0.2">
      <c r="D5" s="229" t="s">
        <v>87</v>
      </c>
      <c r="E5" s="229"/>
      <c r="F5" s="229"/>
      <c r="G5" s="234" t="str">
        <f>DBCS(【要入力】入力フォーム!D8)</f>
        <v/>
      </c>
      <c r="H5" s="234"/>
      <c r="I5" s="234"/>
      <c r="J5" s="234"/>
      <c r="K5" s="234"/>
      <c r="L5" s="234"/>
    </row>
    <row r="6" spans="1:12" ht="20" customHeight="1" x14ac:dyDescent="0.2">
      <c r="D6" s="230" t="s">
        <v>2</v>
      </c>
      <c r="E6" s="230"/>
      <c r="F6" s="230"/>
      <c r="G6" s="231" t="str">
        <f>DBCS(【要入力】入力フォーム!D5)</f>
        <v/>
      </c>
      <c r="H6" s="231"/>
      <c r="I6" s="231"/>
      <c r="J6" s="231"/>
      <c r="K6" s="231"/>
      <c r="L6" s="231"/>
    </row>
    <row r="7" spans="1:12" ht="20" customHeight="1" x14ac:dyDescent="0.2">
      <c r="G7" s="231" t="str">
        <f>【要入力】入力フォーム!D6&amp;"　"&amp;【要入力】入力フォーム!D7</f>
        <v>　</v>
      </c>
      <c r="H7" s="231"/>
      <c r="I7" s="231"/>
      <c r="J7" s="231"/>
      <c r="K7" s="231"/>
      <c r="L7" s="231"/>
    </row>
    <row r="8" spans="1:12" ht="20" customHeight="1" x14ac:dyDescent="0.2">
      <c r="G8" s="121"/>
      <c r="H8" s="121"/>
      <c r="I8" s="121"/>
      <c r="J8" s="121"/>
      <c r="K8" s="121"/>
      <c r="L8" s="121"/>
    </row>
    <row r="9" spans="1:12" ht="20" customHeight="1" x14ac:dyDescent="0.2">
      <c r="A9" s="232" t="s">
        <v>177</v>
      </c>
      <c r="B9" s="232"/>
      <c r="C9" s="232"/>
      <c r="D9" s="232"/>
      <c r="E9" s="232"/>
      <c r="F9" s="232"/>
      <c r="G9" s="232"/>
      <c r="H9" s="232"/>
      <c r="I9" s="232"/>
      <c r="J9" s="232"/>
      <c r="K9" s="232"/>
      <c r="L9" s="232"/>
    </row>
    <row r="10" spans="1:12" ht="20" customHeight="1" x14ac:dyDescent="0.2"/>
    <row r="11" spans="1:12" ht="44" customHeight="1" x14ac:dyDescent="0.2">
      <c r="A11" s="233" t="s">
        <v>178</v>
      </c>
      <c r="B11" s="233"/>
      <c r="C11" s="233"/>
      <c r="D11" s="233"/>
      <c r="E11" s="233"/>
      <c r="F11" s="233"/>
      <c r="G11" s="233"/>
      <c r="H11" s="233"/>
      <c r="I11" s="233"/>
      <c r="J11" s="233"/>
      <c r="K11" s="233"/>
      <c r="L11" s="233"/>
    </row>
    <row r="12" spans="1:12" ht="20" customHeight="1" x14ac:dyDescent="0.2"/>
    <row r="13" spans="1:12" ht="20" customHeight="1" x14ac:dyDescent="0.2">
      <c r="A13" s="232" t="s">
        <v>1</v>
      </c>
      <c r="B13" s="232"/>
      <c r="C13" s="232"/>
      <c r="D13" s="232"/>
      <c r="E13" s="232"/>
      <c r="F13" s="232"/>
      <c r="G13" s="232"/>
      <c r="H13" s="232"/>
      <c r="I13" s="232"/>
      <c r="J13" s="232"/>
      <c r="K13" s="232"/>
      <c r="L13" s="232"/>
    </row>
    <row r="14" spans="1:12" ht="20" customHeight="1" x14ac:dyDescent="0.2"/>
    <row r="15" spans="1:12" ht="32.4" customHeight="1" x14ac:dyDescent="0.2">
      <c r="A15" s="275" t="s">
        <v>179</v>
      </c>
      <c r="B15" s="228"/>
      <c r="C15" s="228"/>
      <c r="D15" s="228"/>
      <c r="E15" s="228"/>
      <c r="F15" s="228"/>
      <c r="G15" s="228"/>
      <c r="H15" s="228"/>
      <c r="I15" s="228"/>
      <c r="J15" s="228"/>
      <c r="K15" s="228"/>
      <c r="L15" s="228"/>
    </row>
    <row r="17" spans="2:12" x14ac:dyDescent="0.2">
      <c r="B17" s="233" t="s">
        <v>180</v>
      </c>
      <c r="C17" s="233"/>
      <c r="D17" s="233"/>
      <c r="E17" s="233"/>
      <c r="F17" s="233"/>
      <c r="G17" s="233"/>
      <c r="H17" s="233"/>
      <c r="I17" s="233"/>
      <c r="J17" s="233"/>
      <c r="K17" s="233"/>
      <c r="L17" s="233"/>
    </row>
    <row r="18" spans="2:12" x14ac:dyDescent="0.2">
      <c r="B18" s="233"/>
      <c r="C18" s="233"/>
      <c r="D18" s="233"/>
      <c r="E18" s="233"/>
      <c r="F18" s="233"/>
      <c r="G18" s="233"/>
      <c r="H18" s="233"/>
      <c r="I18" s="233"/>
      <c r="J18" s="233"/>
      <c r="K18" s="233"/>
      <c r="L18" s="233"/>
    </row>
    <row r="19" spans="2:12" x14ac:dyDescent="0.2">
      <c r="B19" s="233"/>
      <c r="C19" s="233"/>
      <c r="D19" s="233"/>
      <c r="E19" s="233"/>
      <c r="F19" s="233"/>
      <c r="G19" s="233"/>
      <c r="H19" s="233"/>
      <c r="I19" s="233"/>
      <c r="J19" s="233"/>
      <c r="K19" s="233"/>
      <c r="L19" s="233"/>
    </row>
  </sheetData>
  <sheetProtection algorithmName="SHA-512" hashValue="PfHtsSQVWQYzz0QW0ZjZO+qzy6PaWOhCgzU5rkJdBArOBwyKVMrWj5JVSdSEL71ZYOWYbwNQuL4sfIqu7aRZgw==" saltValue="Cr0Y/Zji1LF+UAZX/yPj3A==" spinCount="100000" sheet="1" objects="1" scenarios="1"/>
  <mergeCells count="13">
    <mergeCell ref="B17:L19"/>
    <mergeCell ref="A15:L15"/>
    <mergeCell ref="D6:F6"/>
    <mergeCell ref="G6:L6"/>
    <mergeCell ref="G7:L7"/>
    <mergeCell ref="A9:L9"/>
    <mergeCell ref="A11:L11"/>
    <mergeCell ref="A13:L13"/>
    <mergeCell ref="F2:L2"/>
    <mergeCell ref="F3:L3"/>
    <mergeCell ref="A4:D4"/>
    <mergeCell ref="D5:F5"/>
    <mergeCell ref="G5:L5"/>
  </mergeCells>
  <phoneticPr fontId="1"/>
  <printOptions horizontalCentered="1"/>
  <pageMargins left="0.59055118110236227" right="0.59055118110236227" top="0.59055118110236227" bottom="0.59055118110236227" header="0.19685039370078741" footer="0.19685039370078741"/>
  <pageSetup paperSize="9" scale="76" fitToHeight="2" orientation="portrait" r:id="rId1"/>
  <headerFooter differentFirst="1"/>
  <extLst>
    <ext xmlns:x14="http://schemas.microsoft.com/office/spreadsheetml/2009/9/main" uri="{78C0D931-6437-407d-A8EE-F0AAD7539E65}">
      <x14:conditionalFormattings>
        <x14:conditionalFormatting xmlns:xm="http://schemas.microsoft.com/office/excel/2006/main">
          <x14:cfRule type="expression" priority="1" id="{022453E9-F3EE-4066-A064-4CBD8C6E6190}">
            <xm:f>【要入力】申請額算出根拠!$F$18&lt;&gt;"必要"</xm:f>
            <x14:dxf>
              <fill>
                <patternFill>
                  <bgColor theme="1"/>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0FC4-1D98-4E24-B6E6-1EF540E4F1C9}">
  <sheetPr>
    <tabColor rgb="FFFF0000"/>
    <pageSetUpPr fitToPage="1"/>
  </sheetPr>
  <dimension ref="A1:J52"/>
  <sheetViews>
    <sheetView topLeftCell="B2" zoomScaleNormal="100" workbookViewId="0">
      <selection activeCell="F13" sqref="F13"/>
    </sheetView>
  </sheetViews>
  <sheetFormatPr defaultColWidth="8.90625" defaultRowHeight="14" x14ac:dyDescent="0.2"/>
  <cols>
    <col min="1" max="1" width="1.81640625" style="2" customWidth="1"/>
    <col min="2" max="2" width="1.453125" style="2" customWidth="1"/>
    <col min="3" max="3" width="35.81640625" style="2" customWidth="1"/>
    <col min="4" max="4" width="49.81640625" style="3" customWidth="1"/>
    <col min="5" max="5" width="35.81640625" style="4" customWidth="1"/>
    <col min="6" max="6" width="35.81640625" style="2" customWidth="1"/>
    <col min="7" max="7" width="25.81640625" style="2" customWidth="1"/>
    <col min="8" max="8" width="3.08984375" style="2" customWidth="1"/>
    <col min="9" max="16384" width="8.90625" style="2"/>
  </cols>
  <sheetData>
    <row r="1" spans="1:10" ht="9" customHeight="1" thickBot="1" x14ac:dyDescent="0.25">
      <c r="A1" s="7"/>
      <c r="B1" s="7"/>
      <c r="C1" s="7"/>
      <c r="D1" s="8"/>
      <c r="E1" s="9"/>
      <c r="F1" s="7"/>
      <c r="G1" s="7"/>
    </row>
    <row r="2" spans="1:10" ht="20" customHeight="1" x14ac:dyDescent="0.2">
      <c r="A2" s="7"/>
      <c r="B2" s="11"/>
      <c r="C2" s="276" t="s">
        <v>8</v>
      </c>
      <c r="D2" s="276"/>
      <c r="E2" s="276"/>
      <c r="F2" s="12"/>
      <c r="G2" s="224">
        <v>3</v>
      </c>
      <c r="H2" s="13"/>
    </row>
    <row r="3" spans="1:10" ht="20" customHeight="1" x14ac:dyDescent="0.2">
      <c r="A3" s="7"/>
      <c r="B3" s="14"/>
      <c r="C3" s="15"/>
      <c r="D3" s="16"/>
      <c r="E3" s="17"/>
      <c r="F3" s="15"/>
      <c r="G3" s="15"/>
      <c r="H3" s="18"/>
    </row>
    <row r="4" spans="1:10" ht="20" customHeight="1" x14ac:dyDescent="0.2">
      <c r="A4" s="7"/>
      <c r="B4" s="14"/>
      <c r="C4" s="19" t="s">
        <v>76</v>
      </c>
      <c r="D4" s="16"/>
      <c r="E4" s="17"/>
      <c r="F4" s="15"/>
      <c r="G4" s="15"/>
      <c r="H4" s="18"/>
    </row>
    <row r="5" spans="1:10" ht="30" customHeight="1" x14ac:dyDescent="0.2">
      <c r="A5" s="7"/>
      <c r="B5" s="14"/>
      <c r="C5" s="5" t="s">
        <v>69</v>
      </c>
      <c r="D5" s="277"/>
      <c r="E5" s="278"/>
      <c r="F5" s="35" t="s">
        <v>81</v>
      </c>
      <c r="G5" s="35"/>
      <c r="H5" s="18"/>
    </row>
    <row r="6" spans="1:10" ht="30" customHeight="1" x14ac:dyDescent="0.2">
      <c r="A6" s="7"/>
      <c r="B6" s="14"/>
      <c r="C6" s="5" t="s">
        <v>70</v>
      </c>
      <c r="D6" s="277"/>
      <c r="E6" s="278"/>
      <c r="F6" s="35" t="s">
        <v>80</v>
      </c>
      <c r="G6" s="35"/>
      <c r="H6" s="18"/>
    </row>
    <row r="7" spans="1:10" ht="30" customHeight="1" x14ac:dyDescent="0.2">
      <c r="A7" s="7"/>
      <c r="B7" s="14"/>
      <c r="C7" s="5" t="s">
        <v>71</v>
      </c>
      <c r="D7" s="277"/>
      <c r="E7" s="278"/>
      <c r="F7" s="35" t="s">
        <v>82</v>
      </c>
      <c r="G7" s="35"/>
      <c r="H7" s="18"/>
    </row>
    <row r="8" spans="1:10" ht="30" customHeight="1" x14ac:dyDescent="0.2">
      <c r="A8" s="7"/>
      <c r="B8" s="14"/>
      <c r="C8" s="5" t="s">
        <v>72</v>
      </c>
      <c r="D8" s="277"/>
      <c r="E8" s="278"/>
      <c r="F8" s="284" t="s">
        <v>83</v>
      </c>
      <c r="G8" s="285"/>
      <c r="H8" s="18"/>
    </row>
    <row r="9" spans="1:10" ht="30" customHeight="1" x14ac:dyDescent="0.2">
      <c r="A9" s="7"/>
      <c r="B9" s="14"/>
      <c r="C9" s="5" t="s">
        <v>75</v>
      </c>
      <c r="D9" s="290"/>
      <c r="E9" s="291"/>
      <c r="F9" s="284" t="s">
        <v>84</v>
      </c>
      <c r="G9" s="285"/>
      <c r="H9" s="18"/>
    </row>
    <row r="10" spans="1:10" ht="30" customHeight="1" x14ac:dyDescent="0.2">
      <c r="A10" s="7"/>
      <c r="B10" s="14"/>
      <c r="C10" s="15"/>
      <c r="D10" s="16"/>
      <c r="E10" s="17"/>
      <c r="F10" s="45" t="s">
        <v>79</v>
      </c>
      <c r="G10" s="15"/>
      <c r="H10" s="18"/>
    </row>
    <row r="11" spans="1:10" ht="30" customHeight="1" x14ac:dyDescent="0.2">
      <c r="A11" s="7"/>
      <c r="B11" s="14"/>
      <c r="C11" s="10" t="s">
        <v>77</v>
      </c>
      <c r="D11" s="16"/>
      <c r="E11" s="17"/>
      <c r="F11" s="15"/>
      <c r="G11" s="15"/>
      <c r="H11" s="18"/>
    </row>
    <row r="12" spans="1:10" ht="30" customHeight="1" x14ac:dyDescent="0.2">
      <c r="A12" s="7"/>
      <c r="B12" s="14"/>
      <c r="C12" s="6" t="s">
        <v>73</v>
      </c>
      <c r="D12" s="286"/>
      <c r="E12" s="287"/>
      <c r="F12" s="284" t="s">
        <v>243</v>
      </c>
      <c r="G12" s="285"/>
      <c r="H12" s="18"/>
    </row>
    <row r="13" spans="1:10" ht="30" customHeight="1" x14ac:dyDescent="0.2">
      <c r="A13" s="7"/>
      <c r="B13" s="14"/>
      <c r="C13" s="222" t="s">
        <v>74</v>
      </c>
      <c r="D13" s="288"/>
      <c r="E13" s="289"/>
      <c r="F13" s="223" t="s">
        <v>85</v>
      </c>
      <c r="G13" s="15"/>
      <c r="H13" s="18"/>
    </row>
    <row r="14" spans="1:10" ht="30" customHeight="1" x14ac:dyDescent="0.2">
      <c r="A14" s="7"/>
      <c r="B14" s="14"/>
      <c r="C14" s="15"/>
      <c r="D14" s="16"/>
      <c r="E14" s="17"/>
      <c r="F14" s="15"/>
      <c r="G14" s="15"/>
      <c r="H14" s="18"/>
    </row>
    <row r="15" spans="1:10" ht="30" customHeight="1" x14ac:dyDescent="0.2">
      <c r="A15" s="7"/>
      <c r="B15" s="14"/>
      <c r="C15" s="10" t="s">
        <v>140</v>
      </c>
      <c r="D15" s="16"/>
      <c r="E15" s="17"/>
      <c r="F15" s="15"/>
      <c r="G15" s="15"/>
      <c r="H15" s="18"/>
    </row>
    <row r="16" spans="1:10" ht="30" customHeight="1" x14ac:dyDescent="0.2">
      <c r="A16" s="7"/>
      <c r="B16" s="14"/>
      <c r="C16" s="33" t="s">
        <v>141</v>
      </c>
      <c r="D16" s="214"/>
      <c r="E16" s="35"/>
      <c r="F16" s="36"/>
      <c r="G16" s="15"/>
      <c r="H16" s="18"/>
      <c r="I16" s="34"/>
      <c r="J16" s="34"/>
    </row>
    <row r="17" spans="1:10" ht="30" customHeight="1" x14ac:dyDescent="0.2">
      <c r="A17" s="7"/>
      <c r="B17" s="14"/>
      <c r="C17" s="33" t="s">
        <v>142</v>
      </c>
      <c r="D17" s="215"/>
      <c r="E17" s="35"/>
      <c r="F17" s="36"/>
      <c r="G17" s="15"/>
      <c r="H17" s="18"/>
      <c r="I17" s="34"/>
      <c r="J17" s="34"/>
    </row>
    <row r="18" spans="1:10" ht="30" customHeight="1" x14ac:dyDescent="0.2">
      <c r="A18" s="7"/>
      <c r="B18" s="14"/>
      <c r="C18" s="15"/>
      <c r="D18" s="16"/>
      <c r="E18" s="17"/>
      <c r="F18" s="15"/>
      <c r="G18" s="15"/>
      <c r="H18" s="18"/>
    </row>
    <row r="19" spans="1:10" ht="30" customHeight="1" x14ac:dyDescent="0.2">
      <c r="A19" s="7"/>
      <c r="B19" s="14"/>
      <c r="C19" s="10" t="s">
        <v>143</v>
      </c>
      <c r="D19" s="16"/>
      <c r="E19" s="17"/>
      <c r="F19" s="15"/>
      <c r="G19" s="15"/>
      <c r="H19" s="18"/>
    </row>
    <row r="20" spans="1:10" ht="34.25" customHeight="1" x14ac:dyDescent="0.2">
      <c r="A20" s="7"/>
      <c r="B20" s="14"/>
      <c r="C20" s="282"/>
      <c r="D20" s="283"/>
      <c r="E20" s="44" t="str">
        <f>"　入力文字数："&amp; LEN(C20)&amp;"文字"</f>
        <v>　入力文字数：0文字</v>
      </c>
      <c r="F20" s="15"/>
      <c r="G20" s="15"/>
      <c r="H20" s="18"/>
    </row>
    <row r="21" spans="1:10" ht="30" customHeight="1" x14ac:dyDescent="0.2">
      <c r="A21" s="7"/>
      <c r="B21" s="14"/>
      <c r="C21" s="15"/>
      <c r="D21" s="16"/>
      <c r="E21" s="17"/>
      <c r="F21" s="109"/>
      <c r="G21" s="15"/>
      <c r="H21" s="18"/>
    </row>
    <row r="22" spans="1:10" ht="30" customHeight="1" x14ac:dyDescent="0.2">
      <c r="A22" s="7"/>
      <c r="B22" s="14"/>
      <c r="C22" s="10" t="s">
        <v>144</v>
      </c>
      <c r="D22" s="281"/>
      <c r="E22" s="281"/>
      <c r="F22" s="281"/>
      <c r="G22" s="15"/>
      <c r="H22" s="18"/>
    </row>
    <row r="23" spans="1:10" ht="30" customHeight="1" x14ac:dyDescent="0.2">
      <c r="A23" s="7"/>
      <c r="B23" s="14"/>
      <c r="C23" s="6" t="s">
        <v>149</v>
      </c>
      <c r="D23" s="48"/>
      <c r="E23" s="279" t="s">
        <v>150</v>
      </c>
      <c r="F23" s="280"/>
      <c r="G23" s="280"/>
      <c r="H23" s="18"/>
    </row>
    <row r="24" spans="1:10" ht="30" customHeight="1" x14ac:dyDescent="0.2">
      <c r="A24" s="7"/>
      <c r="B24" s="14"/>
      <c r="C24" s="6" t="s">
        <v>145</v>
      </c>
      <c r="D24" s="47"/>
      <c r="E24" s="279" t="s">
        <v>147</v>
      </c>
      <c r="F24" s="280"/>
      <c r="G24" s="280"/>
      <c r="H24" s="18"/>
    </row>
    <row r="25" spans="1:10" ht="30" customHeight="1" x14ac:dyDescent="0.2">
      <c r="A25" s="7"/>
      <c r="B25" s="14"/>
      <c r="C25" s="110" t="s">
        <v>146</v>
      </c>
      <c r="D25" s="47"/>
      <c r="E25" s="279" t="s">
        <v>148</v>
      </c>
      <c r="F25" s="280"/>
      <c r="G25" s="280"/>
      <c r="H25" s="18"/>
    </row>
    <row r="26" spans="1:10" ht="30" customHeight="1" x14ac:dyDescent="0.2">
      <c r="A26" s="7"/>
      <c r="B26" s="14"/>
      <c r="C26" s="111"/>
      <c r="D26" s="112"/>
      <c r="E26" s="280"/>
      <c r="F26" s="280"/>
      <c r="G26" s="280"/>
      <c r="H26" s="18"/>
    </row>
    <row r="27" spans="1:10" ht="30" customHeight="1" x14ac:dyDescent="0.2">
      <c r="A27" s="7"/>
      <c r="B27" s="14"/>
      <c r="C27" s="10" t="s">
        <v>237</v>
      </c>
      <c r="D27" s="113"/>
      <c r="E27" s="127"/>
      <c r="F27" s="127"/>
      <c r="G27" s="127"/>
      <c r="H27" s="18"/>
    </row>
    <row r="28" spans="1:10" ht="30" customHeight="1" x14ac:dyDescent="0.2">
      <c r="A28" s="7"/>
      <c r="B28" s="14"/>
      <c r="C28" s="292"/>
      <c r="D28" s="293"/>
      <c r="E28" s="127" t="s">
        <v>238</v>
      </c>
      <c r="F28" s="127"/>
      <c r="G28" s="127"/>
      <c r="H28" s="18"/>
    </row>
    <row r="29" spans="1:10" ht="30" customHeight="1" x14ac:dyDescent="0.2">
      <c r="A29" s="7"/>
      <c r="B29" s="14"/>
      <c r="C29" s="213"/>
      <c r="D29" s="113"/>
      <c r="E29" s="127"/>
      <c r="F29" s="127"/>
      <c r="G29" s="127"/>
      <c r="H29" s="18"/>
    </row>
    <row r="30" spans="1:10" ht="30" customHeight="1" x14ac:dyDescent="0.2">
      <c r="A30" s="7"/>
      <c r="B30" s="14"/>
      <c r="C30" s="10" t="s">
        <v>236</v>
      </c>
      <c r="D30" s="113"/>
      <c r="E30" s="127"/>
      <c r="F30" s="127"/>
      <c r="G30" s="127"/>
      <c r="H30" s="18"/>
    </row>
    <row r="31" spans="1:10" ht="30" customHeight="1" x14ac:dyDescent="0.2">
      <c r="A31" s="7"/>
      <c r="B31" s="14"/>
      <c r="C31" s="114" t="s">
        <v>112</v>
      </c>
      <c r="D31" s="115" t="s">
        <v>113</v>
      </c>
      <c r="E31" s="116" t="s">
        <v>114</v>
      </c>
      <c r="F31" s="116" t="s">
        <v>116</v>
      </c>
      <c r="G31" s="117"/>
      <c r="H31" s="18"/>
    </row>
    <row r="32" spans="1:10" ht="30" customHeight="1" x14ac:dyDescent="0.2">
      <c r="A32" s="7"/>
      <c r="B32" s="14"/>
      <c r="C32" s="119"/>
      <c r="D32" s="49"/>
      <c r="E32" s="46"/>
      <c r="F32" s="49"/>
      <c r="G32" s="118"/>
      <c r="H32" s="18"/>
    </row>
    <row r="33" spans="1:8" ht="30" customHeight="1" x14ac:dyDescent="0.2">
      <c r="A33" s="7"/>
      <c r="B33" s="14"/>
      <c r="C33" s="119"/>
      <c r="D33" s="49"/>
      <c r="E33" s="46"/>
      <c r="F33" s="49"/>
      <c r="G33" s="118"/>
      <c r="H33" s="18"/>
    </row>
    <row r="34" spans="1:8" ht="30" customHeight="1" x14ac:dyDescent="0.2">
      <c r="A34" s="7"/>
      <c r="B34" s="14"/>
      <c r="C34" s="119"/>
      <c r="D34" s="49"/>
      <c r="E34" s="46"/>
      <c r="F34" s="49"/>
      <c r="G34" s="118"/>
      <c r="H34" s="18"/>
    </row>
    <row r="35" spans="1:8" ht="30" customHeight="1" x14ac:dyDescent="0.2">
      <c r="A35" s="7"/>
      <c r="B35" s="14"/>
      <c r="C35" s="119"/>
      <c r="D35" s="49"/>
      <c r="E35" s="46"/>
      <c r="F35" s="49"/>
      <c r="G35" s="118"/>
      <c r="H35" s="18"/>
    </row>
    <row r="36" spans="1:8" ht="30" customHeight="1" x14ac:dyDescent="0.2">
      <c r="A36" s="7"/>
      <c r="B36" s="14"/>
      <c r="C36" s="119"/>
      <c r="D36" s="49"/>
      <c r="E36" s="46"/>
      <c r="F36" s="49"/>
      <c r="G36" s="118"/>
      <c r="H36" s="18"/>
    </row>
    <row r="37" spans="1:8" ht="30" customHeight="1" x14ac:dyDescent="0.2">
      <c r="A37" s="7"/>
      <c r="B37" s="14"/>
      <c r="C37" s="119"/>
      <c r="D37" s="49"/>
      <c r="E37" s="46"/>
      <c r="F37" s="49"/>
      <c r="G37" s="118"/>
      <c r="H37" s="18"/>
    </row>
    <row r="38" spans="1:8" ht="30" customHeight="1" x14ac:dyDescent="0.2">
      <c r="A38" s="7"/>
      <c r="B38" s="14"/>
      <c r="C38" s="119"/>
      <c r="D38" s="49"/>
      <c r="E38" s="46"/>
      <c r="F38" s="49"/>
      <c r="G38" s="118"/>
      <c r="H38" s="18"/>
    </row>
    <row r="39" spans="1:8" ht="30" customHeight="1" x14ac:dyDescent="0.2">
      <c r="A39" s="7"/>
      <c r="B39" s="14"/>
      <c r="C39" s="119"/>
      <c r="D39" s="49"/>
      <c r="E39" s="46"/>
      <c r="F39" s="49"/>
      <c r="G39" s="118"/>
      <c r="H39" s="18"/>
    </row>
    <row r="40" spans="1:8" ht="30" customHeight="1" x14ac:dyDescent="0.2">
      <c r="A40" s="7"/>
      <c r="B40" s="14"/>
      <c r="C40" s="119"/>
      <c r="D40" s="49"/>
      <c r="E40" s="46"/>
      <c r="F40" s="49"/>
      <c r="G40" s="118"/>
      <c r="H40" s="18"/>
    </row>
    <row r="41" spans="1:8" ht="30" customHeight="1" x14ac:dyDescent="0.2">
      <c r="A41" s="7"/>
      <c r="B41" s="14"/>
      <c r="C41" s="119"/>
      <c r="D41" s="49"/>
      <c r="E41" s="46"/>
      <c r="F41" s="49"/>
      <c r="G41" s="118"/>
      <c r="H41" s="18"/>
    </row>
    <row r="42" spans="1:8" ht="30" customHeight="1" x14ac:dyDescent="0.2">
      <c r="A42" s="7"/>
      <c r="B42" s="14"/>
      <c r="C42" s="119"/>
      <c r="D42" s="49"/>
      <c r="E42" s="46"/>
      <c r="F42" s="49"/>
      <c r="G42" s="118"/>
      <c r="H42" s="18"/>
    </row>
    <row r="43" spans="1:8" ht="30" customHeight="1" x14ac:dyDescent="0.2">
      <c r="A43" s="7"/>
      <c r="B43" s="14"/>
      <c r="C43" s="119"/>
      <c r="D43" s="49"/>
      <c r="E43" s="46"/>
      <c r="F43" s="49"/>
      <c r="G43" s="118"/>
      <c r="H43" s="18"/>
    </row>
    <row r="44" spans="1:8" ht="30" customHeight="1" x14ac:dyDescent="0.2">
      <c r="A44" s="7"/>
      <c r="B44" s="14"/>
      <c r="C44" s="119"/>
      <c r="D44" s="49"/>
      <c r="E44" s="46"/>
      <c r="F44" s="49"/>
      <c r="G44" s="118"/>
      <c r="H44" s="18"/>
    </row>
    <row r="45" spans="1:8" ht="30" customHeight="1" x14ac:dyDescent="0.2">
      <c r="A45" s="7"/>
      <c r="B45" s="14"/>
      <c r="C45" s="119"/>
      <c r="D45" s="49"/>
      <c r="E45" s="46"/>
      <c r="F45" s="49"/>
      <c r="G45" s="118"/>
      <c r="H45" s="18"/>
    </row>
    <row r="46" spans="1:8" ht="30" customHeight="1" x14ac:dyDescent="0.2">
      <c r="A46" s="7"/>
      <c r="B46" s="14"/>
      <c r="C46" s="119"/>
      <c r="D46" s="49"/>
      <c r="E46" s="46"/>
      <c r="F46" s="49"/>
      <c r="G46" s="118"/>
      <c r="H46" s="18"/>
    </row>
    <row r="47" spans="1:8" ht="30" customHeight="1" x14ac:dyDescent="0.2">
      <c r="A47" s="7"/>
      <c r="B47" s="14"/>
      <c r="C47" s="119"/>
      <c r="D47" s="49"/>
      <c r="E47" s="46"/>
      <c r="F47" s="49"/>
      <c r="G47" s="118"/>
      <c r="H47" s="18"/>
    </row>
    <row r="48" spans="1:8" ht="30" customHeight="1" x14ac:dyDescent="0.2">
      <c r="A48" s="7"/>
      <c r="B48" s="14"/>
      <c r="C48" s="119"/>
      <c r="D48" s="49"/>
      <c r="E48" s="46"/>
      <c r="F48" s="49"/>
      <c r="G48" s="118"/>
      <c r="H48" s="18"/>
    </row>
    <row r="49" spans="1:8" ht="30" customHeight="1" x14ac:dyDescent="0.2">
      <c r="A49" s="7"/>
      <c r="B49" s="14"/>
      <c r="C49" s="119"/>
      <c r="D49" s="49"/>
      <c r="E49" s="46"/>
      <c r="F49" s="49"/>
      <c r="G49" s="118"/>
      <c r="H49" s="18"/>
    </row>
    <row r="50" spans="1:8" ht="30" customHeight="1" x14ac:dyDescent="0.2">
      <c r="A50" s="7"/>
      <c r="B50" s="14"/>
      <c r="C50" s="119"/>
      <c r="D50" s="49"/>
      <c r="E50" s="46"/>
      <c r="F50" s="49"/>
      <c r="G50" s="118"/>
      <c r="H50" s="18"/>
    </row>
    <row r="51" spans="1:8" ht="30" customHeight="1" x14ac:dyDescent="0.2">
      <c r="A51" s="7"/>
      <c r="B51" s="14"/>
      <c r="C51" s="119"/>
      <c r="D51" s="49"/>
      <c r="E51" s="46"/>
      <c r="F51" s="49"/>
      <c r="G51" s="118"/>
      <c r="H51" s="18"/>
    </row>
    <row r="52" spans="1:8" ht="14.5" thickBot="1" x14ac:dyDescent="0.25">
      <c r="A52" s="7"/>
      <c r="B52" s="20"/>
      <c r="C52" s="21"/>
      <c r="D52" s="22"/>
      <c r="E52" s="23"/>
      <c r="F52" s="21"/>
      <c r="G52" s="21"/>
      <c r="H52" s="24"/>
    </row>
  </sheetData>
  <sheetProtection algorithmName="SHA-512" hashValue="F5AIRgUPwebvALJzoc0NKQDncF4zqKcFY4aoJKGHQ2xaoJdsRtvVnqNYc7rnbcUapNkX54IRHzgxStzJF3XxEw==" saltValue="sr77AfyEl1uVtSTF2/Fz9g==" spinCount="100000" sheet="1" objects="1" scenarios="1"/>
  <mergeCells count="18">
    <mergeCell ref="C28:D28"/>
    <mergeCell ref="E26:G26"/>
    <mergeCell ref="C2:E2"/>
    <mergeCell ref="D5:E5"/>
    <mergeCell ref="D6:E6"/>
    <mergeCell ref="D7:E7"/>
    <mergeCell ref="E25:G25"/>
    <mergeCell ref="D22:F22"/>
    <mergeCell ref="C20:D20"/>
    <mergeCell ref="F9:G9"/>
    <mergeCell ref="D8:E8"/>
    <mergeCell ref="F8:G8"/>
    <mergeCell ref="E23:G23"/>
    <mergeCell ref="E24:G24"/>
    <mergeCell ref="F12:G12"/>
    <mergeCell ref="D12:E12"/>
    <mergeCell ref="D13:E13"/>
    <mergeCell ref="D9:E9"/>
  </mergeCells>
  <phoneticPr fontId="1"/>
  <conditionalFormatting sqref="C20">
    <cfRule type="expression" dxfId="4" priority="5">
      <formula>OR(D16="ⅱ．補助事業の実施場所の変更",D16="ⅲ．補助対象経費の区分ごとに配分された額及び実施場所の変更")</formula>
    </cfRule>
  </conditionalFormatting>
  <dataValidations count="10">
    <dataValidation type="whole" allowBlank="1" showInputMessage="1" showErrorMessage="1" error="13桁の番号を入力してください。" prompt="13桁の番号を入力してください。" sqref="D9:E9" xr:uid="{4A450D41-BC9B-4683-A9D4-6961B8682929}">
      <formula1>1000000000000</formula1>
      <formula2>9999999999999</formula2>
    </dataValidation>
    <dataValidation type="date" operator="greaterThanOrEqual" allowBlank="1" showInputMessage="1" showErrorMessage="1" error="日付を入力してください" sqref="D12:E12" xr:uid="{79B1C047-FC8C-417C-B807-4B2BDE039AB0}">
      <formula1>1</formula1>
    </dataValidation>
    <dataValidation type="date" operator="greaterThan" allowBlank="1" showInputMessage="1" showErrorMessage="1" error="数値を入力してください" sqref="D23" xr:uid="{23F8A0E9-E9BC-4AC0-9CA1-0059829E9FBD}">
      <formula1>43831</formula1>
    </dataValidation>
    <dataValidation type="date" allowBlank="1" showInputMessage="1" showErrorMessage="1" sqref="D16:D17" xr:uid="{0578652D-FBE9-4D4B-BA93-83441AD6A9B9}">
      <formula1>45292</formula1>
      <formula2>47573</formula2>
    </dataValidation>
    <dataValidation type="textLength" allowBlank="1" showInputMessage="1" showErrorMessage="1" sqref="C20:D20" xr:uid="{389DF0A0-B909-43CB-96BB-AC525FE09963}">
      <formula1>1</formula1>
      <formula2>100</formula2>
    </dataValidation>
    <dataValidation type="whole" operator="greaterThan" allowBlank="1" showInputMessage="1" showErrorMessage="1" sqref="D24" xr:uid="{EA2968C7-982C-416A-A4A9-A63250033E56}">
      <formula1>0</formula1>
    </dataValidation>
    <dataValidation type="textLength" operator="greaterThanOrEqual" allowBlank="1" showInputMessage="1" showErrorMessage="1" sqref="F32:G51 C32:D51" xr:uid="{285C33FB-D5EC-456C-8032-3F1559018A08}">
      <formula1>0</formula1>
    </dataValidation>
    <dataValidation type="date" operator="greaterThanOrEqual" allowBlank="1" showInputMessage="1" showErrorMessage="1" sqref="E32:E51" xr:uid="{1D7BE15A-A231-4D5B-AD9E-CFBD1456E998}">
      <formula1>1</formula1>
    </dataValidation>
    <dataValidation type="list" allowBlank="1" showInputMessage="1" showErrorMessage="1" sqref="C28:D28" xr:uid="{E1A2DECD-6F43-4E1A-B57E-86C508DC23AB}">
      <formula1>"登録済み,未登録"</formula1>
    </dataValidation>
    <dataValidation type="whole" operator="greaterThan" allowBlank="1" showInputMessage="1" showErrorMessage="1" error="数字を入力してください。" sqref="D25" xr:uid="{D1A12B2D-CAB8-48CA-8141-F6844D3DBC3C}">
      <formula1>-9999999999999</formula1>
    </dataValidation>
  </dataValidations>
  <hyperlinks>
    <hyperlink ref="F10" r:id="rId1" xr:uid="{706A7AFE-9D9C-40F9-979B-9CEE7A5F274A}"/>
  </hyperlinks>
  <pageMargins left="0.70866141732283472" right="0.70866141732283472" top="0.74803149606299213" bottom="0.74803149606299213" header="0.31496062992125984" footer="0.31496062992125984"/>
  <pageSetup paperSize="8" scale="5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0014B-8A27-4CB8-9C9D-4C3F133A98EC}">
  <sheetPr>
    <tabColor rgb="FFFF0000"/>
    <pageSetUpPr fitToPage="1"/>
  </sheetPr>
  <dimension ref="A1:L18"/>
  <sheetViews>
    <sheetView zoomScaleNormal="100" workbookViewId="0">
      <selection activeCell="A7" sqref="A7"/>
    </sheetView>
  </sheetViews>
  <sheetFormatPr defaultColWidth="8.90625" defaultRowHeight="14" x14ac:dyDescent="0.2"/>
  <cols>
    <col min="1" max="1" width="1.453125" style="155" customWidth="1"/>
    <col min="2" max="2" width="2.90625" style="155" customWidth="1"/>
    <col min="3" max="3" width="5.1796875" style="155" customWidth="1"/>
    <col min="4" max="4" width="17.81640625" style="156" customWidth="1"/>
    <col min="5" max="9" width="30.81640625" style="155" customWidth="1"/>
    <col min="10" max="10" width="23.453125" style="155" customWidth="1"/>
    <col min="11" max="16384" width="8.90625" style="155"/>
  </cols>
  <sheetData>
    <row r="1" spans="1:12" ht="6.65" customHeight="1" thickBot="1" x14ac:dyDescent="0.25">
      <c r="A1" s="167"/>
      <c r="B1" s="167"/>
      <c r="C1" s="167"/>
      <c r="D1" s="166"/>
      <c r="E1" s="167"/>
      <c r="F1" s="167"/>
      <c r="G1" s="167"/>
      <c r="H1" s="167"/>
      <c r="I1" s="167"/>
      <c r="J1" s="167"/>
      <c r="K1" s="167"/>
      <c r="L1" s="167"/>
    </row>
    <row r="2" spans="1:12" ht="23" customHeight="1" x14ac:dyDescent="0.2">
      <c r="A2" s="167"/>
      <c r="B2" s="169"/>
      <c r="C2" s="186" t="s">
        <v>189</v>
      </c>
      <c r="D2" s="170"/>
      <c r="E2" s="171"/>
      <c r="F2" s="171"/>
      <c r="G2" s="171"/>
      <c r="H2" s="171"/>
      <c r="I2" s="171"/>
      <c r="J2" s="225">
        <f>【要入力】入力フォーム!G2</f>
        <v>3</v>
      </c>
      <c r="K2" s="172"/>
      <c r="L2" s="167"/>
    </row>
    <row r="3" spans="1:12" ht="9" customHeight="1" x14ac:dyDescent="0.2">
      <c r="A3" s="167"/>
      <c r="B3" s="173"/>
      <c r="C3" s="187"/>
      <c r="D3" s="175"/>
      <c r="E3" s="176"/>
      <c r="F3" s="176"/>
      <c r="G3" s="176"/>
      <c r="H3" s="176"/>
      <c r="I3" s="176"/>
      <c r="J3" s="176"/>
      <c r="K3" s="177"/>
      <c r="L3" s="167"/>
    </row>
    <row r="4" spans="1:12" ht="20.399999999999999" customHeight="1" x14ac:dyDescent="0.2">
      <c r="A4" s="167"/>
      <c r="B4" s="173"/>
      <c r="C4" s="174" t="s">
        <v>8</v>
      </c>
      <c r="D4" s="175"/>
      <c r="E4" s="176"/>
      <c r="F4" s="176"/>
      <c r="G4" s="176"/>
      <c r="H4" s="176"/>
      <c r="I4" s="176"/>
      <c r="J4" s="176"/>
      <c r="K4" s="177"/>
      <c r="L4" s="167"/>
    </row>
    <row r="5" spans="1:12" ht="8.4" customHeight="1" thickBot="1" x14ac:dyDescent="0.25">
      <c r="A5" s="167"/>
      <c r="B5" s="173"/>
      <c r="C5" s="174"/>
      <c r="D5" s="175"/>
      <c r="E5" s="176"/>
      <c r="F5" s="176"/>
      <c r="G5" s="176"/>
      <c r="H5" s="176"/>
      <c r="I5" s="176"/>
      <c r="J5" s="176"/>
      <c r="K5" s="177"/>
      <c r="L5" s="167"/>
    </row>
    <row r="6" spans="1:12" ht="30" customHeight="1" x14ac:dyDescent="0.2">
      <c r="A6" s="167"/>
      <c r="B6" s="173"/>
      <c r="C6" s="301" t="s">
        <v>66</v>
      </c>
      <c r="D6" s="302"/>
      <c r="E6" s="294" t="str">
        <f>DBCS(【要入力】入力フォーム!D5)</f>
        <v/>
      </c>
      <c r="F6" s="295"/>
      <c r="G6" s="296"/>
      <c r="H6" s="176"/>
      <c r="I6" s="176"/>
      <c r="J6" s="176"/>
      <c r="K6" s="177"/>
      <c r="L6" s="167"/>
    </row>
    <row r="7" spans="1:12" ht="30" customHeight="1" thickBot="1" x14ac:dyDescent="0.25">
      <c r="A7" s="167"/>
      <c r="B7" s="173"/>
      <c r="C7" s="303" t="s">
        <v>188</v>
      </c>
      <c r="D7" s="304"/>
      <c r="E7" s="297" t="str">
        <f>DBCS(【要入力】入力フォーム!D9)</f>
        <v/>
      </c>
      <c r="F7" s="298"/>
      <c r="G7" s="299"/>
      <c r="H7" s="176"/>
      <c r="I7" s="176"/>
      <c r="J7" s="176"/>
      <c r="K7" s="177"/>
      <c r="L7" s="167"/>
    </row>
    <row r="8" spans="1:12" ht="20" customHeight="1" x14ac:dyDescent="0.2">
      <c r="A8" s="167"/>
      <c r="B8" s="173"/>
      <c r="C8" s="305"/>
      <c r="D8" s="305"/>
      <c r="E8" s="305"/>
      <c r="F8" s="300"/>
      <c r="G8" s="300"/>
      <c r="H8" s="178"/>
      <c r="I8" s="176"/>
      <c r="J8" s="176"/>
      <c r="K8" s="177"/>
      <c r="L8" s="167"/>
    </row>
    <row r="9" spans="1:12" ht="14.4" x14ac:dyDescent="0.2">
      <c r="A9" s="167"/>
      <c r="B9" s="173"/>
      <c r="C9" s="176"/>
      <c r="D9" s="175"/>
      <c r="E9" s="176"/>
      <c r="F9" s="179">
        <f>COUNTA(F12:F16)</f>
        <v>0</v>
      </c>
      <c r="G9" s="179">
        <f>COUNTA(G12:G16)</f>
        <v>0</v>
      </c>
      <c r="H9" s="179">
        <f>COUNTA(H12:H16)</f>
        <v>0</v>
      </c>
      <c r="I9" s="179">
        <f>COUNTA(I12:I16)</f>
        <v>0</v>
      </c>
      <c r="J9" s="176"/>
      <c r="K9" s="177"/>
      <c r="L9" s="167"/>
    </row>
    <row r="10" spans="1:12" ht="20" customHeight="1" x14ac:dyDescent="0.2">
      <c r="A10" s="167"/>
      <c r="B10" s="173"/>
      <c r="C10" s="175" t="s">
        <v>187</v>
      </c>
      <c r="D10" s="175"/>
      <c r="E10" s="176"/>
      <c r="F10" s="179"/>
      <c r="G10" s="179"/>
      <c r="H10" s="179"/>
      <c r="I10" s="179"/>
      <c r="J10" s="176"/>
      <c r="K10" s="177"/>
      <c r="L10" s="167"/>
    </row>
    <row r="11" spans="1:12" s="160" customFormat="1" ht="30" customHeight="1" x14ac:dyDescent="0.2">
      <c r="A11" s="168"/>
      <c r="B11" s="180"/>
      <c r="C11" s="162" t="s">
        <v>186</v>
      </c>
      <c r="D11" s="163" t="s">
        <v>7</v>
      </c>
      <c r="E11" s="162" t="s">
        <v>66</v>
      </c>
      <c r="F11" s="162" t="s">
        <v>185</v>
      </c>
      <c r="G11" s="162" t="s">
        <v>184</v>
      </c>
      <c r="H11" s="162" t="s">
        <v>183</v>
      </c>
      <c r="I11" s="162" t="s">
        <v>182</v>
      </c>
      <c r="J11" s="161" t="s">
        <v>181</v>
      </c>
      <c r="K11" s="181"/>
      <c r="L11" s="168"/>
    </row>
    <row r="12" spans="1:12" ht="30" customHeight="1" x14ac:dyDescent="0.2">
      <c r="A12" s="167"/>
      <c r="B12" s="173"/>
      <c r="C12" s="159">
        <v>1</v>
      </c>
      <c r="D12" s="164" t="str">
        <f>IF(F12&lt;&gt;"",$E$7,"")</f>
        <v/>
      </c>
      <c r="E12" s="165" t="str">
        <f>IF(F12&lt;&gt;"",$E$6,"")</f>
        <v/>
      </c>
      <c r="F12" s="158"/>
      <c r="G12" s="158"/>
      <c r="H12" s="158"/>
      <c r="I12" s="158"/>
      <c r="J12" s="157"/>
      <c r="K12" s="177"/>
      <c r="L12" s="167"/>
    </row>
    <row r="13" spans="1:12" ht="30" customHeight="1" x14ac:dyDescent="0.2">
      <c r="A13" s="167"/>
      <c r="B13" s="173"/>
      <c r="C13" s="159">
        <v>2</v>
      </c>
      <c r="D13" s="164" t="str">
        <f>IF(F13&lt;&gt;"",$E$7,"")</f>
        <v/>
      </c>
      <c r="E13" s="165" t="str">
        <f>IF(F13&lt;&gt;"",$E$6,"")</f>
        <v/>
      </c>
      <c r="F13" s="158"/>
      <c r="G13" s="158"/>
      <c r="H13" s="158"/>
      <c r="I13" s="158"/>
      <c r="J13" s="157"/>
      <c r="K13" s="177"/>
      <c r="L13" s="167"/>
    </row>
    <row r="14" spans="1:12" ht="30" customHeight="1" x14ac:dyDescent="0.2">
      <c r="A14" s="167"/>
      <c r="B14" s="173"/>
      <c r="C14" s="159">
        <v>3</v>
      </c>
      <c r="D14" s="164" t="str">
        <f>IF(F14&lt;&gt;"",$E$7,"")</f>
        <v/>
      </c>
      <c r="E14" s="165" t="str">
        <f>IF(F14&lt;&gt;"",$E$6,"")</f>
        <v/>
      </c>
      <c r="F14" s="158"/>
      <c r="G14" s="158"/>
      <c r="H14" s="158"/>
      <c r="I14" s="158"/>
      <c r="J14" s="157"/>
      <c r="K14" s="177"/>
      <c r="L14" s="167"/>
    </row>
    <row r="15" spans="1:12" ht="30" customHeight="1" x14ac:dyDescent="0.2">
      <c r="A15" s="167"/>
      <c r="B15" s="173"/>
      <c r="C15" s="159">
        <v>4</v>
      </c>
      <c r="D15" s="164" t="str">
        <f>IF(F15&lt;&gt;"",$E$7,"")</f>
        <v/>
      </c>
      <c r="E15" s="165" t="str">
        <f>IF(F15&lt;&gt;"",$E$6,"")</f>
        <v/>
      </c>
      <c r="F15" s="158"/>
      <c r="G15" s="158"/>
      <c r="H15" s="158"/>
      <c r="I15" s="158"/>
      <c r="J15" s="157"/>
      <c r="K15" s="177"/>
      <c r="L15" s="167"/>
    </row>
    <row r="16" spans="1:12" ht="30" customHeight="1" x14ac:dyDescent="0.2">
      <c r="A16" s="167"/>
      <c r="B16" s="173"/>
      <c r="C16" s="159">
        <v>5</v>
      </c>
      <c r="D16" s="164" t="str">
        <f>IF(F16&lt;&gt;"",$E$7,"")</f>
        <v/>
      </c>
      <c r="E16" s="165" t="str">
        <f>IF(F16&lt;&gt;"",$E$6,"")</f>
        <v/>
      </c>
      <c r="F16" s="158"/>
      <c r="G16" s="158"/>
      <c r="H16" s="158"/>
      <c r="I16" s="158"/>
      <c r="J16" s="157"/>
      <c r="K16" s="177"/>
      <c r="L16" s="167"/>
    </row>
    <row r="17" spans="1:12" ht="14.5" thickBot="1" x14ac:dyDescent="0.25">
      <c r="A17" s="167"/>
      <c r="B17" s="182"/>
      <c r="C17" s="183"/>
      <c r="D17" s="184"/>
      <c r="E17" s="183"/>
      <c r="F17" s="183"/>
      <c r="G17" s="183"/>
      <c r="H17" s="183"/>
      <c r="I17" s="183"/>
      <c r="J17" s="183"/>
      <c r="K17" s="185"/>
      <c r="L17" s="167"/>
    </row>
    <row r="18" spans="1:12" x14ac:dyDescent="0.2">
      <c r="A18" s="167"/>
      <c r="B18" s="167"/>
      <c r="C18" s="167"/>
      <c r="D18" s="166"/>
      <c r="E18" s="167"/>
      <c r="F18" s="167"/>
      <c r="G18" s="167"/>
      <c r="H18" s="167"/>
      <c r="I18" s="167"/>
      <c r="J18" s="167"/>
      <c r="K18" s="167"/>
      <c r="L18" s="167"/>
    </row>
  </sheetData>
  <sheetProtection algorithmName="SHA-512" hashValue="Y0nol1GTZIHJFMfklX9V1hRYfrn6hr1RzWSBej3hbej5xFpddcLUbbh9kjokM50URrzQmsz4qmT3kTIY8ArbxA==" saltValue="kwGBoCMjcW9PEPDVPBlTiA==" spinCount="100000" sheet="1" objects="1" scenarios="1"/>
  <mergeCells count="6">
    <mergeCell ref="E6:G6"/>
    <mergeCell ref="E7:G7"/>
    <mergeCell ref="F8:G8"/>
    <mergeCell ref="C6:D6"/>
    <mergeCell ref="C7:D7"/>
    <mergeCell ref="C8:E8"/>
  </mergeCells>
  <phoneticPr fontId="1"/>
  <dataValidations count="2">
    <dataValidation type="list" allowBlank="1" showInputMessage="1" showErrorMessage="1" prompt="リストから入力してください" sqref="J12:J16" xr:uid="{B40ECD06-4D9D-4472-ABA8-99D5F2087132}">
      <formula1>"電気,ガス,電気・ガス両方"</formula1>
    </dataValidation>
    <dataValidation type="textLength" operator="greaterThanOrEqual" allowBlank="1" showInputMessage="1" showErrorMessage="1" sqref="E6:G6 F12:I16" xr:uid="{B6B09012-DCA8-4CEA-BAED-A0C28B0F0BFB}">
      <formula1>0</formula1>
    </dataValidation>
  </dataValidations>
  <pageMargins left="0.70866141732283472" right="0.70866141732283472" top="1.1417322834645669" bottom="0.74803149606299213" header="0.31496062992125984" footer="0.31496062992125984"/>
  <pageSetup paperSize="8" scale="88"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76052-B38F-4D03-8981-19DF82931D93}">
  <sheetPr>
    <tabColor rgb="FFFF0000"/>
    <pageSetUpPr fitToPage="1"/>
  </sheetPr>
  <dimension ref="A1:V41"/>
  <sheetViews>
    <sheetView showGridLines="0" view="pageBreakPreview" topLeftCell="A28" zoomScaleNormal="100" zoomScaleSheetLayoutView="100" workbookViewId="0">
      <selection activeCell="W37" sqref="W37"/>
    </sheetView>
  </sheetViews>
  <sheetFormatPr defaultColWidth="9" defaultRowHeight="21" customHeight="1" x14ac:dyDescent="0.2"/>
  <cols>
    <col min="1" max="21" width="4.36328125" style="188" customWidth="1"/>
    <col min="22" max="22" width="9" style="188" customWidth="1"/>
    <col min="23" max="16384" width="9" style="188"/>
  </cols>
  <sheetData>
    <row r="1" spans="1:22" ht="13" x14ac:dyDescent="0.2">
      <c r="A1" s="188" t="s">
        <v>230</v>
      </c>
      <c r="D1" s="189"/>
      <c r="F1" s="189"/>
      <c r="G1" s="189"/>
      <c r="H1" s="189"/>
      <c r="I1" s="189"/>
      <c r="J1" s="189"/>
      <c r="K1" s="189"/>
      <c r="L1" s="189"/>
      <c r="M1" s="189"/>
      <c r="N1" s="189"/>
      <c r="O1" s="189"/>
      <c r="P1" s="189"/>
      <c r="Q1" s="189"/>
      <c r="R1" s="189"/>
      <c r="S1" s="189"/>
    </row>
    <row r="2" spans="1:22" ht="25.25" customHeight="1" x14ac:dyDescent="0.2">
      <c r="A2" s="336" t="s">
        <v>229</v>
      </c>
      <c r="B2" s="336"/>
      <c r="C2" s="336"/>
      <c r="D2" s="336"/>
      <c r="E2" s="336"/>
      <c r="F2" s="336"/>
      <c r="G2" s="336"/>
      <c r="H2" s="336"/>
      <c r="I2" s="336"/>
      <c r="J2" s="336"/>
      <c r="K2" s="336"/>
      <c r="L2" s="336"/>
      <c r="M2" s="336"/>
      <c r="N2" s="336"/>
      <c r="O2" s="336"/>
      <c r="P2" s="336"/>
      <c r="Q2" s="336"/>
      <c r="R2" s="336"/>
      <c r="S2" s="336"/>
      <c r="T2" s="336"/>
      <c r="U2" s="336"/>
    </row>
    <row r="3" spans="1:22" ht="12.75" customHeight="1" thickBot="1" x14ac:dyDescent="0.25">
      <c r="A3" s="190"/>
      <c r="B3" s="190"/>
      <c r="C3" s="191"/>
      <c r="D3" s="191"/>
      <c r="E3" s="191"/>
      <c r="F3" s="191"/>
      <c r="G3" s="191"/>
      <c r="H3" s="191"/>
      <c r="I3" s="191"/>
      <c r="J3" s="191"/>
      <c r="K3" s="191"/>
      <c r="L3" s="191"/>
      <c r="M3" s="191"/>
      <c r="N3" s="191"/>
      <c r="O3" s="191"/>
      <c r="P3" s="308"/>
      <c r="Q3" s="308"/>
      <c r="R3" s="308"/>
      <c r="S3" s="308"/>
      <c r="T3" s="308"/>
      <c r="U3" s="190"/>
    </row>
    <row r="4" spans="1:22" ht="26.25" customHeight="1" x14ac:dyDescent="0.2">
      <c r="A4" s="329" t="s">
        <v>228</v>
      </c>
      <c r="B4" s="330"/>
      <c r="C4" s="330"/>
      <c r="D4" s="331" t="s">
        <v>227</v>
      </c>
      <c r="E4" s="330"/>
      <c r="F4" s="330"/>
      <c r="G4" s="330"/>
      <c r="H4" s="331" t="s">
        <v>226</v>
      </c>
      <c r="I4" s="331"/>
      <c r="J4" s="331"/>
      <c r="K4" s="331"/>
      <c r="L4" s="332"/>
      <c r="M4" s="329" t="s">
        <v>225</v>
      </c>
      <c r="N4" s="330"/>
      <c r="O4" s="330"/>
      <c r="P4" s="333"/>
      <c r="Q4" s="334"/>
      <c r="R4" s="334"/>
      <c r="S4" s="334"/>
      <c r="T4" s="334"/>
      <c r="U4" s="335"/>
      <c r="V4" s="192" t="s">
        <v>219</v>
      </c>
    </row>
    <row r="5" spans="1:22" ht="27" customHeight="1" thickBot="1" x14ac:dyDescent="0.25">
      <c r="A5" s="306" t="s">
        <v>231</v>
      </c>
      <c r="B5" s="307"/>
      <c r="C5" s="307"/>
      <c r="D5" s="348"/>
      <c r="E5" s="348"/>
      <c r="F5" s="348"/>
      <c r="G5" s="348"/>
      <c r="H5" s="349"/>
      <c r="I5" s="349"/>
      <c r="J5" s="349"/>
      <c r="K5" s="349"/>
      <c r="L5" s="350"/>
      <c r="M5" s="351" t="s">
        <v>224</v>
      </c>
      <c r="N5" s="352"/>
      <c r="O5" s="352"/>
      <c r="P5" s="353"/>
      <c r="Q5" s="354"/>
      <c r="R5" s="354"/>
      <c r="S5" s="354"/>
      <c r="T5" s="354"/>
      <c r="U5" s="355"/>
    </row>
    <row r="6" spans="1:22" ht="27" customHeight="1" thickBot="1" x14ac:dyDescent="0.25">
      <c r="A6" s="193"/>
      <c r="B6" s="194"/>
      <c r="C6" s="194"/>
      <c r="D6" s="194"/>
      <c r="E6" s="194"/>
      <c r="F6" s="194"/>
      <c r="G6" s="194"/>
      <c r="H6" s="194"/>
      <c r="I6" s="194"/>
      <c r="J6" s="194"/>
      <c r="K6" s="195"/>
      <c r="L6" s="195"/>
      <c r="M6" s="196" t="s">
        <v>223</v>
      </c>
      <c r="N6" s="197"/>
      <c r="O6" s="197"/>
      <c r="P6" s="198"/>
      <c r="Q6" s="198"/>
      <c r="R6" s="198"/>
      <c r="S6" s="198"/>
      <c r="T6" s="356" t="s">
        <v>195</v>
      </c>
      <c r="U6" s="357"/>
      <c r="V6" s="199"/>
    </row>
    <row r="7" spans="1:22" ht="20" customHeight="1" x14ac:dyDescent="0.2">
      <c r="A7" s="200" t="s">
        <v>222</v>
      </c>
      <c r="B7" s="200"/>
      <c r="C7" s="200"/>
      <c r="D7" s="200"/>
      <c r="E7" s="200"/>
      <c r="F7" s="200"/>
      <c r="G7" s="200"/>
      <c r="H7" s="200"/>
      <c r="I7" s="200"/>
      <c r="J7" s="200"/>
      <c r="K7" s="200"/>
      <c r="L7" s="200"/>
      <c r="M7" s="200"/>
      <c r="N7" s="200"/>
      <c r="O7" s="200"/>
      <c r="P7" s="200"/>
      <c r="Q7" s="200"/>
      <c r="R7" s="200"/>
      <c r="S7" s="200"/>
      <c r="T7" s="200"/>
      <c r="U7" s="200"/>
    </row>
    <row r="8" spans="1:22" ht="20" customHeight="1" x14ac:dyDescent="0.2">
      <c r="A8" s="201" t="s">
        <v>221</v>
      </c>
      <c r="B8" s="200"/>
      <c r="C8" s="200"/>
      <c r="D8" s="200"/>
      <c r="E8" s="200"/>
      <c r="F8" s="200"/>
      <c r="G8" s="200"/>
      <c r="H8" s="200"/>
      <c r="I8" s="200"/>
      <c r="J8" s="200"/>
      <c r="K8" s="200"/>
      <c r="L8" s="200"/>
      <c r="M8" s="200"/>
      <c r="N8" s="200"/>
      <c r="O8" s="200"/>
      <c r="P8" s="200"/>
      <c r="Q8" s="200"/>
      <c r="R8" s="200"/>
      <c r="S8" s="200"/>
      <c r="T8" s="200"/>
      <c r="U8" s="200"/>
    </row>
    <row r="9" spans="1:22" ht="20" customHeight="1" x14ac:dyDescent="0.2">
      <c r="A9" s="200" t="s">
        <v>220</v>
      </c>
      <c r="B9" s="202"/>
      <c r="C9" s="202"/>
      <c r="D9" s="202"/>
      <c r="E9" s="202"/>
      <c r="F9" s="202"/>
      <c r="G9" s="202"/>
      <c r="H9" s="202"/>
      <c r="I9" s="202"/>
      <c r="J9" s="202"/>
      <c r="K9" s="202"/>
      <c r="L9" s="202"/>
      <c r="M9" s="202"/>
      <c r="N9" s="202"/>
      <c r="O9" s="202"/>
      <c r="P9" s="202"/>
      <c r="Q9" s="202"/>
      <c r="R9" s="202"/>
      <c r="S9" s="202"/>
      <c r="T9" s="202"/>
      <c r="U9" s="202"/>
    </row>
    <row r="10" spans="1:22" ht="22.5" customHeight="1" x14ac:dyDescent="0.2">
      <c r="A10" s="203"/>
      <c r="B10" s="188" t="s">
        <v>218</v>
      </c>
      <c r="E10" s="337"/>
      <c r="F10" s="338"/>
      <c r="G10" s="338"/>
      <c r="H10" s="338"/>
      <c r="I10" s="338"/>
      <c r="J10" s="338"/>
      <c r="K10" s="338"/>
      <c r="L10" s="339"/>
      <c r="M10" s="346" t="s">
        <v>232</v>
      </c>
      <c r="N10" s="347"/>
      <c r="O10" s="347"/>
      <c r="P10" s="347"/>
    </row>
    <row r="11" spans="1:22" ht="11.25" customHeight="1" x14ac:dyDescent="0.2"/>
    <row r="12" spans="1:22" ht="30" customHeight="1" x14ac:dyDescent="0.2">
      <c r="A12" s="203"/>
      <c r="B12" s="188" t="s">
        <v>217</v>
      </c>
      <c r="E12" s="340"/>
      <c r="F12" s="341"/>
      <c r="G12" s="341"/>
      <c r="H12" s="341"/>
      <c r="I12" s="341"/>
      <c r="J12" s="341"/>
      <c r="K12" s="341"/>
      <c r="L12" s="341"/>
      <c r="M12" s="341"/>
      <c r="N12" s="341"/>
      <c r="O12" s="341"/>
      <c r="P12" s="341"/>
      <c r="Q12" s="341"/>
      <c r="R12" s="341"/>
      <c r="S12" s="341"/>
      <c r="T12" s="341"/>
      <c r="U12" s="342"/>
    </row>
    <row r="13" spans="1:22" ht="30" customHeight="1" x14ac:dyDescent="0.2">
      <c r="A13" s="203"/>
      <c r="B13" s="188" t="s">
        <v>216</v>
      </c>
      <c r="E13" s="326"/>
      <c r="F13" s="327"/>
      <c r="G13" s="327"/>
      <c r="H13" s="327"/>
      <c r="I13" s="327"/>
      <c r="J13" s="327"/>
      <c r="K13" s="327"/>
      <c r="L13" s="328"/>
    </row>
    <row r="14" spans="1:22" ht="11.25" customHeight="1" x14ac:dyDescent="0.2"/>
    <row r="15" spans="1:22" ht="22.5" customHeight="1" x14ac:dyDescent="0.2">
      <c r="B15" s="188" t="s">
        <v>215</v>
      </c>
      <c r="E15" s="204" t="s">
        <v>213</v>
      </c>
      <c r="F15" s="344"/>
      <c r="G15" s="344"/>
      <c r="H15" s="205" t="s">
        <v>212</v>
      </c>
      <c r="I15" s="344"/>
      <c r="J15" s="344"/>
      <c r="K15" s="345"/>
      <c r="L15" s="206" t="s">
        <v>211</v>
      </c>
      <c r="M15" s="207"/>
    </row>
    <row r="16" spans="1:22" ht="27" customHeight="1" x14ac:dyDescent="0.2">
      <c r="E16" s="321"/>
      <c r="F16" s="322"/>
      <c r="G16" s="322"/>
      <c r="H16" s="322"/>
      <c r="I16" s="322"/>
      <c r="J16" s="322"/>
      <c r="K16" s="322"/>
      <c r="L16" s="322"/>
      <c r="M16" s="322"/>
      <c r="N16" s="322"/>
      <c r="O16" s="322"/>
      <c r="P16" s="322"/>
      <c r="Q16" s="322"/>
      <c r="R16" s="322"/>
      <c r="S16" s="322"/>
      <c r="T16" s="322"/>
      <c r="U16" s="323"/>
    </row>
    <row r="17" spans="1:22" ht="11.25" customHeight="1" x14ac:dyDescent="0.2"/>
    <row r="18" spans="1:22" ht="22.5" customHeight="1" x14ac:dyDescent="0.2">
      <c r="B18" s="343" t="s">
        <v>214</v>
      </c>
      <c r="C18" s="343"/>
      <c r="D18" s="343"/>
      <c r="E18" s="204" t="s">
        <v>213</v>
      </c>
      <c r="F18" s="344"/>
      <c r="G18" s="344"/>
      <c r="H18" s="205" t="s">
        <v>212</v>
      </c>
      <c r="I18" s="344"/>
      <c r="J18" s="344"/>
      <c r="K18" s="345"/>
      <c r="L18" s="206" t="s">
        <v>211</v>
      </c>
      <c r="M18" s="207"/>
    </row>
    <row r="19" spans="1:22" ht="27" customHeight="1" x14ac:dyDescent="0.2">
      <c r="B19" s="343"/>
      <c r="C19" s="343"/>
      <c r="D19" s="343"/>
      <c r="E19" s="321"/>
      <c r="F19" s="322"/>
      <c r="G19" s="322"/>
      <c r="H19" s="322"/>
      <c r="I19" s="322"/>
      <c r="J19" s="322"/>
      <c r="K19" s="322"/>
      <c r="L19" s="322"/>
      <c r="M19" s="322"/>
      <c r="N19" s="322"/>
      <c r="O19" s="322"/>
      <c r="P19" s="322"/>
      <c r="Q19" s="322"/>
      <c r="R19" s="322"/>
      <c r="S19" s="322"/>
      <c r="T19" s="322"/>
      <c r="U19" s="323"/>
      <c r="V19" s="188" t="s">
        <v>233</v>
      </c>
    </row>
    <row r="20" spans="1:22" ht="22.25" customHeight="1" x14ac:dyDescent="0.2">
      <c r="E20" s="324" t="s">
        <v>210</v>
      </c>
      <c r="F20" s="325"/>
      <c r="G20" s="325"/>
      <c r="H20" s="325"/>
      <c r="I20" s="325"/>
      <c r="J20" s="325"/>
      <c r="K20" s="325"/>
      <c r="L20" s="325"/>
      <c r="M20" s="325"/>
      <c r="N20" s="325"/>
      <c r="O20" s="325"/>
      <c r="P20" s="325"/>
      <c r="Q20" s="325"/>
      <c r="R20" s="325"/>
      <c r="S20" s="325"/>
      <c r="T20" s="325"/>
      <c r="U20" s="325"/>
    </row>
    <row r="21" spans="1:22" ht="13.25" x14ac:dyDescent="0.2">
      <c r="E21" s="208"/>
      <c r="F21" s="209"/>
      <c r="G21" s="209"/>
      <c r="H21" s="209"/>
      <c r="I21" s="209"/>
      <c r="J21" s="209"/>
      <c r="K21" s="209"/>
      <c r="L21" s="209"/>
      <c r="M21" s="209"/>
      <c r="N21" s="209"/>
      <c r="O21" s="209"/>
      <c r="P21" s="209"/>
      <c r="Q21" s="209"/>
      <c r="R21" s="209"/>
      <c r="S21" s="209"/>
      <c r="T21" s="209"/>
      <c r="U21" s="209"/>
    </row>
    <row r="22" spans="1:22" ht="20" customHeight="1" x14ac:dyDescent="0.2">
      <c r="A22" s="320" t="s">
        <v>209</v>
      </c>
      <c r="B22" s="320"/>
      <c r="C22" s="320"/>
      <c r="D22" s="320"/>
      <c r="E22" s="320"/>
      <c r="F22" s="320"/>
      <c r="G22" s="320"/>
      <c r="H22" s="320"/>
      <c r="I22" s="320"/>
      <c r="J22" s="320"/>
      <c r="K22" s="320"/>
      <c r="L22" s="320"/>
      <c r="M22" s="320"/>
      <c r="N22" s="320"/>
      <c r="O22" s="320"/>
      <c r="P22" s="320"/>
      <c r="Q22" s="320"/>
      <c r="R22" s="320"/>
      <c r="S22" s="320"/>
      <c r="T22" s="320"/>
      <c r="U22" s="320"/>
    </row>
    <row r="23" spans="1:22" ht="13" x14ac:dyDescent="0.2">
      <c r="A23" s="308" t="s">
        <v>208</v>
      </c>
      <c r="B23" s="308"/>
      <c r="C23" s="308"/>
      <c r="D23" s="308"/>
      <c r="E23" s="308"/>
      <c r="F23" s="308"/>
      <c r="G23" s="308"/>
      <c r="H23" s="308"/>
      <c r="I23" s="308"/>
      <c r="J23" s="308"/>
      <c r="K23" s="308"/>
      <c r="L23" s="308"/>
      <c r="M23" s="308"/>
      <c r="N23" s="308"/>
      <c r="O23" s="308"/>
      <c r="P23" s="308"/>
      <c r="Q23" s="308"/>
      <c r="R23" s="308"/>
      <c r="S23" s="308"/>
      <c r="T23" s="308"/>
      <c r="U23" s="308"/>
    </row>
    <row r="24" spans="1:22" ht="18.75" customHeight="1" x14ac:dyDescent="0.2">
      <c r="A24" s="308" t="s">
        <v>207</v>
      </c>
      <c r="B24" s="308"/>
      <c r="C24" s="308"/>
      <c r="D24" s="308"/>
      <c r="E24" s="308"/>
      <c r="F24" s="308"/>
      <c r="G24" s="308"/>
      <c r="H24" s="308"/>
      <c r="I24" s="308"/>
      <c r="J24" s="308"/>
      <c r="K24" s="308"/>
      <c r="L24" s="308"/>
      <c r="M24" s="308"/>
      <c r="N24" s="308"/>
      <c r="O24" s="308"/>
      <c r="P24" s="308"/>
      <c r="Q24" s="308"/>
      <c r="R24" s="308"/>
      <c r="S24" s="308"/>
      <c r="T24" s="308"/>
      <c r="U24" s="308"/>
    </row>
    <row r="25" spans="1:22" ht="23.25" customHeight="1" x14ac:dyDescent="0.2">
      <c r="B25" s="316" t="s">
        <v>206</v>
      </c>
      <c r="C25" s="316"/>
      <c r="D25" s="317"/>
      <c r="E25" s="211"/>
      <c r="F25" s="211"/>
      <c r="G25" s="211"/>
      <c r="H25" s="211"/>
      <c r="I25" s="211"/>
      <c r="J25" s="211"/>
      <c r="K25" s="211"/>
      <c r="L25" s="211"/>
      <c r="M25" s="211"/>
      <c r="N25" s="211"/>
      <c r="O25" s="211"/>
      <c r="P25" s="211"/>
      <c r="Q25" s="211"/>
      <c r="R25" s="211"/>
      <c r="S25" s="211"/>
      <c r="T25" s="211"/>
      <c r="U25" s="211"/>
    </row>
    <row r="26" spans="1:22" ht="23.25" customHeight="1" x14ac:dyDescent="0.2">
      <c r="B26" s="318" t="s">
        <v>205</v>
      </c>
      <c r="C26" s="318"/>
      <c r="D26" s="319"/>
      <c r="E26" s="211"/>
      <c r="F26" s="211"/>
      <c r="G26" s="211"/>
      <c r="H26" s="211"/>
      <c r="I26" s="211"/>
      <c r="J26" s="211"/>
      <c r="K26" s="211"/>
      <c r="L26" s="211"/>
      <c r="M26" s="211"/>
      <c r="N26" s="211"/>
      <c r="O26" s="211"/>
      <c r="P26" s="211"/>
      <c r="Q26" s="211"/>
      <c r="R26" s="211"/>
      <c r="S26" s="211"/>
      <c r="T26" s="211"/>
      <c r="U26" s="211"/>
    </row>
    <row r="27" spans="1:22" ht="23.25" customHeight="1" x14ac:dyDescent="0.2">
      <c r="E27" s="211"/>
      <c r="F27" s="211"/>
      <c r="G27" s="211"/>
      <c r="H27" s="211"/>
      <c r="I27" s="211"/>
      <c r="J27" s="211"/>
      <c r="K27" s="211"/>
      <c r="L27" s="211"/>
      <c r="M27" s="211"/>
      <c r="N27" s="211"/>
      <c r="O27" s="211"/>
      <c r="P27" s="211"/>
      <c r="Q27" s="211"/>
      <c r="R27" s="211"/>
      <c r="S27" s="211"/>
      <c r="T27" s="211"/>
      <c r="U27" s="211"/>
    </row>
    <row r="28" spans="1:22" ht="22.25" customHeight="1" x14ac:dyDescent="0.2">
      <c r="E28" s="360" t="s">
        <v>204</v>
      </c>
      <c r="F28" s="360"/>
      <c r="G28" s="360"/>
      <c r="H28" s="360"/>
      <c r="I28" s="360"/>
      <c r="J28" s="360"/>
      <c r="K28" s="360"/>
      <c r="L28" s="360"/>
      <c r="M28" s="360"/>
      <c r="N28" s="360"/>
      <c r="O28" s="360"/>
      <c r="P28" s="360"/>
      <c r="Q28" s="360"/>
      <c r="R28" s="360"/>
      <c r="S28" s="360"/>
      <c r="T28" s="360"/>
      <c r="U28" s="360"/>
    </row>
    <row r="29" spans="1:22" ht="24.75" customHeight="1" x14ac:dyDescent="0.2">
      <c r="B29" s="316" t="s">
        <v>203</v>
      </c>
      <c r="C29" s="358"/>
      <c r="D29" s="361"/>
      <c r="E29" s="211"/>
      <c r="F29" s="211"/>
      <c r="G29" s="211"/>
      <c r="H29" s="211"/>
      <c r="I29" s="211"/>
      <c r="J29" s="211"/>
      <c r="K29" s="211"/>
      <c r="L29" s="211"/>
      <c r="M29" s="211"/>
      <c r="N29" s="211"/>
      <c r="O29" s="211"/>
      <c r="P29" s="211"/>
      <c r="Q29" s="211"/>
      <c r="R29" s="211"/>
      <c r="S29" s="211"/>
      <c r="T29" s="211"/>
      <c r="U29" s="211"/>
    </row>
    <row r="30" spans="1:22" ht="24.75" customHeight="1" x14ac:dyDescent="0.2">
      <c r="B30" s="318" t="s">
        <v>202</v>
      </c>
      <c r="C30" s="318"/>
      <c r="D30" s="319"/>
      <c r="E30" s="211"/>
      <c r="F30" s="211"/>
      <c r="G30" s="211"/>
      <c r="H30" s="211"/>
      <c r="I30" s="211"/>
      <c r="J30" s="211"/>
      <c r="K30" s="211"/>
      <c r="L30" s="211"/>
      <c r="M30" s="211"/>
      <c r="N30" s="211"/>
      <c r="O30" s="211"/>
      <c r="P30" s="211"/>
      <c r="Q30" s="211"/>
      <c r="R30" s="211"/>
      <c r="S30" s="211"/>
      <c r="T30" s="211"/>
      <c r="U30" s="211"/>
    </row>
    <row r="31" spans="1:22" ht="11.25" customHeight="1" x14ac:dyDescent="0.2"/>
    <row r="32" spans="1:22" ht="22.5" customHeight="1" x14ac:dyDescent="0.2">
      <c r="B32" s="188" t="s">
        <v>201</v>
      </c>
      <c r="G32" s="209" t="s">
        <v>200</v>
      </c>
    </row>
    <row r="33" spans="2:21" ht="26.25" customHeight="1" x14ac:dyDescent="0.2">
      <c r="C33" s="310" t="s">
        <v>199</v>
      </c>
      <c r="D33" s="310"/>
      <c r="E33" s="311"/>
      <c r="F33" s="212"/>
      <c r="G33" s="212"/>
      <c r="H33" s="212"/>
      <c r="I33" s="212"/>
      <c r="J33" s="309" t="s">
        <v>198</v>
      </c>
      <c r="K33" s="310"/>
      <c r="L33" s="310"/>
      <c r="M33" s="311"/>
      <c r="N33" s="212"/>
      <c r="O33" s="212"/>
      <c r="P33" s="212"/>
    </row>
    <row r="34" spans="2:21" ht="18" customHeight="1" x14ac:dyDescent="0.2">
      <c r="C34" s="308" t="s">
        <v>197</v>
      </c>
      <c r="D34" s="308"/>
      <c r="E34" s="308"/>
      <c r="F34" s="312" t="s">
        <v>195</v>
      </c>
      <c r="G34" s="312"/>
      <c r="H34" s="312"/>
      <c r="I34" s="312"/>
      <c r="J34" s="314" t="s">
        <v>196</v>
      </c>
      <c r="K34" s="188" t="s">
        <v>195</v>
      </c>
      <c r="L34" s="363" t="s">
        <v>194</v>
      </c>
      <c r="M34" s="363"/>
      <c r="N34" s="359"/>
      <c r="O34" s="359"/>
      <c r="P34" s="359"/>
      <c r="Q34" s="359"/>
      <c r="R34" s="359"/>
    </row>
    <row r="35" spans="2:21" ht="21" customHeight="1" x14ac:dyDescent="0.2">
      <c r="C35" s="308"/>
      <c r="D35" s="308"/>
      <c r="E35" s="308"/>
      <c r="F35" s="313"/>
      <c r="G35" s="313"/>
      <c r="H35" s="313"/>
      <c r="I35" s="313"/>
      <c r="J35" s="315"/>
      <c r="L35" s="308" t="s">
        <v>193</v>
      </c>
      <c r="M35" s="308"/>
      <c r="N35" s="364"/>
      <c r="O35" s="364"/>
      <c r="P35" s="364"/>
      <c r="Q35" s="364"/>
      <c r="R35" s="364"/>
      <c r="S35" s="366" t="s">
        <v>234</v>
      </c>
      <c r="T35" s="366"/>
      <c r="U35" s="366"/>
    </row>
    <row r="36" spans="2:21" ht="12" customHeight="1" x14ac:dyDescent="0.2">
      <c r="R36" s="365" t="s">
        <v>235</v>
      </c>
      <c r="S36" s="365"/>
      <c r="T36" s="365"/>
      <c r="U36" s="365"/>
    </row>
    <row r="37" spans="2:21" ht="21" customHeight="1" x14ac:dyDescent="0.2">
      <c r="B37" s="188" t="s">
        <v>192</v>
      </c>
      <c r="F37" s="337"/>
      <c r="G37" s="338"/>
      <c r="H37" s="338"/>
      <c r="I37" s="338"/>
      <c r="J37" s="338"/>
      <c r="K37" s="338"/>
      <c r="L37" s="338"/>
      <c r="M37" s="338"/>
      <c r="N37" s="339"/>
      <c r="O37" s="346" t="s">
        <v>232</v>
      </c>
      <c r="P37" s="347"/>
      <c r="Q37" s="347"/>
      <c r="R37" s="347"/>
    </row>
    <row r="38" spans="2:21" ht="11.25" customHeight="1" x14ac:dyDescent="0.2"/>
    <row r="39" spans="2:21" ht="26.25" customHeight="1" x14ac:dyDescent="0.2">
      <c r="B39" s="358" t="s">
        <v>191</v>
      </c>
      <c r="C39" s="358"/>
      <c r="D39" s="358"/>
      <c r="E39" s="361"/>
      <c r="F39" s="212"/>
      <c r="G39" s="212"/>
      <c r="H39" s="212"/>
      <c r="I39" s="212"/>
      <c r="J39" s="212"/>
      <c r="K39" s="212"/>
      <c r="L39" s="212"/>
      <c r="M39" s="212"/>
      <c r="N39" s="212"/>
      <c r="O39" s="212"/>
      <c r="P39" s="212"/>
      <c r="Q39" s="212"/>
      <c r="R39" s="212"/>
      <c r="S39" s="362"/>
      <c r="T39" s="358"/>
      <c r="U39" s="358"/>
    </row>
    <row r="40" spans="2:21" ht="13" x14ac:dyDescent="0.2">
      <c r="C40" s="210"/>
      <c r="D40" s="210"/>
      <c r="E40" s="210"/>
      <c r="F40" s="210" t="s">
        <v>190</v>
      </c>
      <c r="G40" s="210"/>
      <c r="H40" s="210"/>
      <c r="I40" s="210"/>
      <c r="J40" s="210"/>
      <c r="K40" s="210"/>
      <c r="L40" s="210"/>
      <c r="M40" s="210"/>
      <c r="N40" s="210"/>
      <c r="O40" s="210"/>
      <c r="P40" s="210"/>
      <c r="Q40" s="210"/>
      <c r="R40" s="358"/>
      <c r="S40" s="358"/>
      <c r="T40" s="358"/>
      <c r="U40" s="358"/>
    </row>
    <row r="41" spans="2:21" ht="21" customHeight="1" x14ac:dyDescent="0.2">
      <c r="C41" s="189"/>
    </row>
  </sheetData>
  <sheetProtection algorithmName="SHA-512" hashValue="tNS4ZmmZFn5XOxlP7lqPFnv+Pknz8XC2sgSLcrMCGe9kLvdyRTKFVpTw7vghGnMJH/Zsw44ehn+IWq0bopcpgA==" saltValue="cfMzecZ5dxI4Pa+KUVdXYA==" spinCount="100000" sheet="1" objects="1" scenarios="1"/>
  <mergeCells count="49">
    <mergeCell ref="R40:U40"/>
    <mergeCell ref="N34:R34"/>
    <mergeCell ref="E28:U28"/>
    <mergeCell ref="B39:E39"/>
    <mergeCell ref="S39:U39"/>
    <mergeCell ref="O37:R37"/>
    <mergeCell ref="B30:D30"/>
    <mergeCell ref="L34:M34"/>
    <mergeCell ref="B29:D29"/>
    <mergeCell ref="F37:N37"/>
    <mergeCell ref="N35:R35"/>
    <mergeCell ref="R36:U36"/>
    <mergeCell ref="S35:U35"/>
    <mergeCell ref="A2:U2"/>
    <mergeCell ref="E10:L10"/>
    <mergeCell ref="E12:U12"/>
    <mergeCell ref="B18:D19"/>
    <mergeCell ref="F15:G15"/>
    <mergeCell ref="I15:K15"/>
    <mergeCell ref="F18:G18"/>
    <mergeCell ref="I18:K18"/>
    <mergeCell ref="M10:P10"/>
    <mergeCell ref="P3:T3"/>
    <mergeCell ref="E19:U19"/>
    <mergeCell ref="D5:G5"/>
    <mergeCell ref="H5:L5"/>
    <mergeCell ref="M5:O5"/>
    <mergeCell ref="P5:U5"/>
    <mergeCell ref="T6:U6"/>
    <mergeCell ref="A4:C4"/>
    <mergeCell ref="D4:G4"/>
    <mergeCell ref="H4:L4"/>
    <mergeCell ref="M4:O4"/>
    <mergeCell ref="P4:U4"/>
    <mergeCell ref="A5:C5"/>
    <mergeCell ref="C34:E35"/>
    <mergeCell ref="J33:M33"/>
    <mergeCell ref="C33:E33"/>
    <mergeCell ref="F34:I35"/>
    <mergeCell ref="L35:M35"/>
    <mergeCell ref="J34:J35"/>
    <mergeCell ref="A24:U24"/>
    <mergeCell ref="B25:D25"/>
    <mergeCell ref="B26:D26"/>
    <mergeCell ref="A22:U22"/>
    <mergeCell ref="A23:U23"/>
    <mergeCell ref="E16:U16"/>
    <mergeCell ref="E20:U20"/>
    <mergeCell ref="E13:L13"/>
  </mergeCells>
  <phoneticPr fontId="1"/>
  <dataValidations count="12">
    <dataValidation type="list" allowBlank="1" showInputMessage="1" showErrorMessage="1" sqref="T6:U6" xr:uid="{00000000-0002-0000-0000-000000000000}">
      <formula1>"　,✔"</formula1>
    </dataValidation>
    <dataValidation type="list" allowBlank="1" showInputMessage="1" showErrorMessage="1" error="「新規」又は「変更」のどちらかを選択してください。" sqref="A5:C5" xr:uid="{69D3FB11-288E-4196-AFB9-12D1055D8040}">
      <formula1>"新規,変更"</formula1>
    </dataValidation>
    <dataValidation type="date" operator="greaterThanOrEqual" allowBlank="1" showInputMessage="1" showErrorMessage="1" error="年月日を入力してください。" sqref="D5:G5" xr:uid="{93C15A70-CE4D-4F34-9DCE-FE30DB2B287C}">
      <formula1>45292</formula1>
    </dataValidation>
    <dataValidation type="list" allowBlank="1" showInputMessage="1" showErrorMessage="1" error="リストから選択してください。" sqref="E10:L10" xr:uid="{0B728FE2-5AC4-493D-8A79-0800B0683191}">
      <formula1>"１．大企業,２．中小企業,３．その他"</formula1>
    </dataValidation>
    <dataValidation type="textLength" operator="equal" allowBlank="1" showInputMessage="1" showErrorMessage="1" error="３桁の番号を入力してください。" sqref="F15:G15 F18:G18" xr:uid="{78AC55E7-2669-42D1-83BB-E767CBE4F621}">
      <formula1>3</formula1>
    </dataValidation>
    <dataValidation type="textLength" operator="equal" allowBlank="1" showInputMessage="1" showErrorMessage="1" error="４桁の番号を入力してください。" sqref="I15:K15 I18:K18" xr:uid="{30E1F6BE-41C0-41A1-B951-300C8778BB5C}">
      <formula1>4</formula1>
    </dataValidation>
    <dataValidation type="list" allowBlank="1" showInputMessage="1" showErrorMessage="1" sqref="J34:J35" xr:uid="{FF7EB6E9-9C64-498F-97C1-A3C8D386049C}">
      <formula1>"銀行,金庫"</formula1>
    </dataValidation>
    <dataValidation type="whole" allowBlank="1" showInputMessage="1" showErrorMessage="1" error="金融機関コードを１桁ずつ入力してください。" sqref="F33:I33 F39:R39" xr:uid="{EAA36363-BC36-49D3-ADE8-AD6BFC1C0BA3}">
      <formula1>0</formula1>
      <formula2>9</formula2>
    </dataValidation>
    <dataValidation type="whole" allowBlank="1" showInputMessage="1" showErrorMessage="1" error="店舗コードを１桁ずつ入力してください。" sqref="N33:P33" xr:uid="{B08A398C-155E-435B-BCCF-9B2F46602F50}">
      <formula1>0</formula1>
      <formula2>9</formula2>
    </dataValidation>
    <dataValidation type="list" allowBlank="1" showInputMessage="1" showErrorMessage="1" sqref="S35:U35" xr:uid="{1C0D9177-43FB-4C29-B00F-F04F1A9949FB}">
      <formula1>"本店,支店,出張所,営業所"</formula1>
    </dataValidation>
    <dataValidation type="textLength" operator="equal" allowBlank="1" showInputMessage="1" showErrorMessage="1" error="１マスに１文字ずつ入力してください。" sqref="E25:U27 E29:U30" xr:uid="{67A187B7-C83D-4A07-BBE9-8339AE191FCC}">
      <formula1>1</formula1>
    </dataValidation>
    <dataValidation type="list" allowBlank="1" showInputMessage="1" showErrorMessage="1" error="リストから選択してください。" sqref="F37:N37" xr:uid="{83FE4B2E-B7F9-414D-A713-1316E4BEDE7E}">
      <formula1>"１．普通預金,２．当座預金,３．別段預金"</formula1>
    </dataValidation>
  </dataValidations>
  <printOptions horizontalCentered="1" verticalCentered="1"/>
  <pageMargins left="0.59055118110236227" right="0.59055118110236227" top="0.59055118110236227" bottom="0.39370078740157483" header="0.31496062992125984" footer="0.11811023622047245"/>
  <pageSetup paperSize="9" orientation="portrait" r:id="rId1"/>
  <headerFooter alignWithMargins="0">
    <oddHeader>&amp;R&amp;10（予算管理アプリ：資源エネルギー庁）</oddHeader>
    <oddFooter>&amp;R&amp;10 2020.11ver</oddFooter>
  </headerFooter>
  <extLst>
    <ext xmlns:x14="http://schemas.microsoft.com/office/spreadsheetml/2009/9/main" uri="{78C0D931-6437-407d-A8EE-F0AAD7539E65}">
      <x14:conditionalFormattings>
        <x14:conditionalFormatting xmlns:xm="http://schemas.microsoft.com/office/excel/2006/main">
          <x14:cfRule type="expression" priority="1" id="{CA852345-A011-4C89-8BC5-788521062655}">
            <xm:f>【要入力】入力フォーム!$C$28="登録済み"</xm:f>
            <x14:dxf>
              <fill>
                <patternFill>
                  <bgColor theme="1"/>
                </patternFill>
              </fill>
            </x14:dxf>
          </x14:cfRule>
          <xm:sqref>A1:XFD1048576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FBD9-7B27-481C-9115-E0E204002519}">
  <sheetPr>
    <tabColor rgb="FFFF0000"/>
    <pageSetUpPr fitToPage="1"/>
  </sheetPr>
  <dimension ref="A1:AH56"/>
  <sheetViews>
    <sheetView tabSelected="1" topLeftCell="C1" zoomScale="70" zoomScaleNormal="70" workbookViewId="0">
      <selection activeCell="X20" sqref="X20"/>
    </sheetView>
  </sheetViews>
  <sheetFormatPr defaultColWidth="8.90625" defaultRowHeight="13" x14ac:dyDescent="0.2"/>
  <cols>
    <col min="1" max="1" width="1.81640625" style="2" customWidth="1"/>
    <col min="2" max="2" width="2.90625" style="97" customWidth="1"/>
    <col min="3" max="3" width="29.90625" style="2" customWidth="1"/>
    <col min="4" max="15" width="18.81640625" style="2" customWidth="1"/>
    <col min="16" max="18" width="8.90625" style="2"/>
    <col min="19" max="19" width="12.1796875" style="52" customWidth="1"/>
    <col min="20" max="20" width="8.90625" style="52"/>
    <col min="21" max="21" width="14.90625" style="120" customWidth="1"/>
    <col min="22" max="25" width="14.90625" style="219" customWidth="1"/>
    <col min="26" max="26" width="8.90625" style="2"/>
    <col min="27" max="27" width="12.81640625" style="2" customWidth="1"/>
    <col min="28" max="28" width="8.90625" style="2"/>
    <col min="29" max="29" width="12.453125" style="2" customWidth="1"/>
    <col min="30" max="30" width="14.90625" style="2" customWidth="1"/>
    <col min="31" max="31" width="9.90625" style="97" customWidth="1"/>
    <col min="32" max="32" width="9.81640625" style="97" customWidth="1"/>
    <col min="33" max="33" width="14.1796875" style="97" customWidth="1"/>
    <col min="34" max="34" width="11.81640625" style="97" customWidth="1"/>
    <col min="35" max="16384" width="8.90625" style="2"/>
  </cols>
  <sheetData>
    <row r="1" spans="1:34" ht="21.65" customHeight="1" x14ac:dyDescent="0.2">
      <c r="A1" s="7"/>
      <c r="B1" s="129" t="s">
        <v>127</v>
      </c>
      <c r="C1" s="12"/>
      <c r="D1" s="12"/>
      <c r="E1" s="12"/>
      <c r="F1" s="12"/>
      <c r="G1" s="12"/>
      <c r="H1" s="12"/>
      <c r="I1" s="12"/>
      <c r="J1" s="12"/>
      <c r="K1" s="12"/>
      <c r="L1" s="12"/>
      <c r="M1" s="12"/>
      <c r="N1" s="12"/>
      <c r="O1" s="12"/>
      <c r="P1" s="13"/>
    </row>
    <row r="2" spans="1:34" ht="29" customHeight="1" x14ac:dyDescent="0.2">
      <c r="A2" s="7"/>
      <c r="B2" s="130"/>
      <c r="C2" s="131" t="s">
        <v>67</v>
      </c>
      <c r="D2" s="132"/>
      <c r="E2" s="132"/>
      <c r="F2" s="132"/>
      <c r="G2" s="132"/>
      <c r="H2" s="132"/>
      <c r="I2" s="132"/>
      <c r="J2" s="132"/>
      <c r="K2" s="132"/>
      <c r="L2" s="132"/>
      <c r="M2" s="132"/>
      <c r="N2" s="132"/>
      <c r="O2" s="132"/>
      <c r="P2" s="226">
        <f>【要入力】入力フォーム!G2</f>
        <v>3</v>
      </c>
    </row>
    <row r="3" spans="1:34" ht="13.25" x14ac:dyDescent="0.2">
      <c r="A3" s="7"/>
      <c r="B3" s="133"/>
      <c r="C3" s="122"/>
      <c r="D3" s="122"/>
      <c r="E3" s="122"/>
      <c r="F3" s="122"/>
      <c r="G3" s="122"/>
      <c r="H3" s="122"/>
      <c r="I3" s="122"/>
      <c r="J3" s="122"/>
      <c r="K3" s="122"/>
      <c r="L3" s="122"/>
      <c r="M3" s="122"/>
      <c r="N3" s="122"/>
      <c r="O3" s="122"/>
      <c r="P3" s="18"/>
    </row>
    <row r="4" spans="1:34" ht="18" customHeight="1" x14ac:dyDescent="0.2">
      <c r="A4" s="7"/>
      <c r="B4" s="133"/>
      <c r="C4" s="134" t="s">
        <v>8</v>
      </c>
      <c r="D4" s="122"/>
      <c r="E4" s="122"/>
      <c r="F4" s="122"/>
      <c r="G4" s="122"/>
      <c r="H4" s="122"/>
      <c r="I4" s="122"/>
      <c r="J4" s="122"/>
      <c r="K4" s="122"/>
      <c r="L4" s="122"/>
      <c r="M4" s="122"/>
      <c r="N4" s="122"/>
      <c r="O4" s="122"/>
      <c r="P4" s="18"/>
      <c r="U4" s="218"/>
      <c r="V4" s="218" t="s">
        <v>239</v>
      </c>
      <c r="W4" s="218"/>
      <c r="X4" s="218"/>
      <c r="Y4" s="218"/>
    </row>
    <row r="5" spans="1:34" ht="13.5" thickBot="1" x14ac:dyDescent="0.25">
      <c r="A5" s="7"/>
      <c r="B5" s="133"/>
      <c r="C5" s="122"/>
      <c r="D5" s="122"/>
      <c r="E5" s="122"/>
      <c r="F5" s="122"/>
      <c r="G5" s="122"/>
      <c r="H5" s="122"/>
      <c r="I5" s="122"/>
      <c r="J5" s="122"/>
      <c r="K5" s="122"/>
      <c r="L5" s="122"/>
      <c r="M5" s="122"/>
      <c r="N5" s="122"/>
      <c r="O5" s="122"/>
      <c r="P5" s="18"/>
      <c r="R5" s="52" t="s">
        <v>34</v>
      </c>
      <c r="S5" s="52" t="s">
        <v>34</v>
      </c>
      <c r="T5" s="52" t="s">
        <v>34</v>
      </c>
      <c r="U5" s="120" t="s">
        <v>157</v>
      </c>
      <c r="V5" s="219" t="s">
        <v>171</v>
      </c>
      <c r="W5" s="219" t="s">
        <v>172</v>
      </c>
      <c r="X5" s="219" t="s">
        <v>173</v>
      </c>
      <c r="Y5" s="219" t="s">
        <v>174</v>
      </c>
      <c r="AA5" s="120" t="s">
        <v>152</v>
      </c>
      <c r="AB5" s="120" t="s">
        <v>153</v>
      </c>
      <c r="AC5" s="120">
        <f>MIN(COUNTIF(AB6:AB29,"&lt;"&amp;25),12)</f>
        <v>12</v>
      </c>
      <c r="AD5" s="120" t="s">
        <v>170</v>
      </c>
      <c r="AE5" s="123" t="s">
        <v>171</v>
      </c>
      <c r="AF5" s="123" t="s">
        <v>172</v>
      </c>
      <c r="AG5" s="123" t="s">
        <v>173</v>
      </c>
      <c r="AH5" s="123" t="s">
        <v>174</v>
      </c>
    </row>
    <row r="6" spans="1:34" ht="30" customHeight="1" thickBot="1" x14ac:dyDescent="0.25">
      <c r="A6" s="7"/>
      <c r="B6" s="133"/>
      <c r="C6" s="54" t="s">
        <v>66</v>
      </c>
      <c r="D6" s="367" t="str">
        <f>DBCS(【要入力】入力フォーム!D5)</f>
        <v/>
      </c>
      <c r="E6" s="367"/>
      <c r="F6" s="368"/>
      <c r="G6" s="122"/>
      <c r="H6" s="135" t="s">
        <v>65</v>
      </c>
      <c r="I6" s="122"/>
      <c r="J6" s="122"/>
      <c r="K6" s="122"/>
      <c r="L6" s="122"/>
      <c r="M6" s="122"/>
      <c r="N6" s="122"/>
      <c r="O6" s="122"/>
      <c r="P6" s="18"/>
      <c r="R6" s="52">
        <v>1</v>
      </c>
      <c r="S6" s="52" t="s">
        <v>49</v>
      </c>
      <c r="T6" s="52">
        <v>1</v>
      </c>
      <c r="U6" s="120" t="s">
        <v>158</v>
      </c>
      <c r="V6" s="220">
        <v>4.5</v>
      </c>
      <c r="W6" s="220">
        <v>2.2999999999999998</v>
      </c>
      <c r="X6" s="220">
        <v>18</v>
      </c>
      <c r="Y6" s="221">
        <v>21880</v>
      </c>
      <c r="AA6" s="120" t="str">
        <f>IF(D13="","",VLOOKUP(B13,$R$6:$S$29,2,FALSE))</f>
        <v>1月使用分</v>
      </c>
      <c r="AB6" s="123">
        <f>IF(AA6="",25,VLOOKUP(AA6,$S$6:$T$29,2,FALSE))</f>
        <v>1</v>
      </c>
      <c r="AC6" s="120" t="str">
        <f>IFERROR(VLOOKUP(AB6,T:U,2,FALSE),"")</f>
        <v>（2月検針分）</v>
      </c>
      <c r="AD6" s="126" t="str">
        <f>AA6&amp;CHAR(10)&amp;AC6</f>
        <v>1月使用分
（2月検針分）</v>
      </c>
      <c r="AE6" s="128">
        <f>IFERROR(VLOOKUP($AB6,$T:$Y,3,FALSE),0)</f>
        <v>4.5</v>
      </c>
      <c r="AF6" s="128">
        <f>IFERROR(VLOOKUP($AB6,$T:$Y,4,FALSE),0)</f>
        <v>2.2999999999999998</v>
      </c>
      <c r="AG6" s="128">
        <f>IFERROR(VLOOKUP($AB6,$T:$Y,5,FALSE),0)</f>
        <v>18</v>
      </c>
      <c r="AH6" s="124">
        <f>IFERROR(VLOOKUP($AB6,$T:$Y,6,FALSE),0)</f>
        <v>21880</v>
      </c>
    </row>
    <row r="7" spans="1:34" ht="30" customHeight="1" thickBot="1" x14ac:dyDescent="0.25">
      <c r="A7" s="7"/>
      <c r="B7" s="133"/>
      <c r="C7" s="55" t="s">
        <v>7</v>
      </c>
      <c r="D7" s="369" t="str">
        <f>DBCS(【要入力】入力フォーム!D9)</f>
        <v/>
      </c>
      <c r="E7" s="369"/>
      <c r="F7" s="370"/>
      <c r="G7" s="122"/>
      <c r="H7" s="371" t="s">
        <v>64</v>
      </c>
      <c r="I7" s="372"/>
      <c r="J7" s="56">
        <f>J9+J12</f>
        <v>0</v>
      </c>
      <c r="K7" s="122"/>
      <c r="L7" s="122"/>
      <c r="M7" s="122"/>
      <c r="N7" s="122"/>
      <c r="O7" s="122"/>
      <c r="P7" s="18"/>
      <c r="R7" s="52">
        <v>2</v>
      </c>
      <c r="S7" s="52" t="s">
        <v>63</v>
      </c>
      <c r="T7" s="52">
        <v>2</v>
      </c>
      <c r="U7" s="120" t="s">
        <v>159</v>
      </c>
      <c r="V7" s="220">
        <v>4.5</v>
      </c>
      <c r="W7" s="220">
        <v>2.2999999999999998</v>
      </c>
      <c r="X7" s="220">
        <v>18</v>
      </c>
      <c r="Y7" s="221">
        <v>21880</v>
      </c>
      <c r="AA7" s="123" t="str">
        <f>IF(AB6+1&gt;24,"",VLOOKUP(AB6+1,$R$6:$S$29,2,FALSE))</f>
        <v>2月使用分</v>
      </c>
      <c r="AB7" s="123">
        <f>IF(AA7="",25,VLOOKUP(AA7,$S$6:$T$29,2,FALSE))</f>
        <v>2</v>
      </c>
      <c r="AC7" s="120" t="str">
        <f t="shared" ref="AC7:AC29" si="0">IFERROR(VLOOKUP(AB7,T:U,2,FALSE),"")</f>
        <v>（3月検針分）</v>
      </c>
      <c r="AD7" s="126" t="str">
        <f t="shared" ref="AD7:AD29" si="1">AA7&amp;CHAR(10)&amp;AC7</f>
        <v>2月使用分
（3月検針分）</v>
      </c>
      <c r="AE7" s="128">
        <f t="shared" ref="AE7:AE29" si="2">IFERROR(VLOOKUP($AB7,$T:$Y,3,FALSE),0)</f>
        <v>4.5</v>
      </c>
      <c r="AF7" s="128">
        <f t="shared" ref="AF7:AF29" si="3">IFERROR(VLOOKUP($AB7,$T:$Y,4,FALSE),0)</f>
        <v>2.2999999999999998</v>
      </c>
      <c r="AG7" s="128">
        <f t="shared" ref="AG7:AG29" si="4">IFERROR(VLOOKUP($AB7,$T:$Y,5,FALSE),0)</f>
        <v>18</v>
      </c>
      <c r="AH7" s="124">
        <f t="shared" ref="AH7:AH29" si="5">IFERROR(VLOOKUP($AB7,$T:$Y,6,FALSE),0)</f>
        <v>21880</v>
      </c>
    </row>
    <row r="8" spans="1:34" ht="30" customHeight="1" thickBot="1" x14ac:dyDescent="0.25">
      <c r="A8" s="7"/>
      <c r="B8" s="133"/>
      <c r="C8" s="383"/>
      <c r="D8" s="383"/>
      <c r="E8" s="384"/>
      <c r="F8" s="384"/>
      <c r="G8" s="136"/>
      <c r="H8" s="137" t="s">
        <v>62</v>
      </c>
      <c r="I8" s="138"/>
      <c r="J8" s="122"/>
      <c r="K8" s="122"/>
      <c r="L8" s="122"/>
      <c r="M8" s="19" t="s">
        <v>61</v>
      </c>
      <c r="N8" s="122"/>
      <c r="O8" s="122"/>
      <c r="P8" s="18"/>
      <c r="R8" s="52">
        <v>3</v>
      </c>
      <c r="S8" s="52" t="s">
        <v>45</v>
      </c>
      <c r="T8" s="52">
        <v>3</v>
      </c>
      <c r="U8" s="120" t="s">
        <v>160</v>
      </c>
      <c r="V8" s="220">
        <v>1.5</v>
      </c>
      <c r="W8" s="220">
        <v>0.8</v>
      </c>
      <c r="X8" s="220">
        <v>6</v>
      </c>
      <c r="Y8" s="221">
        <v>7293</v>
      </c>
      <c r="AA8" s="123" t="str">
        <f t="shared" ref="AA8:AA29" si="6">IF(AB7+1&gt;24,"",VLOOKUP(AB7+1,$R$6:$S$29,2,FALSE))</f>
        <v>3月使用分</v>
      </c>
      <c r="AB8" s="123">
        <f t="shared" ref="AB8:AB29" si="7">IF(AA8="",25,VLOOKUP(AA8,$S$6:$T$29,2,FALSE))</f>
        <v>3</v>
      </c>
      <c r="AC8" s="120" t="str">
        <f t="shared" si="0"/>
        <v>（4月検針分）</v>
      </c>
      <c r="AD8" s="126" t="str">
        <f t="shared" si="1"/>
        <v>3月使用分
（4月検針分）</v>
      </c>
      <c r="AE8" s="128">
        <f t="shared" si="2"/>
        <v>1.5</v>
      </c>
      <c r="AF8" s="128">
        <f t="shared" si="3"/>
        <v>0.8</v>
      </c>
      <c r="AG8" s="128">
        <f t="shared" si="4"/>
        <v>6</v>
      </c>
      <c r="AH8" s="124">
        <f t="shared" si="5"/>
        <v>7293</v>
      </c>
    </row>
    <row r="9" spans="1:34" ht="30" customHeight="1" thickBot="1" x14ac:dyDescent="0.25">
      <c r="A9" s="7"/>
      <c r="B9" s="133"/>
      <c r="C9" s="57" t="s">
        <v>124</v>
      </c>
      <c r="D9" s="373" t="str">
        <f>DBCS(【要入力】入力フォーム!D6)</f>
        <v/>
      </c>
      <c r="E9" s="374"/>
      <c r="F9" s="375"/>
      <c r="G9" s="376"/>
      <c r="H9" s="377" t="s">
        <v>3</v>
      </c>
      <c r="I9" s="378"/>
      <c r="J9" s="58">
        <f>SUM(J10:J11)</f>
        <v>0</v>
      </c>
      <c r="K9" s="122"/>
      <c r="L9" s="122"/>
      <c r="M9" s="59" t="s">
        <v>60</v>
      </c>
      <c r="N9" s="60" t="str">
        <f>IF(SUM(D25:O26)&gt;0,"該当","－")</f>
        <v>－</v>
      </c>
      <c r="O9" s="122"/>
      <c r="P9" s="18"/>
      <c r="R9" s="52">
        <v>4</v>
      </c>
      <c r="S9" s="52" t="s">
        <v>59</v>
      </c>
      <c r="T9" s="52">
        <v>4</v>
      </c>
      <c r="U9" s="120" t="s">
        <v>161</v>
      </c>
      <c r="V9" s="220">
        <v>0</v>
      </c>
      <c r="W9" s="220">
        <v>0</v>
      </c>
      <c r="X9" s="220">
        <v>0</v>
      </c>
      <c r="Y9" s="221">
        <v>0</v>
      </c>
      <c r="AA9" s="123" t="str">
        <f t="shared" si="6"/>
        <v>4月使用分</v>
      </c>
      <c r="AB9" s="123">
        <f t="shared" si="7"/>
        <v>4</v>
      </c>
      <c r="AC9" s="120" t="str">
        <f t="shared" si="0"/>
        <v>（5月検針分）</v>
      </c>
      <c r="AD9" s="126" t="str">
        <f t="shared" si="1"/>
        <v>4月使用分
（5月検針分）</v>
      </c>
      <c r="AE9" s="128">
        <f t="shared" si="2"/>
        <v>0</v>
      </c>
      <c r="AF9" s="128">
        <f t="shared" si="3"/>
        <v>0</v>
      </c>
      <c r="AG9" s="128">
        <f t="shared" si="4"/>
        <v>0</v>
      </c>
      <c r="AH9" s="124">
        <f t="shared" si="5"/>
        <v>0</v>
      </c>
    </row>
    <row r="10" spans="1:34" ht="30" customHeight="1" x14ac:dyDescent="0.2">
      <c r="A10" s="7"/>
      <c r="B10" s="133"/>
      <c r="C10" s="61" t="s">
        <v>123</v>
      </c>
      <c r="D10" s="392" t="str">
        <f>DBCS(【要入力】入力フォーム!D7)</f>
        <v/>
      </c>
      <c r="E10" s="393"/>
      <c r="F10" s="385"/>
      <c r="G10" s="386"/>
      <c r="H10" s="379" t="s">
        <v>48</v>
      </c>
      <c r="I10" s="380"/>
      <c r="J10" s="62">
        <f>ROUNDUP(K10/(10^L10),0)*(10^L10)</f>
        <v>0</v>
      </c>
      <c r="K10" s="139">
        <f>ROUNDUP(SUM(D52:O53)/1.1/10000,0)*10000</f>
        <v>0</v>
      </c>
      <c r="L10" s="139">
        <f>IFERROR(IF(LOG10(K10)&lt;5,ROUNDDOWN(LOG10(K10),0),ROUNDDOWN(LOG10(K10),0)-3),0)</f>
        <v>0</v>
      </c>
      <c r="M10" s="59" t="s">
        <v>58</v>
      </c>
      <c r="N10" s="60" t="str">
        <f>IF(SUM(D34:O34)&gt;0,"該当","－")</f>
        <v>－</v>
      </c>
      <c r="O10" s="122"/>
      <c r="P10" s="18"/>
      <c r="R10" s="52">
        <v>5</v>
      </c>
      <c r="S10" s="52" t="s">
        <v>57</v>
      </c>
      <c r="T10" s="52">
        <v>5</v>
      </c>
      <c r="U10" s="120" t="s">
        <v>162</v>
      </c>
      <c r="V10" s="220">
        <v>0</v>
      </c>
      <c r="W10" s="220">
        <v>0</v>
      </c>
      <c r="X10" s="220">
        <v>0</v>
      </c>
      <c r="Y10" s="221">
        <v>0</v>
      </c>
      <c r="AA10" s="123" t="str">
        <f t="shared" si="6"/>
        <v>5月使用分</v>
      </c>
      <c r="AB10" s="123">
        <f t="shared" si="7"/>
        <v>5</v>
      </c>
      <c r="AC10" s="120" t="str">
        <f t="shared" si="0"/>
        <v>（6月検針分）</v>
      </c>
      <c r="AD10" s="126" t="str">
        <f t="shared" si="1"/>
        <v>5月使用分
（6月検針分）</v>
      </c>
      <c r="AE10" s="128">
        <f t="shared" si="2"/>
        <v>0</v>
      </c>
      <c r="AF10" s="128">
        <f t="shared" si="3"/>
        <v>0</v>
      </c>
      <c r="AG10" s="128">
        <f t="shared" si="4"/>
        <v>0</v>
      </c>
      <c r="AH10" s="124">
        <f t="shared" si="5"/>
        <v>0</v>
      </c>
    </row>
    <row r="11" spans="1:34" ht="30" customHeight="1" thickBot="1" x14ac:dyDescent="0.25">
      <c r="A11" s="7"/>
      <c r="B11" s="133"/>
      <c r="C11" s="61" t="s">
        <v>56</v>
      </c>
      <c r="D11" s="394" t="str">
        <f>IF(【要入力】入力フォーム!D12="","",DBCS(TEXT(【要入力】入力フォーム!D12,"ggge年m月d日")))</f>
        <v/>
      </c>
      <c r="E11" s="395"/>
      <c r="F11" s="385"/>
      <c r="G11" s="386"/>
      <c r="H11" s="390" t="s">
        <v>44</v>
      </c>
      <c r="I11" s="391"/>
      <c r="J11" s="63">
        <f>ROUNDUP(K11/(10^L11),0)*(10^L11)</f>
        <v>0</v>
      </c>
      <c r="K11" s="139">
        <f>ROUNDUP(SUM(D54:O54)/1.1/10000,0)*10000</f>
        <v>0</v>
      </c>
      <c r="L11" s="139">
        <f>IFERROR(IF(LOG10(K11)&lt;5,ROUNDDOWN(LOG10(K11),0),ROUNDDOWN(LOG10(K11),0)-3),0)</f>
        <v>0</v>
      </c>
      <c r="M11" s="59" t="s">
        <v>55</v>
      </c>
      <c r="N11" s="60" t="str">
        <f>IF(SUM(D41:O41)&gt;0,"該当","－")</f>
        <v>－</v>
      </c>
      <c r="O11" s="122"/>
      <c r="P11" s="18"/>
      <c r="R11" s="52">
        <v>6</v>
      </c>
      <c r="S11" s="52" t="s">
        <v>54</v>
      </c>
      <c r="T11" s="52">
        <v>6</v>
      </c>
      <c r="U11" s="120" t="s">
        <v>163</v>
      </c>
      <c r="V11" s="220">
        <v>0</v>
      </c>
      <c r="W11" s="220">
        <v>0</v>
      </c>
      <c r="X11" s="220">
        <v>0</v>
      </c>
      <c r="Y11" s="221">
        <v>0</v>
      </c>
      <c r="AA11" s="123" t="str">
        <f t="shared" si="6"/>
        <v>6月使用分</v>
      </c>
      <c r="AB11" s="123">
        <f t="shared" si="7"/>
        <v>6</v>
      </c>
      <c r="AC11" s="120" t="str">
        <f t="shared" si="0"/>
        <v>（7月検針分）</v>
      </c>
      <c r="AD11" s="126" t="str">
        <f t="shared" si="1"/>
        <v>6月使用分
（7月検針分）</v>
      </c>
      <c r="AE11" s="128">
        <f t="shared" si="2"/>
        <v>0</v>
      </c>
      <c r="AF11" s="128">
        <f t="shared" si="3"/>
        <v>0</v>
      </c>
      <c r="AG11" s="128">
        <f t="shared" si="4"/>
        <v>0</v>
      </c>
      <c r="AH11" s="124">
        <f t="shared" si="5"/>
        <v>0</v>
      </c>
    </row>
    <row r="12" spans="1:34" ht="30" customHeight="1" thickBot="1" x14ac:dyDescent="0.25">
      <c r="A12" s="7"/>
      <c r="B12" s="140"/>
      <c r="C12" s="64" t="s">
        <v>53</v>
      </c>
      <c r="D12" s="388" t="str">
        <f>DBCS(【要入力】入力フォーム!D13)</f>
        <v/>
      </c>
      <c r="E12" s="389"/>
      <c r="F12" s="385"/>
      <c r="G12" s="386"/>
      <c r="H12" s="377" t="s">
        <v>4</v>
      </c>
      <c r="I12" s="378"/>
      <c r="J12" s="58">
        <f>SUM(J13:J14)</f>
        <v>0</v>
      </c>
      <c r="K12" s="141" t="s">
        <v>122</v>
      </c>
      <c r="L12" s="122"/>
      <c r="M12" s="59" t="s">
        <v>52</v>
      </c>
      <c r="N12" s="60" t="str">
        <f>IF(SUM(D42:O42)&gt;0,"該当","－")</f>
        <v>－</v>
      </c>
      <c r="O12" s="122"/>
      <c r="P12" s="18"/>
      <c r="R12" s="52">
        <v>7</v>
      </c>
      <c r="S12" s="52" t="s">
        <v>51</v>
      </c>
      <c r="T12" s="52">
        <v>7</v>
      </c>
      <c r="U12" s="120" t="s">
        <v>164</v>
      </c>
      <c r="V12" s="220">
        <v>0</v>
      </c>
      <c r="W12" s="220">
        <v>0</v>
      </c>
      <c r="X12" s="220">
        <v>0</v>
      </c>
      <c r="Y12" s="221">
        <v>9724</v>
      </c>
      <c r="AA12" s="123" t="str">
        <f t="shared" si="6"/>
        <v>7月使用分</v>
      </c>
      <c r="AB12" s="123">
        <f t="shared" si="7"/>
        <v>7</v>
      </c>
      <c r="AC12" s="120" t="str">
        <f t="shared" si="0"/>
        <v>（8月検針分）</v>
      </c>
      <c r="AD12" s="126" t="str">
        <f t="shared" si="1"/>
        <v>7月使用分
（8月検針分）</v>
      </c>
      <c r="AE12" s="128">
        <f t="shared" si="2"/>
        <v>0</v>
      </c>
      <c r="AF12" s="128">
        <f t="shared" si="3"/>
        <v>0</v>
      </c>
      <c r="AG12" s="128">
        <f t="shared" si="4"/>
        <v>0</v>
      </c>
      <c r="AH12" s="124">
        <f t="shared" si="5"/>
        <v>9724</v>
      </c>
    </row>
    <row r="13" spans="1:34" ht="30" customHeight="1" x14ac:dyDescent="0.2">
      <c r="A13" s="7"/>
      <c r="B13" s="140">
        <f>IFERROR(VLOOKUP(D13,S6:T29,2,FALSE),1)</f>
        <v>1</v>
      </c>
      <c r="C13" s="65" t="s">
        <v>50</v>
      </c>
      <c r="D13" s="216" t="s">
        <v>49</v>
      </c>
      <c r="E13" s="385" t="s">
        <v>154</v>
      </c>
      <c r="F13" s="387"/>
      <c r="G13" s="142" t="str">
        <f>VLOOKUP(B13,$R$6:$S$29,2,FALSE)</f>
        <v>1月使用分</v>
      </c>
      <c r="H13" s="379" t="s">
        <v>48</v>
      </c>
      <c r="I13" s="380"/>
      <c r="J13" s="62">
        <f>IF(J10=0,0,B18*3000000)</f>
        <v>0</v>
      </c>
      <c r="K13" s="122"/>
      <c r="L13" s="122"/>
      <c r="M13" s="122"/>
      <c r="N13" s="122"/>
      <c r="O13" s="122"/>
      <c r="P13" s="18"/>
      <c r="R13" s="52">
        <v>8</v>
      </c>
      <c r="S13" s="52" t="s">
        <v>47</v>
      </c>
      <c r="T13" s="52">
        <v>8</v>
      </c>
      <c r="U13" s="120" t="s">
        <v>165</v>
      </c>
      <c r="V13" s="220">
        <v>0</v>
      </c>
      <c r="W13" s="220">
        <v>0</v>
      </c>
      <c r="X13" s="220">
        <v>0</v>
      </c>
      <c r="Y13" s="221">
        <v>12156</v>
      </c>
      <c r="AA13" s="123" t="str">
        <f t="shared" si="6"/>
        <v>8月使用分</v>
      </c>
      <c r="AB13" s="123">
        <f t="shared" si="7"/>
        <v>8</v>
      </c>
      <c r="AC13" s="120" t="str">
        <f t="shared" si="0"/>
        <v>（9月検針分）</v>
      </c>
      <c r="AD13" s="126" t="str">
        <f t="shared" si="1"/>
        <v>8月使用分
（9月検針分）</v>
      </c>
      <c r="AE13" s="128">
        <f t="shared" si="2"/>
        <v>0</v>
      </c>
      <c r="AF13" s="128">
        <f t="shared" si="3"/>
        <v>0</v>
      </c>
      <c r="AG13" s="128">
        <f t="shared" si="4"/>
        <v>0</v>
      </c>
      <c r="AH13" s="124">
        <f t="shared" si="5"/>
        <v>12156</v>
      </c>
    </row>
    <row r="14" spans="1:34" ht="30" customHeight="1" thickBot="1" x14ac:dyDescent="0.25">
      <c r="A14" s="7"/>
      <c r="B14" s="140">
        <f>IFERROR(IF(VLOOKUP(D14,S6:T29,2,FALSE)&lt;B13,B13,VLOOKUP(D14,S6:T29,2,FALSE)),B13)</f>
        <v>3</v>
      </c>
      <c r="C14" s="66" t="s">
        <v>46</v>
      </c>
      <c r="D14" s="217" t="s">
        <v>240</v>
      </c>
      <c r="E14" s="385" t="s">
        <v>155</v>
      </c>
      <c r="F14" s="387"/>
      <c r="G14" s="142" t="str">
        <f>VLOOKUP(B14,$R$6:$S$29,2,FALSE)</f>
        <v>3月使用分</v>
      </c>
      <c r="H14" s="381" t="s">
        <v>44</v>
      </c>
      <c r="I14" s="382"/>
      <c r="J14" s="67">
        <f>IF(J11=0,0,B19*3000000)</f>
        <v>0</v>
      </c>
      <c r="K14" s="122"/>
      <c r="L14" s="122"/>
      <c r="M14" s="122"/>
      <c r="N14" s="122"/>
      <c r="O14" s="122"/>
      <c r="P14" s="18"/>
      <c r="R14" s="52">
        <v>9</v>
      </c>
      <c r="S14" s="52" t="s">
        <v>43</v>
      </c>
      <c r="T14" s="52">
        <v>9</v>
      </c>
      <c r="U14" s="120" t="s">
        <v>166</v>
      </c>
      <c r="V14" s="220">
        <v>0</v>
      </c>
      <c r="W14" s="220">
        <v>0</v>
      </c>
      <c r="X14" s="220">
        <v>0</v>
      </c>
      <c r="Y14" s="221">
        <v>9724</v>
      </c>
      <c r="AA14" s="123" t="str">
        <f t="shared" si="6"/>
        <v>9月使用分</v>
      </c>
      <c r="AB14" s="123">
        <f t="shared" si="7"/>
        <v>9</v>
      </c>
      <c r="AC14" s="120" t="str">
        <f t="shared" si="0"/>
        <v>（10月検針分）</v>
      </c>
      <c r="AD14" s="126" t="str">
        <f t="shared" si="1"/>
        <v>9月使用分
（10月検針分）</v>
      </c>
      <c r="AE14" s="128">
        <f t="shared" si="2"/>
        <v>0</v>
      </c>
      <c r="AF14" s="128">
        <f t="shared" si="3"/>
        <v>0</v>
      </c>
      <c r="AG14" s="128">
        <f t="shared" si="4"/>
        <v>0</v>
      </c>
      <c r="AH14" s="124">
        <f t="shared" si="5"/>
        <v>9724</v>
      </c>
    </row>
    <row r="15" spans="1:34" ht="30" customHeight="1" x14ac:dyDescent="0.2">
      <c r="A15" s="7"/>
      <c r="B15" s="133"/>
      <c r="C15" s="143"/>
      <c r="D15" s="143"/>
      <c r="E15" s="144"/>
      <c r="F15" s="144"/>
      <c r="G15" s="122"/>
      <c r="H15" s="122" t="s">
        <v>42</v>
      </c>
      <c r="I15" s="122"/>
      <c r="J15" s="122"/>
      <c r="K15" s="122"/>
      <c r="L15" s="122"/>
      <c r="M15" s="122"/>
      <c r="N15" s="122"/>
      <c r="O15" s="122"/>
      <c r="P15" s="18"/>
      <c r="R15" s="52">
        <v>10</v>
      </c>
      <c r="S15" s="52" t="s">
        <v>121</v>
      </c>
      <c r="T15" s="52">
        <v>10</v>
      </c>
      <c r="U15" s="120" t="s">
        <v>167</v>
      </c>
      <c r="V15" s="220">
        <v>0</v>
      </c>
      <c r="W15" s="220">
        <v>0</v>
      </c>
      <c r="X15" s="220">
        <v>0</v>
      </c>
      <c r="Y15" s="221">
        <v>0</v>
      </c>
      <c r="AA15" s="123" t="str">
        <f t="shared" si="6"/>
        <v>10月使用分</v>
      </c>
      <c r="AB15" s="123">
        <f t="shared" si="7"/>
        <v>10</v>
      </c>
      <c r="AC15" s="120" t="str">
        <f t="shared" si="0"/>
        <v>（11月検針分）</v>
      </c>
      <c r="AD15" s="126" t="str">
        <f t="shared" si="1"/>
        <v>10月使用分
（11月検針分）</v>
      </c>
      <c r="AE15" s="128">
        <f t="shared" si="2"/>
        <v>0</v>
      </c>
      <c r="AF15" s="128">
        <f t="shared" si="3"/>
        <v>0</v>
      </c>
      <c r="AG15" s="128">
        <f t="shared" si="4"/>
        <v>0</v>
      </c>
      <c r="AH15" s="124">
        <f t="shared" si="5"/>
        <v>0</v>
      </c>
    </row>
    <row r="16" spans="1:34" ht="30" customHeight="1" thickBot="1" x14ac:dyDescent="0.25">
      <c r="A16" s="7"/>
      <c r="B16" s="140"/>
      <c r="C16" s="135" t="s">
        <v>120</v>
      </c>
      <c r="D16" s="145" t="s">
        <v>119</v>
      </c>
      <c r="E16" s="146"/>
      <c r="F16" s="122"/>
      <c r="G16" s="122"/>
      <c r="H16" s="122"/>
      <c r="I16" s="122"/>
      <c r="J16" s="122"/>
      <c r="K16" s="122"/>
      <c r="L16" s="122"/>
      <c r="M16" s="122"/>
      <c r="N16" s="122"/>
      <c r="O16" s="122"/>
      <c r="P16" s="18"/>
      <c r="R16" s="52">
        <v>11</v>
      </c>
      <c r="S16" s="52" t="s">
        <v>118</v>
      </c>
      <c r="T16" s="52">
        <v>11</v>
      </c>
      <c r="U16" s="120" t="s">
        <v>168</v>
      </c>
      <c r="V16" s="220">
        <v>0</v>
      </c>
      <c r="W16" s="220">
        <v>0</v>
      </c>
      <c r="X16" s="220">
        <v>0</v>
      </c>
      <c r="Y16" s="221">
        <v>0</v>
      </c>
      <c r="AA16" s="123" t="str">
        <f t="shared" si="6"/>
        <v>11月使用分</v>
      </c>
      <c r="AB16" s="123">
        <f t="shared" si="7"/>
        <v>11</v>
      </c>
      <c r="AC16" s="120" t="str">
        <f t="shared" si="0"/>
        <v>（12月検針分）</v>
      </c>
      <c r="AD16" s="126" t="str">
        <f t="shared" si="1"/>
        <v>11月使用分
（12月検針分）</v>
      </c>
      <c r="AE16" s="128">
        <f t="shared" si="2"/>
        <v>0</v>
      </c>
      <c r="AF16" s="128">
        <f t="shared" si="3"/>
        <v>0</v>
      </c>
      <c r="AG16" s="128">
        <f t="shared" si="4"/>
        <v>0</v>
      </c>
      <c r="AH16" s="124">
        <f t="shared" si="5"/>
        <v>0</v>
      </c>
    </row>
    <row r="17" spans="1:34" ht="30" customHeight="1" thickBot="1" x14ac:dyDescent="0.25">
      <c r="A17" s="7"/>
      <c r="B17" s="133"/>
      <c r="C17" s="68" t="s">
        <v>9</v>
      </c>
      <c r="D17" s="69" t="s">
        <v>41</v>
      </c>
      <c r="E17" s="122"/>
      <c r="F17" s="152" t="s">
        <v>175</v>
      </c>
      <c r="G17" s="122"/>
      <c r="H17" s="122"/>
      <c r="I17" s="122"/>
      <c r="J17" s="122"/>
      <c r="K17" s="122"/>
      <c r="L17" s="122"/>
      <c r="M17" s="122"/>
      <c r="N17" s="122"/>
      <c r="O17" s="122"/>
      <c r="P17" s="18"/>
      <c r="R17" s="52">
        <v>12</v>
      </c>
      <c r="S17" s="52" t="s">
        <v>117</v>
      </c>
      <c r="T17" s="52">
        <v>12</v>
      </c>
      <c r="U17" s="120" t="s">
        <v>169</v>
      </c>
      <c r="V17" s="220">
        <v>0</v>
      </c>
      <c r="W17" s="220">
        <v>0</v>
      </c>
      <c r="X17" s="220">
        <v>0</v>
      </c>
      <c r="Y17" s="221">
        <v>0</v>
      </c>
      <c r="AA17" s="123" t="str">
        <f t="shared" si="6"/>
        <v>12月使用分</v>
      </c>
      <c r="AB17" s="123">
        <f t="shared" si="7"/>
        <v>12</v>
      </c>
      <c r="AC17" s="120" t="str">
        <f t="shared" si="0"/>
        <v>（1月検針分）</v>
      </c>
      <c r="AD17" s="126" t="str">
        <f t="shared" si="1"/>
        <v>12月使用分
（1月検針分）</v>
      </c>
      <c r="AE17" s="128">
        <f t="shared" si="2"/>
        <v>0</v>
      </c>
      <c r="AF17" s="128">
        <f t="shared" si="3"/>
        <v>0</v>
      </c>
      <c r="AG17" s="128">
        <f t="shared" si="4"/>
        <v>0</v>
      </c>
      <c r="AH17" s="124">
        <f t="shared" si="5"/>
        <v>0</v>
      </c>
    </row>
    <row r="18" spans="1:34" ht="30" customHeight="1" thickBot="1" x14ac:dyDescent="0.25">
      <c r="A18" s="7"/>
      <c r="B18" s="140">
        <f>IF(D18="必要",1,0)</f>
        <v>0</v>
      </c>
      <c r="C18" s="70" t="s">
        <v>40</v>
      </c>
      <c r="D18" s="32"/>
      <c r="E18" s="122"/>
      <c r="F18" s="153"/>
      <c r="G18" s="122"/>
      <c r="H18" s="122"/>
      <c r="I18" s="122"/>
      <c r="J18" s="122"/>
      <c r="K18" s="122"/>
      <c r="L18" s="122"/>
      <c r="M18" s="122"/>
      <c r="N18" s="122"/>
      <c r="O18" s="122"/>
      <c r="P18" s="18"/>
      <c r="R18" s="52">
        <v>13</v>
      </c>
      <c r="S18" s="52" t="s">
        <v>128</v>
      </c>
      <c r="T18" s="52">
        <v>13</v>
      </c>
      <c r="U18" s="120" t="s">
        <v>158</v>
      </c>
      <c r="V18" s="220">
        <v>0</v>
      </c>
      <c r="W18" s="220">
        <v>0</v>
      </c>
      <c r="X18" s="220">
        <v>0</v>
      </c>
      <c r="Y18" s="221">
        <v>0</v>
      </c>
      <c r="AA18" s="123" t="str">
        <f t="shared" si="6"/>
        <v>翌1月使用分</v>
      </c>
      <c r="AB18" s="123">
        <f t="shared" si="7"/>
        <v>13</v>
      </c>
      <c r="AC18" s="120" t="str">
        <f t="shared" si="0"/>
        <v>（2月検針分）</v>
      </c>
      <c r="AD18" s="126" t="str">
        <f t="shared" si="1"/>
        <v>翌1月使用分
（2月検針分）</v>
      </c>
      <c r="AE18" s="128">
        <f t="shared" si="2"/>
        <v>0</v>
      </c>
      <c r="AF18" s="128">
        <f t="shared" si="3"/>
        <v>0</v>
      </c>
      <c r="AG18" s="128">
        <f t="shared" si="4"/>
        <v>0</v>
      </c>
      <c r="AH18" s="124">
        <f t="shared" si="5"/>
        <v>0</v>
      </c>
    </row>
    <row r="19" spans="1:34" ht="30" customHeight="1" thickBot="1" x14ac:dyDescent="0.25">
      <c r="A19" s="7"/>
      <c r="B19" s="140">
        <f>IF(D19="必要",1,0)</f>
        <v>0</v>
      </c>
      <c r="C19" s="71" t="s">
        <v>39</v>
      </c>
      <c r="D19" s="31"/>
      <c r="E19" s="122"/>
      <c r="F19" s="154" t="s">
        <v>176</v>
      </c>
      <c r="G19" s="122"/>
      <c r="H19" s="122"/>
      <c r="I19" s="122"/>
      <c r="J19" s="122"/>
      <c r="K19" s="122"/>
      <c r="L19" s="122"/>
      <c r="M19" s="122"/>
      <c r="N19" s="122"/>
      <c r="O19" s="122"/>
      <c r="P19" s="18"/>
      <c r="R19" s="52">
        <v>14</v>
      </c>
      <c r="S19" s="52" t="s">
        <v>129</v>
      </c>
      <c r="T19" s="52">
        <v>14</v>
      </c>
      <c r="U19" s="120" t="s">
        <v>159</v>
      </c>
      <c r="V19" s="220">
        <v>0</v>
      </c>
      <c r="W19" s="220">
        <v>0</v>
      </c>
      <c r="X19" s="220">
        <v>0</v>
      </c>
      <c r="Y19" s="221">
        <v>0</v>
      </c>
      <c r="AA19" s="123" t="str">
        <f t="shared" si="6"/>
        <v>翌2月使用分</v>
      </c>
      <c r="AB19" s="123">
        <f t="shared" si="7"/>
        <v>14</v>
      </c>
      <c r="AC19" s="120" t="str">
        <f t="shared" si="0"/>
        <v>（3月検針分）</v>
      </c>
      <c r="AD19" s="126" t="str">
        <f t="shared" si="1"/>
        <v>翌2月使用分
（3月検針分）</v>
      </c>
      <c r="AE19" s="128">
        <f t="shared" si="2"/>
        <v>0</v>
      </c>
      <c r="AF19" s="128">
        <f t="shared" si="3"/>
        <v>0</v>
      </c>
      <c r="AG19" s="128">
        <f t="shared" si="4"/>
        <v>0</v>
      </c>
      <c r="AH19" s="124">
        <f t="shared" si="5"/>
        <v>0</v>
      </c>
    </row>
    <row r="20" spans="1:34" ht="30" customHeight="1" thickTop="1" thickBot="1" x14ac:dyDescent="0.25">
      <c r="A20" s="7"/>
      <c r="B20" s="133"/>
      <c r="C20" s="72" t="s">
        <v>38</v>
      </c>
      <c r="D20" s="73">
        <f>(B18+B19)*3000000</f>
        <v>0</v>
      </c>
      <c r="E20" s="122"/>
      <c r="F20" s="122"/>
      <c r="G20" s="122"/>
      <c r="H20" s="122"/>
      <c r="I20" s="122"/>
      <c r="J20" s="122"/>
      <c r="K20" s="122"/>
      <c r="L20" s="122"/>
      <c r="M20" s="122"/>
      <c r="N20" s="122"/>
      <c r="O20" s="122"/>
      <c r="P20" s="18"/>
      <c r="R20" s="52">
        <v>15</v>
      </c>
      <c r="S20" s="52" t="s">
        <v>130</v>
      </c>
      <c r="T20" s="52">
        <v>15</v>
      </c>
      <c r="U20" s="120" t="s">
        <v>160</v>
      </c>
      <c r="V20" s="220">
        <v>0</v>
      </c>
      <c r="W20" s="220">
        <v>0</v>
      </c>
      <c r="X20" s="220">
        <v>0</v>
      </c>
      <c r="Y20" s="221">
        <v>0</v>
      </c>
      <c r="AA20" s="123" t="str">
        <f t="shared" si="6"/>
        <v>翌3月使用分</v>
      </c>
      <c r="AB20" s="123">
        <f t="shared" si="7"/>
        <v>15</v>
      </c>
      <c r="AC20" s="120" t="str">
        <f t="shared" si="0"/>
        <v>（4月検針分）</v>
      </c>
      <c r="AD20" s="126" t="str">
        <f t="shared" si="1"/>
        <v>翌3月使用分
（4月検針分）</v>
      </c>
      <c r="AE20" s="128">
        <f t="shared" si="2"/>
        <v>0</v>
      </c>
      <c r="AF20" s="128">
        <f t="shared" si="3"/>
        <v>0</v>
      </c>
      <c r="AG20" s="128">
        <f t="shared" si="4"/>
        <v>0</v>
      </c>
      <c r="AH20" s="124">
        <f t="shared" si="5"/>
        <v>0</v>
      </c>
    </row>
    <row r="21" spans="1:34" ht="15" customHeight="1" x14ac:dyDescent="0.2">
      <c r="A21" s="7"/>
      <c r="B21" s="133"/>
      <c r="C21" s="74" t="s">
        <v>37</v>
      </c>
      <c r="D21" s="122"/>
      <c r="E21" s="122"/>
      <c r="F21" s="122"/>
      <c r="G21" s="122"/>
      <c r="H21" s="122"/>
      <c r="I21" s="122"/>
      <c r="J21" s="122"/>
      <c r="K21" s="122"/>
      <c r="L21" s="122"/>
      <c r="M21" s="122"/>
      <c r="N21" s="122"/>
      <c r="O21" s="122"/>
      <c r="P21" s="18"/>
      <c r="R21" s="52">
        <v>16</v>
      </c>
      <c r="S21" s="52" t="s">
        <v>131</v>
      </c>
      <c r="T21" s="52">
        <v>16</v>
      </c>
      <c r="U21" s="120" t="s">
        <v>161</v>
      </c>
      <c r="V21" s="220">
        <v>0</v>
      </c>
      <c r="W21" s="220">
        <v>0</v>
      </c>
      <c r="X21" s="220">
        <v>0</v>
      </c>
      <c r="Y21" s="221">
        <v>0</v>
      </c>
      <c r="AA21" s="123" t="str">
        <f t="shared" si="6"/>
        <v>翌4月使用分</v>
      </c>
      <c r="AB21" s="123">
        <f t="shared" si="7"/>
        <v>16</v>
      </c>
      <c r="AC21" s="120" t="str">
        <f t="shared" si="0"/>
        <v>（5月検針分）</v>
      </c>
      <c r="AD21" s="126" t="str">
        <f t="shared" si="1"/>
        <v>翌4月使用分
（5月検針分）</v>
      </c>
      <c r="AE21" s="128">
        <f t="shared" si="2"/>
        <v>0</v>
      </c>
      <c r="AF21" s="128">
        <f t="shared" si="3"/>
        <v>0</v>
      </c>
      <c r="AG21" s="128">
        <f t="shared" si="4"/>
        <v>0</v>
      </c>
      <c r="AH21" s="124">
        <f t="shared" si="5"/>
        <v>0</v>
      </c>
    </row>
    <row r="22" spans="1:34" ht="26" x14ac:dyDescent="0.2">
      <c r="A22" s="7"/>
      <c r="B22" s="133"/>
      <c r="C22" s="122"/>
      <c r="D22" s="122"/>
      <c r="E22" s="122"/>
      <c r="F22" s="122"/>
      <c r="G22" s="122"/>
      <c r="H22" s="122"/>
      <c r="I22" s="122"/>
      <c r="J22" s="122"/>
      <c r="K22" s="122"/>
      <c r="L22" s="122"/>
      <c r="M22" s="122"/>
      <c r="N22" s="122"/>
      <c r="O22" s="122"/>
      <c r="P22" s="18"/>
      <c r="R22" s="52">
        <v>17</v>
      </c>
      <c r="S22" s="52" t="s">
        <v>132</v>
      </c>
      <c r="T22" s="52">
        <v>17</v>
      </c>
      <c r="U22" s="120" t="s">
        <v>162</v>
      </c>
      <c r="V22" s="220">
        <v>0</v>
      </c>
      <c r="W22" s="220">
        <v>0</v>
      </c>
      <c r="X22" s="220">
        <v>0</v>
      </c>
      <c r="Y22" s="221">
        <v>0</v>
      </c>
      <c r="AA22" s="123" t="str">
        <f t="shared" si="6"/>
        <v>翌5月使用分</v>
      </c>
      <c r="AB22" s="123">
        <f t="shared" si="7"/>
        <v>17</v>
      </c>
      <c r="AC22" s="120" t="str">
        <f t="shared" si="0"/>
        <v>（6月検針分）</v>
      </c>
      <c r="AD22" s="126" t="str">
        <f t="shared" si="1"/>
        <v>翌5月使用分
（6月検針分）</v>
      </c>
      <c r="AE22" s="128">
        <f t="shared" si="2"/>
        <v>0</v>
      </c>
      <c r="AF22" s="128">
        <f t="shared" si="3"/>
        <v>0</v>
      </c>
      <c r="AG22" s="128">
        <f t="shared" si="4"/>
        <v>0</v>
      </c>
      <c r="AH22" s="124">
        <f t="shared" si="5"/>
        <v>0</v>
      </c>
    </row>
    <row r="23" spans="1:34" ht="30" customHeight="1" thickBot="1" x14ac:dyDescent="0.25">
      <c r="A23" s="7"/>
      <c r="B23" s="133"/>
      <c r="C23" s="135" t="s">
        <v>10</v>
      </c>
      <c r="D23" s="122"/>
      <c r="E23" s="145" t="s">
        <v>156</v>
      </c>
      <c r="F23" s="122"/>
      <c r="G23" s="122"/>
      <c r="H23" s="122"/>
      <c r="I23" s="122"/>
      <c r="J23" s="122"/>
      <c r="K23" s="122"/>
      <c r="L23" s="122"/>
      <c r="M23" s="122"/>
      <c r="N23" s="122"/>
      <c r="O23" s="122"/>
      <c r="P23" s="18"/>
      <c r="R23" s="52">
        <v>18</v>
      </c>
      <c r="S23" s="52" t="s">
        <v>133</v>
      </c>
      <c r="T23" s="52">
        <v>18</v>
      </c>
      <c r="U23" s="120" t="s">
        <v>163</v>
      </c>
      <c r="V23" s="220">
        <v>0</v>
      </c>
      <c r="W23" s="220">
        <v>0</v>
      </c>
      <c r="X23" s="220">
        <v>0</v>
      </c>
      <c r="Y23" s="221">
        <v>0</v>
      </c>
      <c r="AA23" s="123" t="str">
        <f t="shared" si="6"/>
        <v>翌6月使用分</v>
      </c>
      <c r="AB23" s="123">
        <f t="shared" si="7"/>
        <v>18</v>
      </c>
      <c r="AC23" s="120" t="str">
        <f t="shared" si="0"/>
        <v>（7月検針分）</v>
      </c>
      <c r="AD23" s="126" t="str">
        <f t="shared" si="1"/>
        <v>翌6月使用分
（7月検針分）</v>
      </c>
      <c r="AE23" s="128">
        <f t="shared" si="2"/>
        <v>0</v>
      </c>
      <c r="AF23" s="128">
        <f t="shared" si="3"/>
        <v>0</v>
      </c>
      <c r="AG23" s="128">
        <f t="shared" si="4"/>
        <v>0</v>
      </c>
      <c r="AH23" s="124">
        <f t="shared" si="5"/>
        <v>0</v>
      </c>
    </row>
    <row r="24" spans="1:34" ht="30" customHeight="1" thickBot="1" x14ac:dyDescent="0.25">
      <c r="A24" s="7"/>
      <c r="B24" s="133"/>
      <c r="C24" s="75" t="s">
        <v>11</v>
      </c>
      <c r="D24" s="76" t="str">
        <f>IF(OR(AA6="",AB6&gt;$B$14),"",AD6)</f>
        <v>1月使用分
（2月検針分）</v>
      </c>
      <c r="E24" s="77" t="str">
        <f>IF(OR(AA7="",AB7&gt;$B$14),"",AD7)</f>
        <v>2月使用分
（3月検針分）</v>
      </c>
      <c r="F24" s="77" t="str">
        <f>IF(OR(AA8="",AB8&gt;$B$14),"",AD8)</f>
        <v>3月使用分
（4月検針分）</v>
      </c>
      <c r="G24" s="77" t="str">
        <f>IF(OR(AA9="",AB9&gt;$B$14),"",AD9)</f>
        <v/>
      </c>
      <c r="H24" s="77" t="str">
        <f>IF(OR(AA10="",AB10&gt;$B$14),"",AD10)</f>
        <v/>
      </c>
      <c r="I24" s="77" t="str">
        <f>IF(OR(AA11="",AB11&gt;$B$14),"",AD11)</f>
        <v/>
      </c>
      <c r="J24" s="77" t="str">
        <f>IF(OR(AA12="",AB12&gt;$B$14),"",AD12)</f>
        <v/>
      </c>
      <c r="K24" s="77" t="str">
        <f>IF(OR(AA13="",AB13&gt;$B$14),"",AD13)</f>
        <v/>
      </c>
      <c r="L24" s="77" t="str">
        <f>IF(OR(AA14="",AB14&gt;$B$14),"",AD14)</f>
        <v/>
      </c>
      <c r="M24" s="77" t="str">
        <f>IF(OR(AA15="",AB15&gt;$B$14),"",AD15)</f>
        <v/>
      </c>
      <c r="N24" s="77" t="str">
        <f>IF(OR(AA16="",AB16&gt;$B$14),"",AD16)</f>
        <v/>
      </c>
      <c r="O24" s="78" t="str">
        <f>IF(OR(AA17="",AB17&gt;$B$14),"",AD17)</f>
        <v/>
      </c>
      <c r="P24" s="18"/>
      <c r="R24" s="52">
        <v>19</v>
      </c>
      <c r="S24" s="52" t="s">
        <v>134</v>
      </c>
      <c r="T24" s="52">
        <v>19</v>
      </c>
      <c r="U24" s="120" t="s">
        <v>164</v>
      </c>
      <c r="V24" s="220">
        <v>0</v>
      </c>
      <c r="W24" s="220">
        <v>0</v>
      </c>
      <c r="X24" s="220">
        <v>0</v>
      </c>
      <c r="Y24" s="221">
        <v>0</v>
      </c>
      <c r="AA24" s="123" t="str">
        <f t="shared" si="6"/>
        <v>翌7月使用分</v>
      </c>
      <c r="AB24" s="123">
        <f t="shared" si="7"/>
        <v>19</v>
      </c>
      <c r="AC24" s="120" t="str">
        <f t="shared" si="0"/>
        <v>（8月検針分）</v>
      </c>
      <c r="AD24" s="126" t="str">
        <f t="shared" si="1"/>
        <v>翌7月使用分
（8月検針分）</v>
      </c>
      <c r="AE24" s="128">
        <f t="shared" si="2"/>
        <v>0</v>
      </c>
      <c r="AF24" s="128">
        <f t="shared" si="3"/>
        <v>0</v>
      </c>
      <c r="AG24" s="128">
        <f t="shared" si="4"/>
        <v>0</v>
      </c>
      <c r="AH24" s="124">
        <f t="shared" si="5"/>
        <v>0</v>
      </c>
    </row>
    <row r="25" spans="1:34" s="81" customFormat="1" ht="30" customHeight="1" thickTop="1" x14ac:dyDescent="0.2">
      <c r="A25" s="79"/>
      <c r="B25" s="147"/>
      <c r="C25" s="80" t="s">
        <v>12</v>
      </c>
      <c r="D25" s="25"/>
      <c r="E25" s="26"/>
      <c r="F25" s="26"/>
      <c r="G25" s="26"/>
      <c r="H25" s="26"/>
      <c r="I25" s="26"/>
      <c r="J25" s="26"/>
      <c r="K25" s="26"/>
      <c r="L25" s="26"/>
      <c r="M25" s="26"/>
      <c r="N25" s="26"/>
      <c r="O25" s="27"/>
      <c r="P25" s="148"/>
      <c r="R25" s="52">
        <v>20</v>
      </c>
      <c r="S25" s="52" t="s">
        <v>135</v>
      </c>
      <c r="T25" s="52">
        <v>20</v>
      </c>
      <c r="U25" s="120" t="s">
        <v>165</v>
      </c>
      <c r="V25" s="220">
        <v>0</v>
      </c>
      <c r="W25" s="220">
        <v>0</v>
      </c>
      <c r="X25" s="220">
        <v>0</v>
      </c>
      <c r="Y25" s="221">
        <v>0</v>
      </c>
      <c r="AA25" s="123" t="str">
        <f t="shared" si="6"/>
        <v>翌8月使用分</v>
      </c>
      <c r="AB25" s="123">
        <f t="shared" si="7"/>
        <v>20</v>
      </c>
      <c r="AC25" s="120" t="str">
        <f t="shared" si="0"/>
        <v>（9月検針分）</v>
      </c>
      <c r="AD25" s="126" t="str">
        <f t="shared" si="1"/>
        <v>翌8月使用分
（9月検針分）</v>
      </c>
      <c r="AE25" s="128">
        <f t="shared" si="2"/>
        <v>0</v>
      </c>
      <c r="AF25" s="128">
        <f t="shared" si="3"/>
        <v>0</v>
      </c>
      <c r="AG25" s="128">
        <f t="shared" si="4"/>
        <v>0</v>
      </c>
      <c r="AH25" s="124">
        <f t="shared" si="5"/>
        <v>0</v>
      </c>
    </row>
    <row r="26" spans="1:34" s="81" customFormat="1" ht="30" customHeight="1" thickBot="1" x14ac:dyDescent="0.25">
      <c r="A26" s="79"/>
      <c r="B26" s="147"/>
      <c r="C26" s="82" t="s">
        <v>13</v>
      </c>
      <c r="D26" s="28"/>
      <c r="E26" s="29"/>
      <c r="F26" s="29"/>
      <c r="G26" s="29"/>
      <c r="H26" s="29"/>
      <c r="I26" s="29"/>
      <c r="J26" s="29"/>
      <c r="K26" s="29"/>
      <c r="L26" s="29"/>
      <c r="M26" s="29"/>
      <c r="N26" s="29"/>
      <c r="O26" s="30"/>
      <c r="P26" s="148"/>
      <c r="R26" s="52">
        <v>21</v>
      </c>
      <c r="S26" s="52" t="s">
        <v>136</v>
      </c>
      <c r="T26" s="52">
        <v>21</v>
      </c>
      <c r="U26" s="120" t="s">
        <v>166</v>
      </c>
      <c r="V26" s="220">
        <v>0</v>
      </c>
      <c r="W26" s="220">
        <v>0</v>
      </c>
      <c r="X26" s="220">
        <v>0</v>
      </c>
      <c r="Y26" s="221">
        <v>0</v>
      </c>
      <c r="AA26" s="123" t="str">
        <f t="shared" si="6"/>
        <v>翌9月使用分</v>
      </c>
      <c r="AB26" s="123">
        <f t="shared" si="7"/>
        <v>21</v>
      </c>
      <c r="AC26" s="120" t="str">
        <f t="shared" si="0"/>
        <v>（10月検針分）</v>
      </c>
      <c r="AD26" s="126" t="str">
        <f t="shared" si="1"/>
        <v>翌9月使用分
（10月検針分）</v>
      </c>
      <c r="AE26" s="128">
        <f t="shared" si="2"/>
        <v>0</v>
      </c>
      <c r="AF26" s="128">
        <f t="shared" si="3"/>
        <v>0</v>
      </c>
      <c r="AG26" s="128">
        <f t="shared" si="4"/>
        <v>0</v>
      </c>
      <c r="AH26" s="124">
        <f t="shared" si="5"/>
        <v>0</v>
      </c>
    </row>
    <row r="27" spans="1:34" ht="30" customHeight="1" thickTop="1" x14ac:dyDescent="0.2">
      <c r="A27" s="7"/>
      <c r="B27" s="133"/>
      <c r="C27" s="83" t="s">
        <v>14</v>
      </c>
      <c r="D27" s="84">
        <f>AE6</f>
        <v>4.5</v>
      </c>
      <c r="E27" s="85">
        <f>AE7</f>
        <v>4.5</v>
      </c>
      <c r="F27" s="85">
        <f>AE8</f>
        <v>1.5</v>
      </c>
      <c r="G27" s="85">
        <f>AE9</f>
        <v>0</v>
      </c>
      <c r="H27" s="85">
        <f>AE10</f>
        <v>0</v>
      </c>
      <c r="I27" s="85">
        <f>AE11</f>
        <v>0</v>
      </c>
      <c r="J27" s="85">
        <f>AE12</f>
        <v>0</v>
      </c>
      <c r="K27" s="85">
        <f>AE13</f>
        <v>0</v>
      </c>
      <c r="L27" s="85">
        <f>AE14</f>
        <v>0</v>
      </c>
      <c r="M27" s="85">
        <f>AE15</f>
        <v>0</v>
      </c>
      <c r="N27" s="85">
        <f>AE16</f>
        <v>0</v>
      </c>
      <c r="O27" s="86">
        <f>AE17</f>
        <v>0</v>
      </c>
      <c r="P27" s="18"/>
      <c r="R27" s="52">
        <v>22</v>
      </c>
      <c r="S27" s="52" t="s">
        <v>137</v>
      </c>
      <c r="T27" s="52">
        <v>22</v>
      </c>
      <c r="U27" s="120" t="s">
        <v>167</v>
      </c>
      <c r="V27" s="220">
        <v>0</v>
      </c>
      <c r="W27" s="220">
        <v>0</v>
      </c>
      <c r="X27" s="220">
        <v>0</v>
      </c>
      <c r="Y27" s="221">
        <v>0</v>
      </c>
      <c r="AA27" s="123" t="str">
        <f t="shared" si="6"/>
        <v>翌10月使用分</v>
      </c>
      <c r="AB27" s="123">
        <f t="shared" si="7"/>
        <v>22</v>
      </c>
      <c r="AC27" s="120" t="str">
        <f t="shared" si="0"/>
        <v>（11月検針分）</v>
      </c>
      <c r="AD27" s="126" t="str">
        <f t="shared" si="1"/>
        <v>翌10月使用分
（11月検針分）</v>
      </c>
      <c r="AE27" s="128">
        <f t="shared" si="2"/>
        <v>0</v>
      </c>
      <c r="AF27" s="128">
        <f t="shared" si="3"/>
        <v>0</v>
      </c>
      <c r="AG27" s="128">
        <f t="shared" si="4"/>
        <v>0</v>
      </c>
      <c r="AH27" s="124">
        <f t="shared" si="5"/>
        <v>0</v>
      </c>
    </row>
    <row r="28" spans="1:34" ht="30" customHeight="1" x14ac:dyDescent="0.2">
      <c r="A28" s="7"/>
      <c r="B28" s="133"/>
      <c r="C28" s="87" t="s">
        <v>15</v>
      </c>
      <c r="D28" s="88">
        <f>AF6</f>
        <v>2.2999999999999998</v>
      </c>
      <c r="E28" s="89">
        <f>AF7</f>
        <v>2.2999999999999998</v>
      </c>
      <c r="F28" s="89">
        <f>AF8</f>
        <v>0.8</v>
      </c>
      <c r="G28" s="89">
        <f>AF9</f>
        <v>0</v>
      </c>
      <c r="H28" s="89">
        <f>AF10</f>
        <v>0</v>
      </c>
      <c r="I28" s="89">
        <f>AF11</f>
        <v>0</v>
      </c>
      <c r="J28" s="89">
        <f>AF12</f>
        <v>0</v>
      </c>
      <c r="K28" s="89">
        <f>AF13</f>
        <v>0</v>
      </c>
      <c r="L28" s="89">
        <f>AF14</f>
        <v>0</v>
      </c>
      <c r="M28" s="89">
        <f>AF15</f>
        <v>0</v>
      </c>
      <c r="N28" s="89">
        <f>AF16</f>
        <v>0</v>
      </c>
      <c r="O28" s="90">
        <f>AF17</f>
        <v>0</v>
      </c>
      <c r="P28" s="18"/>
      <c r="R28" s="52">
        <v>23</v>
      </c>
      <c r="S28" s="52" t="s">
        <v>138</v>
      </c>
      <c r="T28" s="52">
        <v>23</v>
      </c>
      <c r="U28" s="120" t="s">
        <v>168</v>
      </c>
      <c r="V28" s="220">
        <v>0</v>
      </c>
      <c r="W28" s="220">
        <v>0</v>
      </c>
      <c r="X28" s="220">
        <v>0</v>
      </c>
      <c r="Y28" s="221">
        <v>0</v>
      </c>
      <c r="AA28" s="123" t="str">
        <f t="shared" si="6"/>
        <v>翌11月使用分</v>
      </c>
      <c r="AB28" s="123">
        <f t="shared" si="7"/>
        <v>23</v>
      </c>
      <c r="AC28" s="120" t="str">
        <f t="shared" si="0"/>
        <v>（12月検針分）</v>
      </c>
      <c r="AD28" s="126" t="str">
        <f t="shared" si="1"/>
        <v>翌11月使用分
（12月検針分）</v>
      </c>
      <c r="AE28" s="128">
        <f t="shared" si="2"/>
        <v>0</v>
      </c>
      <c r="AF28" s="128">
        <f t="shared" si="3"/>
        <v>0</v>
      </c>
      <c r="AG28" s="128">
        <f t="shared" si="4"/>
        <v>0</v>
      </c>
      <c r="AH28" s="124">
        <f t="shared" si="5"/>
        <v>0</v>
      </c>
    </row>
    <row r="29" spans="1:34" s="81" customFormat="1" ht="30" customHeight="1" thickBot="1" x14ac:dyDescent="0.25">
      <c r="A29" s="79"/>
      <c r="B29" s="147"/>
      <c r="C29" s="91" t="s">
        <v>36</v>
      </c>
      <c r="D29" s="92">
        <f t="shared" ref="D29:O29" si="8">ROUNDUP(SUMPRODUCT(D25:D26,D27:D28),0)</f>
        <v>0</v>
      </c>
      <c r="E29" s="92">
        <f t="shared" si="8"/>
        <v>0</v>
      </c>
      <c r="F29" s="92">
        <f t="shared" si="8"/>
        <v>0</v>
      </c>
      <c r="G29" s="92">
        <f t="shared" si="8"/>
        <v>0</v>
      </c>
      <c r="H29" s="92">
        <f t="shared" si="8"/>
        <v>0</v>
      </c>
      <c r="I29" s="92">
        <f t="shared" si="8"/>
        <v>0</v>
      </c>
      <c r="J29" s="92">
        <f t="shared" si="8"/>
        <v>0</v>
      </c>
      <c r="K29" s="92">
        <f t="shared" si="8"/>
        <v>0</v>
      </c>
      <c r="L29" s="92">
        <f t="shared" si="8"/>
        <v>0</v>
      </c>
      <c r="M29" s="92">
        <f t="shared" si="8"/>
        <v>0</v>
      </c>
      <c r="N29" s="92">
        <f t="shared" si="8"/>
        <v>0</v>
      </c>
      <c r="O29" s="67">
        <f t="shared" si="8"/>
        <v>0</v>
      </c>
      <c r="P29" s="148"/>
      <c r="R29" s="52">
        <v>24</v>
      </c>
      <c r="S29" s="52" t="s">
        <v>139</v>
      </c>
      <c r="T29" s="52">
        <v>24</v>
      </c>
      <c r="U29" s="120" t="s">
        <v>169</v>
      </c>
      <c r="V29" s="220">
        <v>0</v>
      </c>
      <c r="W29" s="220">
        <v>0</v>
      </c>
      <c r="X29" s="220">
        <v>0</v>
      </c>
      <c r="Y29" s="221">
        <v>0</v>
      </c>
      <c r="AA29" s="123" t="str">
        <f t="shared" si="6"/>
        <v>翌12月使用分</v>
      </c>
      <c r="AB29" s="123">
        <f t="shared" si="7"/>
        <v>24</v>
      </c>
      <c r="AC29" s="120" t="str">
        <f t="shared" si="0"/>
        <v>（1月検針分）</v>
      </c>
      <c r="AD29" s="126" t="str">
        <f t="shared" si="1"/>
        <v>翌12月使用分
（1月検針分）</v>
      </c>
      <c r="AE29" s="128">
        <f t="shared" si="2"/>
        <v>0</v>
      </c>
      <c r="AF29" s="128">
        <f t="shared" si="3"/>
        <v>0</v>
      </c>
      <c r="AG29" s="128">
        <f t="shared" si="4"/>
        <v>0</v>
      </c>
      <c r="AH29" s="124">
        <f t="shared" si="5"/>
        <v>0</v>
      </c>
    </row>
    <row r="30" spans="1:34" ht="15" customHeight="1" x14ac:dyDescent="0.2">
      <c r="A30" s="7"/>
      <c r="B30" s="133"/>
      <c r="C30" s="74" t="s">
        <v>35</v>
      </c>
      <c r="D30" s="12"/>
      <c r="E30" s="122"/>
      <c r="F30" s="122"/>
      <c r="G30" s="122"/>
      <c r="H30" s="122"/>
      <c r="I30" s="122"/>
      <c r="J30" s="122"/>
      <c r="K30" s="122"/>
      <c r="L30" s="122"/>
      <c r="M30" s="122"/>
      <c r="N30" s="122"/>
      <c r="O30" s="122"/>
      <c r="P30" s="18"/>
    </row>
    <row r="31" spans="1:34" x14ac:dyDescent="0.2">
      <c r="A31" s="7"/>
      <c r="B31" s="133"/>
      <c r="C31" s="122"/>
      <c r="D31" s="122"/>
      <c r="E31" s="122"/>
      <c r="F31" s="122"/>
      <c r="G31" s="122"/>
      <c r="H31" s="122"/>
      <c r="I31" s="122"/>
      <c r="J31" s="122"/>
      <c r="K31" s="122"/>
      <c r="L31" s="122"/>
      <c r="M31" s="122"/>
      <c r="N31" s="122"/>
      <c r="O31" s="122"/>
      <c r="P31" s="18"/>
    </row>
    <row r="32" spans="1:34" ht="30" customHeight="1" thickBot="1" x14ac:dyDescent="0.25">
      <c r="A32" s="7"/>
      <c r="B32" s="133"/>
      <c r="C32" s="135" t="s">
        <v>16</v>
      </c>
      <c r="D32" s="122"/>
      <c r="E32" s="145" t="s">
        <v>156</v>
      </c>
      <c r="F32" s="122"/>
      <c r="G32" s="122"/>
      <c r="H32" s="122"/>
      <c r="I32" s="122"/>
      <c r="J32" s="122"/>
      <c r="K32" s="122"/>
      <c r="L32" s="122"/>
      <c r="M32" s="122"/>
      <c r="N32" s="122"/>
      <c r="O32" s="122"/>
      <c r="P32" s="18"/>
    </row>
    <row r="33" spans="1:34" ht="30" customHeight="1" thickBot="1" x14ac:dyDescent="0.25">
      <c r="A33" s="7"/>
      <c r="B33" s="133"/>
      <c r="C33" s="75" t="s">
        <v>11</v>
      </c>
      <c r="D33" s="76" t="str">
        <f>D24</f>
        <v>1月使用分
（2月検針分）</v>
      </c>
      <c r="E33" s="77" t="str">
        <f>E24</f>
        <v>2月使用分
（3月検針分）</v>
      </c>
      <c r="F33" s="77" t="str">
        <f t="shared" ref="F33:N33" si="9">F24</f>
        <v>3月使用分
（4月検針分）</v>
      </c>
      <c r="G33" s="77" t="str">
        <f t="shared" si="9"/>
        <v/>
      </c>
      <c r="H33" s="77" t="str">
        <f t="shared" si="9"/>
        <v/>
      </c>
      <c r="I33" s="77" t="str">
        <f t="shared" si="9"/>
        <v/>
      </c>
      <c r="J33" s="77" t="str">
        <f t="shared" si="9"/>
        <v/>
      </c>
      <c r="K33" s="77" t="str">
        <f t="shared" si="9"/>
        <v/>
      </c>
      <c r="L33" s="77" t="str">
        <f t="shared" si="9"/>
        <v/>
      </c>
      <c r="M33" s="77" t="str">
        <f t="shared" si="9"/>
        <v/>
      </c>
      <c r="N33" s="77" t="str">
        <f t="shared" si="9"/>
        <v/>
      </c>
      <c r="O33" s="78" t="str">
        <f>O24</f>
        <v/>
      </c>
      <c r="P33" s="18"/>
    </row>
    <row r="34" spans="1:34" s="81" customFormat="1" ht="30" customHeight="1" thickTop="1" x14ac:dyDescent="0.2">
      <c r="A34" s="79"/>
      <c r="B34" s="147"/>
      <c r="C34" s="80" t="s">
        <v>17</v>
      </c>
      <c r="D34" s="25"/>
      <c r="E34" s="26"/>
      <c r="F34" s="26"/>
      <c r="G34" s="26"/>
      <c r="H34" s="26"/>
      <c r="I34" s="26"/>
      <c r="J34" s="26"/>
      <c r="K34" s="26"/>
      <c r="L34" s="26"/>
      <c r="M34" s="26"/>
      <c r="N34" s="26"/>
      <c r="O34" s="27"/>
      <c r="P34" s="148"/>
      <c r="S34" s="93"/>
      <c r="T34" s="93"/>
      <c r="U34" s="124"/>
      <c r="V34" s="221"/>
      <c r="W34" s="221"/>
      <c r="X34" s="221"/>
      <c r="Y34" s="221"/>
      <c r="AE34" s="93"/>
      <c r="AF34" s="93"/>
      <c r="AG34" s="93"/>
      <c r="AH34" s="93"/>
    </row>
    <row r="35" spans="1:34" ht="30" customHeight="1" x14ac:dyDescent="0.2">
      <c r="A35" s="7"/>
      <c r="B35" s="133"/>
      <c r="C35" s="83" t="s">
        <v>18</v>
      </c>
      <c r="D35" s="84">
        <f t="shared" ref="D35:O35" si="10">D27-D28</f>
        <v>2.2000000000000002</v>
      </c>
      <c r="E35" s="85">
        <f t="shared" si="10"/>
        <v>2.2000000000000002</v>
      </c>
      <c r="F35" s="85">
        <f t="shared" si="10"/>
        <v>0.7</v>
      </c>
      <c r="G35" s="85">
        <f t="shared" si="10"/>
        <v>0</v>
      </c>
      <c r="H35" s="85">
        <f t="shared" si="10"/>
        <v>0</v>
      </c>
      <c r="I35" s="85">
        <f t="shared" si="10"/>
        <v>0</v>
      </c>
      <c r="J35" s="85">
        <f t="shared" si="10"/>
        <v>0</v>
      </c>
      <c r="K35" s="85">
        <f t="shared" si="10"/>
        <v>0</v>
      </c>
      <c r="L35" s="85">
        <f t="shared" si="10"/>
        <v>0</v>
      </c>
      <c r="M35" s="85">
        <f t="shared" si="10"/>
        <v>0</v>
      </c>
      <c r="N35" s="85">
        <f t="shared" si="10"/>
        <v>0</v>
      </c>
      <c r="O35" s="86">
        <f t="shared" si="10"/>
        <v>0</v>
      </c>
      <c r="P35" s="18"/>
    </row>
    <row r="36" spans="1:34" s="81" customFormat="1" ht="30" customHeight="1" thickBot="1" x14ac:dyDescent="0.25">
      <c r="A36" s="79"/>
      <c r="B36" s="147"/>
      <c r="C36" s="91" t="s">
        <v>36</v>
      </c>
      <c r="D36" s="92">
        <f t="shared" ref="D36:O36" si="11">ROUNDUP(D34*D35,0)</f>
        <v>0</v>
      </c>
      <c r="E36" s="92">
        <f t="shared" si="11"/>
        <v>0</v>
      </c>
      <c r="F36" s="92">
        <f t="shared" si="11"/>
        <v>0</v>
      </c>
      <c r="G36" s="92">
        <f t="shared" si="11"/>
        <v>0</v>
      </c>
      <c r="H36" s="92">
        <f t="shared" si="11"/>
        <v>0</v>
      </c>
      <c r="I36" s="92">
        <f t="shared" si="11"/>
        <v>0</v>
      </c>
      <c r="J36" s="92">
        <f t="shared" si="11"/>
        <v>0</v>
      </c>
      <c r="K36" s="92">
        <f t="shared" si="11"/>
        <v>0</v>
      </c>
      <c r="L36" s="92">
        <f t="shared" si="11"/>
        <v>0</v>
      </c>
      <c r="M36" s="92">
        <f t="shared" si="11"/>
        <v>0</v>
      </c>
      <c r="N36" s="92">
        <f t="shared" si="11"/>
        <v>0</v>
      </c>
      <c r="O36" s="67">
        <f t="shared" si="11"/>
        <v>0</v>
      </c>
      <c r="P36" s="148"/>
      <c r="S36" s="93"/>
      <c r="T36" s="93"/>
      <c r="U36" s="124"/>
      <c r="V36" s="221"/>
      <c r="W36" s="221"/>
      <c r="X36" s="221"/>
      <c r="Y36" s="221"/>
      <c r="AE36" s="93"/>
      <c r="AF36" s="93"/>
      <c r="AG36" s="93"/>
      <c r="AH36" s="93"/>
    </row>
    <row r="37" spans="1:34" ht="15" customHeight="1" x14ac:dyDescent="0.2">
      <c r="A37" s="7"/>
      <c r="B37" s="133"/>
      <c r="C37" s="74" t="s">
        <v>35</v>
      </c>
      <c r="D37" s="12"/>
      <c r="E37" s="122"/>
      <c r="F37" s="122"/>
      <c r="G37" s="122"/>
      <c r="H37" s="122"/>
      <c r="I37" s="122"/>
      <c r="J37" s="122"/>
      <c r="K37" s="122"/>
      <c r="L37" s="122"/>
      <c r="M37" s="122"/>
      <c r="N37" s="122"/>
      <c r="O37" s="122"/>
      <c r="P37" s="18"/>
    </row>
    <row r="38" spans="1:34" x14ac:dyDescent="0.2">
      <c r="A38" s="7"/>
      <c r="B38" s="133"/>
      <c r="C38" s="122"/>
      <c r="D38" s="122"/>
      <c r="E38" s="122"/>
      <c r="F38" s="122"/>
      <c r="G38" s="122"/>
      <c r="H38" s="122"/>
      <c r="I38" s="122"/>
      <c r="J38" s="122"/>
      <c r="K38" s="122"/>
      <c r="L38" s="122"/>
      <c r="M38" s="122"/>
      <c r="N38" s="122"/>
      <c r="O38" s="122"/>
      <c r="P38" s="18"/>
    </row>
    <row r="39" spans="1:34" ht="30" customHeight="1" thickBot="1" x14ac:dyDescent="0.25">
      <c r="A39" s="7"/>
      <c r="B39" s="133"/>
      <c r="C39" s="135" t="s">
        <v>19</v>
      </c>
      <c r="D39" s="122"/>
      <c r="E39" s="145" t="s">
        <v>156</v>
      </c>
      <c r="F39" s="122"/>
      <c r="G39" s="122"/>
      <c r="H39" s="122"/>
      <c r="I39" s="122"/>
      <c r="J39" s="122"/>
      <c r="K39" s="122"/>
      <c r="L39" s="122"/>
      <c r="M39" s="122"/>
      <c r="N39" s="122"/>
      <c r="O39" s="122"/>
      <c r="P39" s="18"/>
    </row>
    <row r="40" spans="1:34" ht="30" customHeight="1" thickBot="1" x14ac:dyDescent="0.25">
      <c r="A40" s="7"/>
      <c r="B40" s="133"/>
      <c r="C40" s="75" t="s">
        <v>11</v>
      </c>
      <c r="D40" s="76" t="str">
        <f>D33</f>
        <v>1月使用分
（2月検針分）</v>
      </c>
      <c r="E40" s="77" t="str">
        <f>E33</f>
        <v>2月使用分
（3月検針分）</v>
      </c>
      <c r="F40" s="77" t="str">
        <f t="shared" ref="F40:N40" si="12">F33</f>
        <v>3月使用分
（4月検針分）</v>
      </c>
      <c r="G40" s="77" t="str">
        <f t="shared" si="12"/>
        <v/>
      </c>
      <c r="H40" s="77" t="str">
        <f t="shared" si="12"/>
        <v/>
      </c>
      <c r="I40" s="77" t="str">
        <f t="shared" si="12"/>
        <v/>
      </c>
      <c r="J40" s="77" t="str">
        <f t="shared" si="12"/>
        <v/>
      </c>
      <c r="K40" s="77" t="str">
        <f t="shared" si="12"/>
        <v/>
      </c>
      <c r="L40" s="77" t="str">
        <f t="shared" si="12"/>
        <v/>
      </c>
      <c r="M40" s="77" t="str">
        <f t="shared" si="12"/>
        <v/>
      </c>
      <c r="N40" s="77" t="str">
        <f t="shared" si="12"/>
        <v/>
      </c>
      <c r="O40" s="78" t="str">
        <f>O33</f>
        <v/>
      </c>
      <c r="P40" s="18"/>
    </row>
    <row r="41" spans="1:34" s="81" customFormat="1" ht="30" customHeight="1" thickTop="1" x14ac:dyDescent="0.2">
      <c r="A41" s="79"/>
      <c r="B41" s="147"/>
      <c r="C41" s="80" t="s">
        <v>20</v>
      </c>
      <c r="D41" s="25"/>
      <c r="E41" s="26"/>
      <c r="F41" s="26"/>
      <c r="G41" s="26"/>
      <c r="H41" s="26"/>
      <c r="I41" s="26"/>
      <c r="J41" s="26"/>
      <c r="K41" s="26"/>
      <c r="L41" s="26"/>
      <c r="M41" s="26"/>
      <c r="N41" s="26"/>
      <c r="O41" s="27"/>
      <c r="P41" s="148"/>
      <c r="S41" s="93"/>
      <c r="T41" s="93"/>
      <c r="U41" s="124"/>
      <c r="V41" s="221"/>
      <c r="W41" s="221"/>
      <c r="X41" s="221"/>
      <c r="Y41" s="221"/>
      <c r="AE41" s="93"/>
      <c r="AF41" s="93"/>
      <c r="AG41" s="93"/>
      <c r="AH41" s="93"/>
    </row>
    <row r="42" spans="1:34" s="81" customFormat="1" ht="30" customHeight="1" thickBot="1" x14ac:dyDescent="0.25">
      <c r="A42" s="79"/>
      <c r="B42" s="147"/>
      <c r="C42" s="82" t="s">
        <v>21</v>
      </c>
      <c r="D42" s="28"/>
      <c r="E42" s="29"/>
      <c r="F42" s="29"/>
      <c r="G42" s="29"/>
      <c r="H42" s="29"/>
      <c r="I42" s="29"/>
      <c r="J42" s="29"/>
      <c r="K42" s="29"/>
      <c r="L42" s="29"/>
      <c r="M42" s="29"/>
      <c r="N42" s="29"/>
      <c r="O42" s="30"/>
      <c r="P42" s="148"/>
      <c r="S42" s="93"/>
      <c r="T42" s="93"/>
      <c r="U42" s="124"/>
      <c r="V42" s="221"/>
      <c r="W42" s="221"/>
      <c r="X42" s="221"/>
      <c r="Y42" s="221"/>
      <c r="AE42" s="93"/>
      <c r="AF42" s="93"/>
      <c r="AG42" s="93"/>
      <c r="AH42" s="93"/>
    </row>
    <row r="43" spans="1:34" ht="30" customHeight="1" thickTop="1" x14ac:dyDescent="0.2">
      <c r="A43" s="7"/>
      <c r="B43" s="133"/>
      <c r="C43" s="83" t="s">
        <v>22</v>
      </c>
      <c r="D43" s="84">
        <f>AG6</f>
        <v>18</v>
      </c>
      <c r="E43" s="85">
        <f>AG7</f>
        <v>18</v>
      </c>
      <c r="F43" s="85">
        <f>AG8</f>
        <v>6</v>
      </c>
      <c r="G43" s="85">
        <f>AG9</f>
        <v>0</v>
      </c>
      <c r="H43" s="85">
        <f>AG10</f>
        <v>0</v>
      </c>
      <c r="I43" s="85">
        <f>AG11</f>
        <v>0</v>
      </c>
      <c r="J43" s="85">
        <f>AG12</f>
        <v>0</v>
      </c>
      <c r="K43" s="85">
        <f>AG13</f>
        <v>0</v>
      </c>
      <c r="L43" s="85">
        <f>AG14</f>
        <v>0</v>
      </c>
      <c r="M43" s="85">
        <f>AG15</f>
        <v>0</v>
      </c>
      <c r="N43" s="85">
        <f>AG16</f>
        <v>0</v>
      </c>
      <c r="O43" s="86">
        <f>AG17</f>
        <v>0</v>
      </c>
      <c r="P43" s="18"/>
    </row>
    <row r="44" spans="1:34" ht="30" customHeight="1" x14ac:dyDescent="0.2">
      <c r="A44" s="7"/>
      <c r="B44" s="133"/>
      <c r="C44" s="87" t="s">
        <v>23</v>
      </c>
      <c r="D44" s="94">
        <f>AH6</f>
        <v>21880</v>
      </c>
      <c r="E44" s="95">
        <f>AH7</f>
        <v>21880</v>
      </c>
      <c r="F44" s="95">
        <f>AH8</f>
        <v>7293</v>
      </c>
      <c r="G44" s="95">
        <f>AH9</f>
        <v>0</v>
      </c>
      <c r="H44" s="95">
        <f>AH10</f>
        <v>0</v>
      </c>
      <c r="I44" s="95">
        <f>AH11</f>
        <v>0</v>
      </c>
      <c r="J44" s="95">
        <f>AH12</f>
        <v>9724</v>
      </c>
      <c r="K44" s="95">
        <f>AH13</f>
        <v>12156</v>
      </c>
      <c r="L44" s="95">
        <f>AH14</f>
        <v>9724</v>
      </c>
      <c r="M44" s="95">
        <f>AH15</f>
        <v>0</v>
      </c>
      <c r="N44" s="95">
        <f>AH16</f>
        <v>0</v>
      </c>
      <c r="O44" s="96">
        <f>AH17</f>
        <v>0</v>
      </c>
      <c r="P44" s="18"/>
    </row>
    <row r="45" spans="1:34" s="81" customFormat="1" ht="30" customHeight="1" thickBot="1" x14ac:dyDescent="0.25">
      <c r="A45" s="79"/>
      <c r="B45" s="147"/>
      <c r="C45" s="91" t="s">
        <v>36</v>
      </c>
      <c r="D45" s="92">
        <f t="shared" ref="D45:O45" si="13">ROUNDUP(SUMPRODUCT(D41:D42,D43:D44),0)</f>
        <v>0</v>
      </c>
      <c r="E45" s="92">
        <f t="shared" si="13"/>
        <v>0</v>
      </c>
      <c r="F45" s="92">
        <f t="shared" si="13"/>
        <v>0</v>
      </c>
      <c r="G45" s="92">
        <f t="shared" si="13"/>
        <v>0</v>
      </c>
      <c r="H45" s="92">
        <f t="shared" si="13"/>
        <v>0</v>
      </c>
      <c r="I45" s="92">
        <f t="shared" si="13"/>
        <v>0</v>
      </c>
      <c r="J45" s="92">
        <f t="shared" si="13"/>
        <v>0</v>
      </c>
      <c r="K45" s="92">
        <f t="shared" si="13"/>
        <v>0</v>
      </c>
      <c r="L45" s="92">
        <f t="shared" si="13"/>
        <v>0</v>
      </c>
      <c r="M45" s="92">
        <f t="shared" si="13"/>
        <v>0</v>
      </c>
      <c r="N45" s="92">
        <f t="shared" si="13"/>
        <v>0</v>
      </c>
      <c r="O45" s="67">
        <f t="shared" si="13"/>
        <v>0</v>
      </c>
      <c r="P45" s="148"/>
      <c r="S45" s="93"/>
      <c r="T45" s="93"/>
      <c r="U45" s="124"/>
      <c r="V45" s="221"/>
      <c r="W45" s="221"/>
      <c r="X45" s="221"/>
      <c r="Y45" s="221"/>
      <c r="AE45" s="93"/>
      <c r="AF45" s="93"/>
      <c r="AG45" s="93"/>
      <c r="AH45" s="93"/>
    </row>
    <row r="46" spans="1:34" ht="15" customHeight="1" x14ac:dyDescent="0.2">
      <c r="A46" s="7"/>
      <c r="B46" s="133"/>
      <c r="C46" s="74" t="s">
        <v>35</v>
      </c>
      <c r="D46" s="12"/>
      <c r="E46" s="122"/>
      <c r="F46" s="122"/>
      <c r="G46" s="122"/>
      <c r="H46" s="122"/>
      <c r="I46" s="122"/>
      <c r="J46" s="122"/>
      <c r="K46" s="122"/>
      <c r="L46" s="122"/>
      <c r="M46" s="122"/>
      <c r="N46" s="122"/>
      <c r="O46" s="122"/>
      <c r="P46" s="18"/>
    </row>
    <row r="47" spans="1:34" x14ac:dyDescent="0.2">
      <c r="A47" s="7"/>
      <c r="B47" s="133"/>
      <c r="C47" s="122"/>
      <c r="D47" s="122"/>
      <c r="E47" s="122"/>
      <c r="F47" s="122"/>
      <c r="G47" s="122"/>
      <c r="H47" s="122"/>
      <c r="I47" s="122"/>
      <c r="J47" s="122"/>
      <c r="K47" s="122"/>
      <c r="L47" s="122"/>
      <c r="M47" s="122"/>
      <c r="N47" s="122"/>
      <c r="O47" s="122"/>
      <c r="P47" s="18"/>
    </row>
    <row r="48" spans="1:34" x14ac:dyDescent="0.2">
      <c r="A48" s="7"/>
      <c r="B48" s="133"/>
      <c r="C48" s="122"/>
      <c r="D48" s="122"/>
      <c r="E48" s="122"/>
      <c r="F48" s="122"/>
      <c r="G48" s="122"/>
      <c r="H48" s="122"/>
      <c r="I48" s="122"/>
      <c r="J48" s="122"/>
      <c r="K48" s="122"/>
      <c r="L48" s="122"/>
      <c r="M48" s="122"/>
      <c r="N48" s="122"/>
      <c r="O48" s="122"/>
      <c r="P48" s="18"/>
    </row>
    <row r="49" spans="1:34" ht="30" customHeight="1" x14ac:dyDescent="0.2">
      <c r="A49" s="7"/>
      <c r="B49" s="133"/>
      <c r="C49" s="135" t="s">
        <v>24</v>
      </c>
      <c r="D49" s="122"/>
      <c r="E49" s="122"/>
      <c r="F49" s="122"/>
      <c r="G49" s="122"/>
      <c r="H49" s="122"/>
      <c r="I49" s="122"/>
      <c r="J49" s="122"/>
      <c r="K49" s="122"/>
      <c r="L49" s="122"/>
      <c r="M49" s="122"/>
      <c r="N49" s="122"/>
      <c r="O49" s="122"/>
      <c r="P49" s="18"/>
    </row>
    <row r="50" spans="1:34" s="97" customFormat="1" ht="13.5" thickBot="1" x14ac:dyDescent="0.25">
      <c r="A50" s="53"/>
      <c r="B50" s="133"/>
      <c r="C50" s="149"/>
      <c r="D50" s="149"/>
      <c r="E50" s="149"/>
      <c r="F50" s="149"/>
      <c r="G50" s="149"/>
      <c r="H50" s="149"/>
      <c r="I50" s="149"/>
      <c r="J50" s="149"/>
      <c r="K50" s="149"/>
      <c r="L50" s="149"/>
      <c r="M50" s="149"/>
      <c r="N50" s="149"/>
      <c r="O50" s="149"/>
      <c r="P50" s="150"/>
      <c r="U50" s="123"/>
      <c r="V50" s="219"/>
      <c r="W50" s="219"/>
      <c r="X50" s="219"/>
      <c r="Y50" s="219"/>
    </row>
    <row r="51" spans="1:34" ht="31.75" customHeight="1" thickBot="1" x14ac:dyDescent="0.25">
      <c r="A51" s="7"/>
      <c r="B51" s="133"/>
      <c r="C51" s="98" t="s">
        <v>11</v>
      </c>
      <c r="D51" s="99" t="str">
        <f>D40</f>
        <v>1月使用分
（2月検針分）</v>
      </c>
      <c r="E51" s="77" t="str">
        <f>E40</f>
        <v>2月使用分
（3月検針分）</v>
      </c>
      <c r="F51" s="77" t="str">
        <f t="shared" ref="F51:N51" si="14">F40</f>
        <v>3月使用分
（4月検針分）</v>
      </c>
      <c r="G51" s="77" t="str">
        <f t="shared" si="14"/>
        <v/>
      </c>
      <c r="H51" s="77" t="str">
        <f t="shared" si="14"/>
        <v/>
      </c>
      <c r="I51" s="77" t="str">
        <f t="shared" si="14"/>
        <v/>
      </c>
      <c r="J51" s="77" t="str">
        <f t="shared" si="14"/>
        <v/>
      </c>
      <c r="K51" s="77" t="str">
        <f t="shared" si="14"/>
        <v/>
      </c>
      <c r="L51" s="77" t="str">
        <f t="shared" si="14"/>
        <v/>
      </c>
      <c r="M51" s="77" t="str">
        <f t="shared" si="14"/>
        <v/>
      </c>
      <c r="N51" s="77" t="str">
        <f t="shared" si="14"/>
        <v/>
      </c>
      <c r="O51" s="78" t="str">
        <f>O40</f>
        <v/>
      </c>
      <c r="P51" s="18"/>
    </row>
    <row r="52" spans="1:34" s="81" customFormat="1" ht="30" customHeight="1" x14ac:dyDescent="0.2">
      <c r="A52" s="79"/>
      <c r="B52" s="147"/>
      <c r="C52" s="100" t="s">
        <v>25</v>
      </c>
      <c r="D52" s="101">
        <f t="shared" ref="D52:O52" si="15">D29*D55</f>
        <v>0</v>
      </c>
      <c r="E52" s="102">
        <f t="shared" si="15"/>
        <v>0</v>
      </c>
      <c r="F52" s="102">
        <f t="shared" si="15"/>
        <v>0</v>
      </c>
      <c r="G52" s="102">
        <f t="shared" si="15"/>
        <v>0</v>
      </c>
      <c r="H52" s="102">
        <f t="shared" si="15"/>
        <v>0</v>
      </c>
      <c r="I52" s="102">
        <f t="shared" si="15"/>
        <v>0</v>
      </c>
      <c r="J52" s="102">
        <f t="shared" si="15"/>
        <v>0</v>
      </c>
      <c r="K52" s="102">
        <f t="shared" si="15"/>
        <v>0</v>
      </c>
      <c r="L52" s="102">
        <f t="shared" si="15"/>
        <v>0</v>
      </c>
      <c r="M52" s="102">
        <f t="shared" si="15"/>
        <v>0</v>
      </c>
      <c r="N52" s="102">
        <f t="shared" si="15"/>
        <v>0</v>
      </c>
      <c r="O52" s="62">
        <f t="shared" si="15"/>
        <v>0</v>
      </c>
      <c r="P52" s="148"/>
      <c r="S52" s="103"/>
      <c r="T52" s="103"/>
      <c r="U52" s="125"/>
      <c r="V52" s="221"/>
      <c r="W52" s="221"/>
      <c r="X52" s="221"/>
      <c r="Y52" s="221"/>
      <c r="AE52" s="93"/>
      <c r="AF52" s="93"/>
      <c r="AG52" s="93"/>
      <c r="AH52" s="93"/>
    </row>
    <row r="53" spans="1:34" s="81" customFormat="1" ht="30" customHeight="1" x14ac:dyDescent="0.2">
      <c r="A53" s="79"/>
      <c r="B53" s="147"/>
      <c r="C53" s="104" t="s">
        <v>26</v>
      </c>
      <c r="D53" s="105">
        <f t="shared" ref="D53:O53" si="16">D36*D55</f>
        <v>0</v>
      </c>
      <c r="E53" s="95">
        <f t="shared" si="16"/>
        <v>0</v>
      </c>
      <c r="F53" s="95">
        <f t="shared" si="16"/>
        <v>0</v>
      </c>
      <c r="G53" s="95">
        <f t="shared" si="16"/>
        <v>0</v>
      </c>
      <c r="H53" s="95">
        <f t="shared" si="16"/>
        <v>0</v>
      </c>
      <c r="I53" s="95">
        <f t="shared" si="16"/>
        <v>0</v>
      </c>
      <c r="J53" s="95">
        <f t="shared" si="16"/>
        <v>0</v>
      </c>
      <c r="K53" s="95">
        <f t="shared" si="16"/>
        <v>0</v>
      </c>
      <c r="L53" s="95">
        <f t="shared" si="16"/>
        <v>0</v>
      </c>
      <c r="M53" s="95">
        <f t="shared" si="16"/>
        <v>0</v>
      </c>
      <c r="N53" s="95">
        <f t="shared" si="16"/>
        <v>0</v>
      </c>
      <c r="O53" s="96">
        <f t="shared" si="16"/>
        <v>0</v>
      </c>
      <c r="P53" s="148"/>
      <c r="S53" s="103"/>
      <c r="T53" s="103"/>
      <c r="U53" s="125"/>
      <c r="V53" s="221"/>
      <c r="W53" s="221"/>
      <c r="X53" s="221"/>
      <c r="Y53" s="221"/>
      <c r="AE53" s="93"/>
      <c r="AF53" s="93"/>
      <c r="AG53" s="93"/>
      <c r="AH53" s="93"/>
    </row>
    <row r="54" spans="1:34" s="81" customFormat="1" ht="30" customHeight="1" thickBot="1" x14ac:dyDescent="0.25">
      <c r="A54" s="79"/>
      <c r="B54" s="147"/>
      <c r="C54" s="106" t="s">
        <v>27</v>
      </c>
      <c r="D54" s="107">
        <f t="shared" ref="D54:O54" si="17">D45*D55</f>
        <v>0</v>
      </c>
      <c r="E54" s="108">
        <f t="shared" si="17"/>
        <v>0</v>
      </c>
      <c r="F54" s="108">
        <f t="shared" si="17"/>
        <v>0</v>
      </c>
      <c r="G54" s="108">
        <f t="shared" si="17"/>
        <v>0</v>
      </c>
      <c r="H54" s="108">
        <f t="shared" si="17"/>
        <v>0</v>
      </c>
      <c r="I54" s="108">
        <f t="shared" si="17"/>
        <v>0</v>
      </c>
      <c r="J54" s="108">
        <f t="shared" si="17"/>
        <v>0</v>
      </c>
      <c r="K54" s="108">
        <f t="shared" si="17"/>
        <v>0</v>
      </c>
      <c r="L54" s="108">
        <f t="shared" si="17"/>
        <v>0</v>
      </c>
      <c r="M54" s="108">
        <f t="shared" si="17"/>
        <v>0</v>
      </c>
      <c r="N54" s="108">
        <f t="shared" si="17"/>
        <v>0</v>
      </c>
      <c r="O54" s="67">
        <f t="shared" si="17"/>
        <v>0</v>
      </c>
      <c r="P54" s="148"/>
      <c r="S54" s="103"/>
      <c r="T54" s="103"/>
      <c r="U54" s="125"/>
      <c r="V54" s="221"/>
      <c r="W54" s="221"/>
      <c r="X54" s="221"/>
      <c r="Y54" s="221"/>
      <c r="AE54" s="93"/>
      <c r="AF54" s="93"/>
      <c r="AG54" s="93"/>
      <c r="AH54" s="93"/>
    </row>
    <row r="55" spans="1:34" s="97" customFormat="1" x14ac:dyDescent="0.2">
      <c r="A55" s="53"/>
      <c r="B55" s="133"/>
      <c r="C55" s="149" t="s">
        <v>33</v>
      </c>
      <c r="D55" s="149">
        <f>IF(D51="",0,1)</f>
        <v>1</v>
      </c>
      <c r="E55" s="149">
        <f t="shared" ref="E55:O55" si="18">IF(E51="",0,1)</f>
        <v>1</v>
      </c>
      <c r="F55" s="149">
        <f t="shared" si="18"/>
        <v>1</v>
      </c>
      <c r="G55" s="149">
        <f t="shared" si="18"/>
        <v>0</v>
      </c>
      <c r="H55" s="149">
        <f t="shared" si="18"/>
        <v>0</v>
      </c>
      <c r="I55" s="149">
        <f t="shared" si="18"/>
        <v>0</v>
      </c>
      <c r="J55" s="149">
        <f t="shared" si="18"/>
        <v>0</v>
      </c>
      <c r="K55" s="149">
        <f t="shared" si="18"/>
        <v>0</v>
      </c>
      <c r="L55" s="149">
        <f t="shared" si="18"/>
        <v>0</v>
      </c>
      <c r="M55" s="149">
        <f t="shared" si="18"/>
        <v>0</v>
      </c>
      <c r="N55" s="149">
        <f t="shared" si="18"/>
        <v>0</v>
      </c>
      <c r="O55" s="149">
        <f t="shared" si="18"/>
        <v>0</v>
      </c>
      <c r="P55" s="150"/>
      <c r="U55" s="123"/>
      <c r="V55" s="219"/>
      <c r="W55" s="219"/>
      <c r="X55" s="219"/>
      <c r="Y55" s="219"/>
    </row>
    <row r="56" spans="1:34" ht="13.5" thickBot="1" x14ac:dyDescent="0.25">
      <c r="A56" s="7"/>
      <c r="B56" s="151"/>
      <c r="C56" s="21"/>
      <c r="D56" s="21"/>
      <c r="E56" s="21"/>
      <c r="F56" s="21"/>
      <c r="G56" s="21"/>
      <c r="H56" s="21"/>
      <c r="I56" s="21"/>
      <c r="J56" s="21"/>
      <c r="K56" s="21"/>
      <c r="L56" s="21"/>
      <c r="M56" s="21"/>
      <c r="N56" s="21"/>
      <c r="O56" s="21"/>
      <c r="P56" s="24"/>
    </row>
  </sheetData>
  <sheetProtection algorithmName="SHA-512" hashValue="rQOEsuQtnAXOxHREh7Md8TR6EJpwAlgb8pwZ+4vv5LMXdxO0cVr6Qp539bb7EN/ybjmO4JIUEUpzT1kGyv09oQ==" saltValue="tF4ybcYU9aM5c5j5koDDtA==" spinCount="100000" sheet="1" objects="1" scenarios="1"/>
  <mergeCells count="21">
    <mergeCell ref="H13:I13"/>
    <mergeCell ref="H14:I14"/>
    <mergeCell ref="C8:D8"/>
    <mergeCell ref="E8:F8"/>
    <mergeCell ref="F12:G12"/>
    <mergeCell ref="E13:F13"/>
    <mergeCell ref="E14:F14"/>
    <mergeCell ref="F10:G10"/>
    <mergeCell ref="H10:I10"/>
    <mergeCell ref="D12:E12"/>
    <mergeCell ref="H12:I12"/>
    <mergeCell ref="F11:G11"/>
    <mergeCell ref="H11:I11"/>
    <mergeCell ref="D10:E10"/>
    <mergeCell ref="D11:E11"/>
    <mergeCell ref="D6:F6"/>
    <mergeCell ref="D7:F7"/>
    <mergeCell ref="H7:I7"/>
    <mergeCell ref="D9:E9"/>
    <mergeCell ref="F9:G9"/>
    <mergeCell ref="H9:I9"/>
  </mergeCells>
  <phoneticPr fontId="1"/>
  <conditionalFormatting sqref="D25:O26">
    <cfRule type="expression" dxfId="2" priority="3">
      <formula>D$24=""</formula>
    </cfRule>
  </conditionalFormatting>
  <conditionalFormatting sqref="D34:O34">
    <cfRule type="expression" dxfId="1" priority="2">
      <formula>D$24=""</formula>
    </cfRule>
  </conditionalFormatting>
  <conditionalFormatting sqref="D41:O42">
    <cfRule type="expression" dxfId="0" priority="1">
      <formula>D$24=""</formula>
    </cfRule>
  </conditionalFormatting>
  <dataValidations count="4">
    <dataValidation type="list" allowBlank="1" showInputMessage="1" showErrorMessage="1" sqref="D14" xr:uid="{D01FEB77-6795-4B3A-A173-6D248DDB6013}">
      <formula1>OFFSET($AA$6,0,0,$AC$5,1)</formula1>
    </dataValidation>
    <dataValidation type="whole" operator="greaterThanOrEqual" allowBlank="1" showInputMessage="1" showErrorMessage="1" sqref="D25:O26 D34:O34 D41:O42" xr:uid="{80B244D0-2B7D-4F3E-96E0-03117413DF36}">
      <formula1>0</formula1>
    </dataValidation>
    <dataValidation type="list" allowBlank="1" showInputMessage="1" showErrorMessage="1" sqref="D18:D19 F18" xr:uid="{2288A823-86B0-4754-BFCF-1ADCFA4C4E37}">
      <formula1>"必要,不要"</formula1>
    </dataValidation>
    <dataValidation type="list" allowBlank="1" showInputMessage="1" showErrorMessage="1" sqref="D13" xr:uid="{EB00179F-E556-48DB-958F-71C8B96518E7}">
      <formula1>$S$6:$S$29</formula1>
    </dataValidation>
  </dataValidations>
  <pageMargins left="0.39370078740157483" right="0.39370078740157483" top="0.39370078740157483" bottom="0.39370078740157483" header="0.19685039370078741" footer="0.19685039370078741"/>
  <pageSetup paperSize="8" scale="58"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75283-E654-48F5-A35C-5710D67033B6}">
  <dimension ref="A1"/>
  <sheetViews>
    <sheetView workbookViewId="0">
      <selection activeCell="A2" sqref="A2"/>
    </sheetView>
  </sheetViews>
  <sheetFormatPr defaultRowHeight="13" x14ac:dyDescent="0.2"/>
  <sheetData>
    <row r="1" spans="1:1" x14ac:dyDescent="0.2">
      <c r="A1" t="s">
        <v>78</v>
      </c>
    </row>
  </sheetData>
  <phoneticPr fontId="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19ac6a3-eb91-4a11-bbe2-b604c2c9a29b">
      <Terms xmlns="http://schemas.microsoft.com/office/infopath/2007/PartnerControls"/>
    </lcf76f155ced4ddcb4097134ff3c332f>
    <TaxCatchAll xmlns="eb8974f5-02d0-4bec-a42a-ae9dc6568ac8" xsi:nil="true"/>
    <_x4e26__x3073__x66ff__x3048__x30c6__x30b9__x30c8_ xmlns="e19ac6a3-eb91-4a11-bbe2-b604c2c9a29b" xsi:nil="true"/>
    <_x5099__x8003_ xmlns="e19ac6a3-eb91-4a11-bbe2-b604c2c9a29b" xsi:nil="true"/>
    <_x30ea__x30f3__x30af_ xmlns="e19ac6a3-eb91-4a11-bbe2-b604c2c9a29b" xsi:nil="true"/>
    <_Flow_SignoffStatus xmlns="e19ac6a3-eb91-4a11-bbe2-b604c2c9a29b" xsi:nil="true"/>
    <URL xmlns="e19ac6a3-eb91-4a11-bbe2-b604c2c9a29b">
      <Url xsi:nil="true"/>
      <Description xsi:nil="true"/>
    </URL>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55B07323E7F47B7E81E02790D9402" ma:contentTypeVersion="23" ma:contentTypeDescription="新しいドキュメントを作成します。" ma:contentTypeScope="" ma:versionID="fc8a73812e4d3c9289ec561922a520ee">
  <xsd:schema xmlns:xsd="http://www.w3.org/2001/XMLSchema" xmlns:xs="http://www.w3.org/2001/XMLSchema" xmlns:p="http://schemas.microsoft.com/office/2006/metadata/properties" xmlns:ns2="e19ac6a3-eb91-4a11-bbe2-b604c2c9a29b" xmlns:ns3="eb8974f5-02d0-4bec-a42a-ae9dc6568ac8" targetNamespace="http://schemas.microsoft.com/office/2006/metadata/properties" ma:root="true" ma:fieldsID="8070e6f8984a4ad8c2a68dccf5fdf1e9" ns2:_="" ns3:_="">
    <xsd:import namespace="e19ac6a3-eb91-4a11-bbe2-b604c2c9a29b"/>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_x4e26__x3073__x66ff__x3048__x30c6__x30b9__x30c8_" minOccurs="0"/>
                <xsd:element ref="ns2:MediaServiceBillingMetadata" minOccurs="0"/>
                <xsd:element ref="ns2:_Flow_SignoffStatus" minOccurs="0"/>
                <xsd:element ref="ns2:URL" minOccurs="0"/>
                <xsd:element ref="ns2:_x30ea__x30f3__x30af_" minOccurs="0"/>
                <xsd:element ref="ns2: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c6a3-eb91-4a11-bbe2-b604c2c9a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4e26__x3073__x66ff__x3048__x30c6__x30b9__x30c8_" ma:index="23" nillable="true" ma:displayName="並び替えテスト" ma:format="Dropdown" ma:internalName="_x4e26__x3073__x66ff__x3048__x30c6__x30b9__x30c8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7" nillable="true" ma:displayName="リンク" ma:format="Dropdown" ma:internalName="_x30ea__x30f3__x30af_">
      <xsd:simpleType>
        <xsd:restriction base="dms:Text">
          <xsd:maxLength value="255"/>
        </xsd:restriction>
      </xsd:simpleType>
    </xsd:element>
    <xsd:element name="_x5099__x8003_" ma:index="28"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F219F-08EB-41EA-B407-41446AB2ED1A}">
  <ds:schemaRefs>
    <ds:schemaRef ds:uri="http://schemas.microsoft.com/office/2006/metadata/properties"/>
    <ds:schemaRef ds:uri="http://schemas.microsoft.com/office/infopath/2007/PartnerControls"/>
    <ds:schemaRef ds:uri="321e8871-1c24-4f8a-8f1d-b9016d52d4a3"/>
    <ds:schemaRef ds:uri="8ee52e10-ab1a-4c94-9d82-ab5dbf513320"/>
  </ds:schemaRefs>
</ds:datastoreItem>
</file>

<file path=customXml/itemProps2.xml><?xml version="1.0" encoding="utf-8"?>
<ds:datastoreItem xmlns:ds="http://schemas.openxmlformats.org/officeDocument/2006/customXml" ds:itemID="{29DBD158-F87D-4CC5-BA02-C0819694CBA4}"/>
</file>

<file path=customXml/itemProps3.xml><?xml version="1.0" encoding="utf-8"?>
<ds:datastoreItem xmlns:ds="http://schemas.openxmlformats.org/officeDocument/2006/customXml" ds:itemID="{60342EB4-1B5B-49FC-80D5-A5B89BF51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補助金交付申請書</vt:lpstr>
      <vt:lpstr>システム改修事前着手届出</vt:lpstr>
      <vt:lpstr>【要入力】入力フォーム</vt:lpstr>
      <vt:lpstr>【要入力】担当者情報</vt:lpstr>
      <vt:lpstr>【要入力】債主登録</vt:lpstr>
      <vt:lpstr>【要入力】申請額算出根拠</vt:lpstr>
      <vt:lpstr>バージョン</vt:lpstr>
      <vt:lpstr>【要入力】債主登録!Print_Area</vt:lpstr>
      <vt:lpstr>【要入力】申請額算出根拠!Print_Area</vt:lpstr>
      <vt:lpstr>システム改修事前着手届出!Print_Area</vt:lpstr>
      <vt:lpstr>補助金交付申請書!Print_Area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2024-04-01T03:28:16Z</dcterms:created>
  <dcterms:modified xsi:type="dcterms:W3CDTF">2025-11-19T00:29:33Z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2024-04-01T03:28:55Z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8bd909e3-e3a4-4761-8206-7f3fcdbfb5e4</vt:lpwstr>
  </property>
  <property fmtid="{D5CDD505-2E9C-101B-9397-08002B2CF9AE}" pid="8" name="MSIP_Label_ea60d57e-af5b-4752-ac57-3e4f28ca11dc_ContentBits">
    <vt:lpwstr>0</vt:lpwstr>
  </property>
  <property fmtid="{D5CDD505-2E9C-101B-9397-08002B2CF9AE}" pid="9" name="ContentTypeId">
    <vt:lpwstr>0x01010030B55B07323E7F47B7E81E02790D9402</vt:lpwstr>
  </property>
  <property fmtid="{D5CDD505-2E9C-101B-9397-08002B2CF9AE}" pid="10" name="MediaServiceImageTags">
    <vt:lpwstr/>
  </property>
</Properties>
</file>