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m7pffs99027v\00省内共有00\DIRGROUP\電力ガス料金支援\41_補助金関係（令和5年）\06_公募要領・交付要綱（小売向け）\03_様式\"/>
    </mc:Choice>
  </mc:AlternateContent>
  <xr:revisionPtr revIDLastSave="0" documentId="13_ncr:1_{A1A63EC2-37AB-49A3-B13E-071C3316B3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額算出根拠" sheetId="2" r:id="rId1"/>
  </sheets>
  <definedNames>
    <definedName name="_xlnm.Print_Area" localSheetId="0">申請額算出根拠!$A$1:$N$57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N58" i="2" s="1"/>
  <c r="N56" i="2" s="1"/>
  <c r="A18" i="2"/>
  <c r="A19" i="2"/>
  <c r="I14" i="2" s="1"/>
  <c r="N48" i="2"/>
  <c r="M48" i="2"/>
  <c r="L48" i="2"/>
  <c r="K48" i="2"/>
  <c r="J48" i="2"/>
  <c r="I48" i="2"/>
  <c r="H48" i="2"/>
  <c r="G48" i="2"/>
  <c r="F48" i="2"/>
  <c r="E48" i="2"/>
  <c r="D48" i="2"/>
  <c r="C48" i="2"/>
  <c r="N37" i="2"/>
  <c r="N38" i="2" s="1"/>
  <c r="M37" i="2"/>
  <c r="M38" i="2" s="1"/>
  <c r="L37" i="2"/>
  <c r="L38" i="2" s="1"/>
  <c r="K37" i="2"/>
  <c r="K38" i="2" s="1"/>
  <c r="J37" i="2"/>
  <c r="J38" i="2" s="1"/>
  <c r="I37" i="2"/>
  <c r="I38" i="2" s="1"/>
  <c r="H37" i="2"/>
  <c r="H38" i="2" s="1"/>
  <c r="G37" i="2"/>
  <c r="G38" i="2" s="1"/>
  <c r="F37" i="2"/>
  <c r="F38" i="2" s="1"/>
  <c r="E37" i="2"/>
  <c r="E38" i="2" s="1"/>
  <c r="D37" i="2"/>
  <c r="D38" i="2" s="1"/>
  <c r="C37" i="2"/>
  <c r="C38" i="2" s="1"/>
  <c r="N30" i="2"/>
  <c r="M30" i="2"/>
  <c r="L30" i="2"/>
  <c r="K30" i="2"/>
  <c r="J30" i="2"/>
  <c r="I30" i="2"/>
  <c r="H30" i="2"/>
  <c r="G30" i="2"/>
  <c r="F30" i="2"/>
  <c r="E30" i="2"/>
  <c r="D30" i="2"/>
  <c r="C30" i="2"/>
  <c r="M12" i="2"/>
  <c r="M11" i="2"/>
  <c r="M10" i="2"/>
  <c r="M9" i="2"/>
  <c r="F13" i="2" l="1"/>
  <c r="F14" i="2"/>
  <c r="N57" i="2"/>
  <c r="N55" i="2"/>
  <c r="C58" i="2"/>
  <c r="I58" i="2"/>
  <c r="D58" i="2"/>
  <c r="J58" i="2"/>
  <c r="E58" i="2"/>
  <c r="K58" i="2"/>
  <c r="F58" i="2"/>
  <c r="L58" i="2"/>
  <c r="G58" i="2"/>
  <c r="M58" i="2"/>
  <c r="H58" i="2"/>
  <c r="C20" i="2"/>
  <c r="I13" i="2"/>
  <c r="I12" i="2" s="1"/>
  <c r="F55" i="2" l="1"/>
  <c r="F57" i="2"/>
  <c r="F56" i="2"/>
  <c r="K57" i="2"/>
  <c r="K56" i="2"/>
  <c r="K55" i="2"/>
  <c r="M57" i="2"/>
  <c r="M56" i="2"/>
  <c r="M55" i="2"/>
  <c r="J57" i="2"/>
  <c r="J56" i="2"/>
  <c r="J55" i="2"/>
  <c r="G55" i="2"/>
  <c r="G57" i="2"/>
  <c r="G56" i="2"/>
  <c r="D57" i="2"/>
  <c r="D56" i="2"/>
  <c r="D55" i="2"/>
  <c r="I57" i="2"/>
  <c r="I56" i="2"/>
  <c r="I55" i="2"/>
  <c r="C57" i="2"/>
  <c r="C56" i="2"/>
  <c r="C55" i="2"/>
  <c r="L57" i="2"/>
  <c r="L56" i="2"/>
  <c r="L55" i="2"/>
  <c r="H57" i="2"/>
  <c r="H56" i="2"/>
  <c r="H55" i="2"/>
  <c r="E57" i="2"/>
  <c r="E56" i="2"/>
  <c r="E55" i="2"/>
  <c r="J11" i="2" l="1"/>
  <c r="K11" i="2" s="1"/>
  <c r="I11" i="2" s="1"/>
  <c r="J10" i="2"/>
  <c r="K10" i="2" s="1"/>
  <c r="I10" i="2" s="1"/>
  <c r="I9" i="2" l="1"/>
  <c r="I7" i="2" s="1"/>
</calcChain>
</file>

<file path=xl/sharedStrings.xml><?xml version="1.0" encoding="utf-8"?>
<sst xmlns="http://schemas.openxmlformats.org/spreadsheetml/2006/main" count="180" uniqueCount="91">
  <si>
    <t>販売量（ｋWｈ）</t>
    <rPh sb="0" eb="3">
      <t>ハンバイリョウ</t>
    </rPh>
    <phoneticPr fontId="1"/>
  </si>
  <si>
    <t>値引き単価（円/kWh）</t>
    <rPh sb="0" eb="2">
      <t>ネビ</t>
    </rPh>
    <rPh sb="3" eb="5">
      <t>タンカ</t>
    </rPh>
    <rPh sb="6" eb="7">
      <t>エン</t>
    </rPh>
    <phoneticPr fontId="1"/>
  </si>
  <si>
    <t>1月使用分
（2月検針分）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</si>
  <si>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2月使用分
（3月検針分）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</si>
  <si>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3月使用分
（4月検針分）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</si>
  <si>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5月使用分
（6月検針分）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</si>
  <si>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7月使用分
（8月検針分）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</si>
  <si>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9月使用分
（10月検針分）</t>
    <rPh sb="1" eb="2">
      <t>ガツ</t>
    </rPh>
    <rPh sb="2" eb="5">
      <t>シヨウブン</t>
    </rPh>
    <rPh sb="9" eb="10">
      <t>ガツ</t>
    </rPh>
    <rPh sb="10" eb="12">
      <t>ケンシン</t>
    </rPh>
    <rPh sb="12" eb="13">
      <t>ブン</t>
    </rPh>
    <phoneticPr fontId="1"/>
  </si>
  <si>
    <t>11月使用分
（12月検針分）</t>
    <rPh sb="2" eb="3">
      <t>ガツ</t>
    </rPh>
    <rPh sb="3" eb="6">
      <t>シヨウブン</t>
    </rPh>
    <rPh sb="10" eb="11">
      <t>ガツ</t>
    </rPh>
    <rPh sb="11" eb="13">
      <t>ケンシン</t>
    </rPh>
    <rPh sb="13" eb="14">
      <t>ブン</t>
    </rPh>
    <phoneticPr fontId="1"/>
  </si>
  <si>
    <t>12月使用分
（1月検針分）</t>
    <rPh sb="2" eb="3">
      <t>ガツ</t>
    </rPh>
    <rPh sb="3" eb="6">
      <t>シヨウブン</t>
    </rPh>
    <rPh sb="9" eb="10">
      <t>ガツ</t>
    </rPh>
    <rPh sb="10" eb="12">
      <t>ケンシン</t>
    </rPh>
    <rPh sb="12" eb="13">
      <t>ブン</t>
    </rPh>
    <phoneticPr fontId="1"/>
  </si>
  <si>
    <t>4月使用分
（5月検針分）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</si>
  <si>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6月使用分
（7月検針分）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</si>
  <si>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10月使用分
（11月検針分）</t>
    <rPh sb="2" eb="3">
      <t>ガツ</t>
    </rPh>
    <rPh sb="3" eb="6">
      <t>シヨウブン</t>
    </rPh>
    <rPh sb="10" eb="11">
      <t>ガツ</t>
    </rPh>
    <rPh sb="11" eb="13">
      <t>ケンシン</t>
    </rPh>
    <rPh sb="13" eb="14">
      <t>ブン</t>
    </rPh>
    <phoneticPr fontId="1"/>
  </si>
  <si>
    <t>8月使用分
（9月検針分）</t>
    <rPh sb="1" eb="2">
      <t>ガツ</t>
    </rPh>
    <rPh sb="2" eb="5">
      <t>シヨウブン</t>
    </rPh>
    <rPh sb="8" eb="9">
      <t>ガツ</t>
    </rPh>
    <rPh sb="9" eb="11">
      <t>ケンシン</t>
    </rPh>
    <rPh sb="11" eb="12">
      <t>ブン</t>
    </rPh>
    <phoneticPr fontId="1"/>
  </si>
  <si>
    <t>低圧 【販売量（ｋWｈ）】</t>
    <rPh sb="0" eb="2">
      <t>テイアツ</t>
    </rPh>
    <rPh sb="4" eb="7">
      <t>ハンバイリョウ</t>
    </rPh>
    <phoneticPr fontId="1"/>
  </si>
  <si>
    <t>高圧 【販売量（ｋWｈ）】</t>
    <rPh sb="0" eb="2">
      <t>コウアツ</t>
    </rPh>
    <rPh sb="4" eb="7">
      <t>ハンバイリョウ</t>
    </rPh>
    <phoneticPr fontId="1"/>
  </si>
  <si>
    <t>低圧 【値引き単価（円/kWh）】</t>
    <rPh sb="0" eb="2">
      <t>テイアツ</t>
    </rPh>
    <rPh sb="4" eb="6">
      <t>ネビ</t>
    </rPh>
    <rPh sb="7" eb="9">
      <t>タンカ</t>
    </rPh>
    <rPh sb="10" eb="11">
      <t>エン</t>
    </rPh>
    <phoneticPr fontId="1"/>
  </si>
  <si>
    <t>高圧 【値引き単価（円/kWh）】</t>
    <rPh sb="0" eb="2">
      <t>コウアツ</t>
    </rPh>
    <rPh sb="4" eb="6">
      <t>ネビ</t>
    </rPh>
    <rPh sb="7" eb="9">
      <t>タンカ</t>
    </rPh>
    <rPh sb="10" eb="11">
      <t>エン</t>
    </rPh>
    <phoneticPr fontId="1"/>
  </si>
  <si>
    <t>値引き必要額（円）</t>
    <rPh sb="0" eb="2">
      <t>ネビ</t>
    </rPh>
    <rPh sb="3" eb="6">
      <t>ヒツヨウガク</t>
    </rPh>
    <rPh sb="7" eb="8">
      <t>エン</t>
    </rPh>
    <phoneticPr fontId="1"/>
  </si>
  <si>
    <t>実績値 / 計画値</t>
    <rPh sb="0" eb="3">
      <t>ジッセキチ</t>
    </rPh>
    <rPh sb="6" eb="8">
      <t>ケイカク</t>
    </rPh>
    <rPh sb="8" eb="9">
      <t>チ</t>
    </rPh>
    <phoneticPr fontId="1"/>
  </si>
  <si>
    <t>2023年実績値</t>
  </si>
  <si>
    <t>計画値</t>
  </si>
  <si>
    <t>販売月</t>
    <rPh sb="0" eb="2">
      <t>ハンバイ</t>
    </rPh>
    <rPh sb="2" eb="3">
      <t>ツキ</t>
    </rPh>
    <phoneticPr fontId="1"/>
  </si>
  <si>
    <t>（２） 電気事業［高圧一括受電事業者］</t>
    <rPh sb="4" eb="6">
      <t>デンキ</t>
    </rPh>
    <rPh sb="6" eb="8">
      <t>ジギョウ</t>
    </rPh>
    <rPh sb="9" eb="11">
      <t>コウアツ</t>
    </rPh>
    <rPh sb="11" eb="13">
      <t>イッカツ</t>
    </rPh>
    <rPh sb="13" eb="15">
      <t>ジュデン</t>
    </rPh>
    <rPh sb="15" eb="18">
      <t>ジギョウシャ</t>
    </rPh>
    <phoneticPr fontId="1"/>
  </si>
  <si>
    <t>（１） 電気事業［小売電気事業者］</t>
    <rPh sb="4" eb="6">
      <t>デンキ</t>
    </rPh>
    <rPh sb="6" eb="8">
      <t>ジギョウ</t>
    </rPh>
    <rPh sb="9" eb="11">
      <t>コウリ</t>
    </rPh>
    <rPh sb="11" eb="13">
      <t>デンキ</t>
    </rPh>
    <rPh sb="13" eb="15">
      <t>ジギョウ</t>
    </rPh>
    <rPh sb="15" eb="16">
      <t>シャ</t>
    </rPh>
    <phoneticPr fontId="1"/>
  </si>
  <si>
    <t>（３） ガス事業［都市ガス事業、LNG販売］</t>
    <rPh sb="6" eb="8">
      <t>ジギョウ</t>
    </rPh>
    <rPh sb="9" eb="11">
      <t>トシ</t>
    </rPh>
    <rPh sb="13" eb="15">
      <t>ジギョウ</t>
    </rPh>
    <rPh sb="19" eb="21">
      <t>ハンバイ</t>
    </rPh>
    <rPh sb="21" eb="22">
      <t>ギョウシャ</t>
    </rPh>
    <phoneticPr fontId="1"/>
  </si>
  <si>
    <t>都市ガス 【販売量（㎥）】</t>
    <rPh sb="0" eb="2">
      <t>トシ</t>
    </rPh>
    <rPh sb="6" eb="9">
      <t>ハンバイリョウ</t>
    </rPh>
    <phoneticPr fontId="1"/>
  </si>
  <si>
    <t>LNG 【販売量（トン）】</t>
    <rPh sb="5" eb="8">
      <t>ハンバイリョウ</t>
    </rPh>
    <phoneticPr fontId="1"/>
  </si>
  <si>
    <t>都市ガス 【値引き単価（円/㎥）】</t>
    <rPh sb="0" eb="2">
      <t>トシ</t>
    </rPh>
    <rPh sb="6" eb="8">
      <t>ネビ</t>
    </rPh>
    <rPh sb="9" eb="11">
      <t>タンカ</t>
    </rPh>
    <rPh sb="12" eb="13">
      <t>エン</t>
    </rPh>
    <phoneticPr fontId="1"/>
  </si>
  <si>
    <t>LNG 【値引き単価（円/トン）】</t>
    <rPh sb="5" eb="7">
      <t>ネビ</t>
    </rPh>
    <rPh sb="8" eb="10">
      <t>タンカ</t>
    </rPh>
    <rPh sb="11" eb="12">
      <t>エン</t>
    </rPh>
    <phoneticPr fontId="1"/>
  </si>
  <si>
    <t>ガス事業用</t>
    <rPh sb="2" eb="4">
      <t>ジギョウ</t>
    </rPh>
    <rPh sb="4" eb="5">
      <t>ヨウ</t>
    </rPh>
    <phoneticPr fontId="1"/>
  </si>
  <si>
    <t>電気事業用</t>
    <rPh sb="0" eb="2">
      <t>デンキ</t>
    </rPh>
    <rPh sb="2" eb="5">
      <t>ジギョウヨウ</t>
    </rPh>
    <phoneticPr fontId="1"/>
  </si>
  <si>
    <t>必要額（円）</t>
    <rPh sb="0" eb="3">
      <t>ヒツヨウガク</t>
    </rPh>
    <rPh sb="4" eb="5">
      <t>エン</t>
    </rPh>
    <phoneticPr fontId="1"/>
  </si>
  <si>
    <t>必要 / 不要</t>
    <rPh sb="0" eb="2">
      <t>ヒツヨウ</t>
    </rPh>
    <rPh sb="5" eb="7">
      <t>フヨウ</t>
    </rPh>
    <phoneticPr fontId="1"/>
  </si>
  <si>
    <t>（０） システム改修費</t>
    <rPh sb="8" eb="11">
      <t>カイシュウヒ</t>
    </rPh>
    <phoneticPr fontId="1"/>
  </si>
  <si>
    <t>不要</t>
  </si>
  <si>
    <t>項目</t>
    <rPh sb="0" eb="2">
      <t>コウモク</t>
    </rPh>
    <phoneticPr fontId="1"/>
  </si>
  <si>
    <t>事業者名</t>
    <rPh sb="0" eb="4">
      <t>ジギョウシャメイ</t>
    </rPh>
    <phoneticPr fontId="1"/>
  </si>
  <si>
    <t>法人番号</t>
    <rPh sb="0" eb="2">
      <t>ホウジン</t>
    </rPh>
    <rPh sb="2" eb="4">
      <t>バンゴウ</t>
    </rPh>
    <phoneticPr fontId="1"/>
  </si>
  <si>
    <t>事業費</t>
    <rPh sb="0" eb="3">
      <t>ジギョウヒ</t>
    </rPh>
    <phoneticPr fontId="1"/>
  </si>
  <si>
    <t>　　うち電気事業</t>
    <rPh sb="4" eb="6">
      <t>デンキ</t>
    </rPh>
    <rPh sb="6" eb="8">
      <t>ジギョウ</t>
    </rPh>
    <phoneticPr fontId="1"/>
  </si>
  <si>
    <t>　　うち都市ガス事業</t>
    <rPh sb="4" eb="6">
      <t>トシ</t>
    </rPh>
    <rPh sb="8" eb="10">
      <t>ジギョウ</t>
    </rPh>
    <phoneticPr fontId="1"/>
  </si>
  <si>
    <t>事務費</t>
    <rPh sb="0" eb="3">
      <t>ジムヒ</t>
    </rPh>
    <phoneticPr fontId="1"/>
  </si>
  <si>
    <t>【補助金申請額（消費税抜き）】</t>
    <rPh sb="1" eb="4">
      <t>ホジョキン</t>
    </rPh>
    <rPh sb="4" eb="7">
      <t>シンセイガク</t>
    </rPh>
    <rPh sb="8" eb="11">
      <t>ショウヒゼイ</t>
    </rPh>
    <rPh sb="11" eb="12">
      <t>ヌ</t>
    </rPh>
    <phoneticPr fontId="1"/>
  </si>
  <si>
    <t>補助金申請額（円）</t>
    <rPh sb="0" eb="3">
      <t>ホジョキン</t>
    </rPh>
    <rPh sb="3" eb="6">
      <t>シンセイガク</t>
    </rPh>
    <rPh sb="7" eb="8">
      <t>エン</t>
    </rPh>
    <phoneticPr fontId="1"/>
  </si>
  <si>
    <t>※システム改修が必要な場合「必要」を選択してください</t>
    <rPh sb="5" eb="7">
      <t>カイシュウ</t>
    </rPh>
    <rPh sb="8" eb="10">
      <t>ヒツヨウ</t>
    </rPh>
    <rPh sb="11" eb="13">
      <t>バアイ</t>
    </rPh>
    <rPh sb="14" eb="16">
      <t>ヒツヨウ</t>
    </rPh>
    <rPh sb="18" eb="20">
      <t>センタク</t>
    </rPh>
    <phoneticPr fontId="1"/>
  </si>
  <si>
    <t>※5月使用分（6月検針分）までの販売量を入力してください。2023年実績又は計画値のいずれかを入力してください。</t>
    <rPh sb="2" eb="3">
      <t>ガツ</t>
    </rPh>
    <rPh sb="3" eb="6">
      <t>シヨウブン</t>
    </rPh>
    <rPh sb="8" eb="9">
      <t>ガツ</t>
    </rPh>
    <rPh sb="9" eb="11">
      <t>ケンシン</t>
    </rPh>
    <rPh sb="11" eb="12">
      <t>ブン</t>
    </rPh>
    <rPh sb="16" eb="19">
      <t>ハンバイリョウ</t>
    </rPh>
    <rPh sb="20" eb="22">
      <t>ニュウリョク</t>
    </rPh>
    <rPh sb="33" eb="34">
      <t>ネン</t>
    </rPh>
    <rPh sb="34" eb="36">
      <t>ジッセキ</t>
    </rPh>
    <rPh sb="36" eb="37">
      <t>マタ</t>
    </rPh>
    <rPh sb="38" eb="40">
      <t>ケイカク</t>
    </rPh>
    <rPh sb="40" eb="41">
      <t>アタイ</t>
    </rPh>
    <rPh sb="47" eb="49">
      <t>ニュウリョク</t>
    </rPh>
    <phoneticPr fontId="1"/>
  </si>
  <si>
    <t>※金額は消費税抜きとし、一定水準で切り上げ計算を行うこととします。</t>
    <rPh sb="1" eb="3">
      <t>キンガク</t>
    </rPh>
    <rPh sb="4" eb="7">
      <t>ショウヒゼイ</t>
    </rPh>
    <rPh sb="7" eb="8">
      <t>ヌ</t>
    </rPh>
    <rPh sb="12" eb="14">
      <t>イッテイ</t>
    </rPh>
    <rPh sb="14" eb="16">
      <t>スイジュン</t>
    </rPh>
    <rPh sb="17" eb="18">
      <t>キ</t>
    </rPh>
    <rPh sb="19" eb="20">
      <t>ア</t>
    </rPh>
    <rPh sb="21" eb="23">
      <t>ケイサン</t>
    </rPh>
    <rPh sb="24" eb="25">
      <t>オコナ</t>
    </rPh>
    <phoneticPr fontId="1"/>
  </si>
  <si>
    <t>（内訳：円）　※消費税抜き</t>
    <rPh sb="1" eb="3">
      <t>ウチワケ</t>
    </rPh>
    <rPh sb="4" eb="5">
      <t>エン</t>
    </rPh>
    <rPh sb="8" eb="11">
      <t>ショウヒゼイ</t>
    </rPh>
    <rPh sb="11" eb="12">
      <t>ヌ</t>
    </rPh>
    <phoneticPr fontId="1"/>
  </si>
  <si>
    <t>※黄色セルの箇所を入力してください。</t>
    <rPh sb="1" eb="3">
      <t>キイロ</t>
    </rPh>
    <rPh sb="6" eb="8">
      <t>カショ</t>
    </rPh>
    <rPh sb="9" eb="11">
      <t>ニュウリョク</t>
    </rPh>
    <phoneticPr fontId="1"/>
  </si>
  <si>
    <t>小売電気事業</t>
    <rPh sb="0" eb="2">
      <t>コウリ</t>
    </rPh>
    <rPh sb="2" eb="4">
      <t>デンキ</t>
    </rPh>
    <rPh sb="4" eb="6">
      <t>ジギョウ</t>
    </rPh>
    <phoneticPr fontId="1"/>
  </si>
  <si>
    <t>都市ガス事業</t>
    <rPh sb="0" eb="2">
      <t>トシ</t>
    </rPh>
    <rPh sb="4" eb="6">
      <t>ジギョウ</t>
    </rPh>
    <phoneticPr fontId="1"/>
  </si>
  <si>
    <t>LNG販売</t>
    <rPh sb="3" eb="5">
      <t>ハンバイ</t>
    </rPh>
    <phoneticPr fontId="1"/>
  </si>
  <si>
    <t>（参考）該当する事業類型</t>
    <rPh sb="1" eb="3">
      <t>サンコウ</t>
    </rPh>
    <rPh sb="4" eb="6">
      <t>ガイトウ</t>
    </rPh>
    <rPh sb="8" eb="10">
      <t>ジギョウ</t>
    </rPh>
    <rPh sb="10" eb="12">
      <t>ルイケイ</t>
    </rPh>
    <phoneticPr fontId="1"/>
  </si>
  <si>
    <t>※値引き必要額（円）は消費税込みの金額で計算されている。</t>
    <rPh sb="1" eb="3">
      <t>ネビ</t>
    </rPh>
    <rPh sb="4" eb="7">
      <t>ヒツヨウガク</t>
    </rPh>
    <rPh sb="8" eb="9">
      <t>エン</t>
    </rPh>
    <rPh sb="11" eb="14">
      <t>ショウヒゼイ</t>
    </rPh>
    <rPh sb="14" eb="15">
      <t>コ</t>
    </rPh>
    <rPh sb="17" eb="19">
      <t>キンガク</t>
    </rPh>
    <rPh sb="20" eb="22">
      <t>ケイサン</t>
    </rPh>
    <phoneticPr fontId="1"/>
  </si>
  <si>
    <t>※必要額（円）は消費税抜きの金額。</t>
    <rPh sb="1" eb="4">
      <t>ヒツヨウガク</t>
    </rPh>
    <rPh sb="5" eb="6">
      <t>エン</t>
    </rPh>
    <rPh sb="8" eb="11">
      <t>ショウヒゼイ</t>
    </rPh>
    <rPh sb="11" eb="12">
      <t>ヌ</t>
    </rPh>
    <rPh sb="14" eb="16">
      <t>キンガク</t>
    </rPh>
    <phoneticPr fontId="1"/>
  </si>
  <si>
    <t>　補助金申請額の算出基礎</t>
    <rPh sb="1" eb="4">
      <t>ホジョキン</t>
    </rPh>
    <rPh sb="4" eb="7">
      <t>シンセイガク</t>
    </rPh>
    <rPh sb="8" eb="10">
      <t>サンシュツ</t>
    </rPh>
    <rPh sb="10" eb="12">
      <t>キソ</t>
    </rPh>
    <phoneticPr fontId="1"/>
  </si>
  <si>
    <t>法人代表者役職</t>
    <rPh sb="0" eb="2">
      <t>ホウジン</t>
    </rPh>
    <rPh sb="2" eb="5">
      <t>ダイヒョウシャ</t>
    </rPh>
    <rPh sb="5" eb="7">
      <t>ヤクショク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</si>
  <si>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</si>
  <si>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申請書の日付</t>
    <rPh sb="0" eb="3">
      <t>シンセイショ</t>
    </rPh>
    <rPh sb="4" eb="6">
      <t>ヒヅケ</t>
    </rPh>
    <phoneticPr fontId="1"/>
  </si>
  <si>
    <t>申請書の番号</t>
    <rPh sb="0" eb="3">
      <t>シンセイショ</t>
    </rPh>
    <rPh sb="4" eb="6">
      <t>バンゴウ</t>
    </rPh>
    <phoneticPr fontId="1"/>
  </si>
  <si>
    <t>※法人番号は、次のサイトから検索することができます。</t>
    <rPh sb="1" eb="3">
      <t>ホウジン</t>
    </rPh>
    <rPh sb="3" eb="5">
      <t>バンゴウ</t>
    </rPh>
    <rPh sb="7" eb="8">
      <t>ツギ</t>
    </rPh>
    <rPh sb="14" eb="16">
      <t>ケンサク</t>
    </rPh>
    <phoneticPr fontId="1"/>
  </si>
  <si>
    <t>https://www.houjin-bangou.nta.go.jp/</t>
    <phoneticPr fontId="1"/>
  </si>
  <si>
    <t>※申請書に記載の代表者の役職を
　 記載してください。</t>
    <rPh sb="1" eb="4">
      <t>シンセイショ</t>
    </rPh>
    <rPh sb="5" eb="7">
      <t>キサイ</t>
    </rPh>
    <rPh sb="8" eb="11">
      <t>ダイヒョウシャ</t>
    </rPh>
    <rPh sb="12" eb="14">
      <t>ヤクショク</t>
    </rPh>
    <rPh sb="18" eb="20">
      <t>キサイ</t>
    </rPh>
    <phoneticPr fontId="1"/>
  </si>
  <si>
    <t>※申請書に記載の代表者の名前を
　 記載してください。</t>
    <rPh sb="1" eb="4">
      <t>シンセイショ</t>
    </rPh>
    <rPh sb="5" eb="7">
      <t>キサイ</t>
    </rPh>
    <rPh sb="8" eb="11">
      <t>ダイヒョウシャ</t>
    </rPh>
    <rPh sb="12" eb="14">
      <t>ナマエ</t>
    </rPh>
    <rPh sb="18" eb="20">
      <t>キサイ</t>
    </rPh>
    <phoneticPr fontId="1"/>
  </si>
  <si>
    <t>※申請書に記載の年月日を
　 記載してください。</t>
    <rPh sb="1" eb="4">
      <t>シンセイショ</t>
    </rPh>
    <rPh sb="5" eb="7">
      <t>キサイ</t>
    </rPh>
    <rPh sb="8" eb="11">
      <t>ネンガッピ</t>
    </rPh>
    <rPh sb="15" eb="17">
      <t>キサイ</t>
    </rPh>
    <phoneticPr fontId="1"/>
  </si>
  <si>
    <t>※申請書に番号を記載している場合は
　 その番号を記載してください。</t>
    <rPh sb="1" eb="4">
      <t>シンセイショ</t>
    </rPh>
    <rPh sb="5" eb="7">
      <t>バンゴウ</t>
    </rPh>
    <rPh sb="8" eb="10">
      <t>キサイ</t>
    </rPh>
    <rPh sb="14" eb="16">
      <t>バアイ</t>
    </rPh>
    <rPh sb="22" eb="24">
      <t>バンゴウ</t>
    </rPh>
    <rPh sb="25" eb="27">
      <t>キサイ</t>
    </rPh>
    <phoneticPr fontId="1"/>
  </si>
  <si>
    <t>1月使用分</t>
    <rPh sb="1" eb="2">
      <t>ガツ</t>
    </rPh>
    <rPh sb="2" eb="5">
      <t>シヨウブン</t>
    </rPh>
    <phoneticPr fontId="1"/>
  </si>
  <si>
    <t>2月使用分</t>
    <rPh sb="1" eb="2">
      <t>ガツ</t>
    </rPh>
    <rPh sb="2" eb="5">
      <t>シヨウブン</t>
    </rPh>
    <phoneticPr fontId="1"/>
  </si>
  <si>
    <t>3月使用分</t>
    <rPh sb="1" eb="2">
      <t>ツキ</t>
    </rPh>
    <rPh sb="2" eb="5">
      <t>シヨウブン</t>
    </rPh>
    <phoneticPr fontId="1"/>
  </si>
  <si>
    <t>4月使用分</t>
    <rPh sb="1" eb="2">
      <t>ツキ</t>
    </rPh>
    <rPh sb="2" eb="5">
      <t>シヨウブン</t>
    </rPh>
    <phoneticPr fontId="1"/>
  </si>
  <si>
    <t>5月使用分</t>
    <rPh sb="1" eb="2">
      <t>ツキ</t>
    </rPh>
    <rPh sb="2" eb="5">
      <t>シヨウブン</t>
    </rPh>
    <phoneticPr fontId="1"/>
  </si>
  <si>
    <t>6月使用分</t>
    <rPh sb="1" eb="2">
      <t>ツキ</t>
    </rPh>
    <rPh sb="2" eb="5">
      <t>シヨウブン</t>
    </rPh>
    <phoneticPr fontId="1"/>
  </si>
  <si>
    <t>7月使用分</t>
    <rPh sb="1" eb="2">
      <t>ツキ</t>
    </rPh>
    <rPh sb="2" eb="5">
      <t>シヨウブン</t>
    </rPh>
    <phoneticPr fontId="1"/>
  </si>
  <si>
    <t>8月使用分</t>
    <rPh sb="1" eb="2">
      <t>ツキ</t>
    </rPh>
    <rPh sb="2" eb="5">
      <t>シヨウブン</t>
    </rPh>
    <phoneticPr fontId="1"/>
  </si>
  <si>
    <t>9月使用分</t>
    <rPh sb="1" eb="2">
      <t>ツキ</t>
    </rPh>
    <rPh sb="2" eb="5">
      <t>シヨウブン</t>
    </rPh>
    <phoneticPr fontId="1"/>
  </si>
  <si>
    <t>10月使用分</t>
    <rPh sb="2" eb="3">
      <t>ツキ</t>
    </rPh>
    <rPh sb="3" eb="6">
      <t>シヨウブン</t>
    </rPh>
    <phoneticPr fontId="1"/>
  </si>
  <si>
    <t>11月使用分</t>
    <rPh sb="2" eb="3">
      <t>ツキ</t>
    </rPh>
    <rPh sb="3" eb="6">
      <t>シヨウブン</t>
    </rPh>
    <phoneticPr fontId="1"/>
  </si>
  <si>
    <t>12月使用分</t>
    <rPh sb="2" eb="3">
      <t>ツキ</t>
    </rPh>
    <rPh sb="3" eb="6">
      <t>シヨウブン</t>
    </rPh>
    <phoneticPr fontId="1"/>
  </si>
  <si>
    <t>【検索用】</t>
    <rPh sb="1" eb="4">
      <t>ケンサクヨウ</t>
    </rPh>
    <phoneticPr fontId="1"/>
  </si>
  <si>
    <t>開始月</t>
    <rPh sb="0" eb="2">
      <t>カイシ</t>
    </rPh>
    <rPh sb="2" eb="3">
      <t>ツキ</t>
    </rPh>
    <phoneticPr fontId="1"/>
  </si>
  <si>
    <t>終了月</t>
    <rPh sb="0" eb="2">
      <t>シュウリョウ</t>
    </rPh>
    <rPh sb="2" eb="3">
      <t>ツキ</t>
    </rPh>
    <phoneticPr fontId="1"/>
  </si>
  <si>
    <t>※補助金の対象となる期間の
　開始月を選択してください。</t>
    <rPh sb="1" eb="4">
      <t>ホジョキン</t>
    </rPh>
    <rPh sb="5" eb="7">
      <t>タイショウ</t>
    </rPh>
    <rPh sb="10" eb="12">
      <t>キカン</t>
    </rPh>
    <rPh sb="15" eb="17">
      <t>カイシ</t>
    </rPh>
    <rPh sb="17" eb="18">
      <t>ツキ</t>
    </rPh>
    <rPh sb="19" eb="21">
      <t>センタク</t>
    </rPh>
    <phoneticPr fontId="1"/>
  </si>
  <si>
    <t>※補助金の対象となる期間の
　終了月を選択してください。</t>
    <rPh sb="1" eb="4">
      <t>ホジョキン</t>
    </rPh>
    <rPh sb="5" eb="7">
      <t>タイショウ</t>
    </rPh>
    <rPh sb="10" eb="12">
      <t>キカン</t>
    </rPh>
    <rPh sb="15" eb="17">
      <t>シュウリョウ</t>
    </rPh>
    <rPh sb="17" eb="18">
      <t>ツキ</t>
    </rPh>
    <rPh sb="19" eb="21">
      <t>センタク</t>
    </rPh>
    <phoneticPr fontId="1"/>
  </si>
  <si>
    <t>■補助金の計算結果</t>
    <rPh sb="1" eb="4">
      <t>ホジョキン</t>
    </rPh>
    <rPh sb="5" eb="7">
      <t>ケイサン</t>
    </rPh>
    <rPh sb="7" eb="9">
      <t>ケッカ</t>
    </rPh>
    <phoneticPr fontId="1"/>
  </si>
  <si>
    <t>電気［小売電気事業］</t>
    <rPh sb="0" eb="2">
      <t>デンキ</t>
    </rPh>
    <rPh sb="3" eb="5">
      <t>コウリ</t>
    </rPh>
    <rPh sb="5" eb="7">
      <t>デンキ</t>
    </rPh>
    <rPh sb="7" eb="9">
      <t>ジギョウ</t>
    </rPh>
    <phoneticPr fontId="1"/>
  </si>
  <si>
    <t>電気［高圧一括受電］</t>
    <rPh sb="0" eb="2">
      <t>デンキ</t>
    </rPh>
    <rPh sb="3" eb="5">
      <t>コウアツ</t>
    </rPh>
    <rPh sb="5" eb="7">
      <t>イッカツ</t>
    </rPh>
    <rPh sb="7" eb="9">
      <t>ジュデン</t>
    </rPh>
    <phoneticPr fontId="1"/>
  </si>
  <si>
    <t>高圧一括受電</t>
    <rPh sb="0" eb="2">
      <t>コウアツ</t>
    </rPh>
    <rPh sb="2" eb="4">
      <t>イッカツ</t>
    </rPh>
    <rPh sb="4" eb="6">
      <t>ジュデン</t>
    </rPh>
    <phoneticPr fontId="1"/>
  </si>
  <si>
    <t>ガス事業［都市ガス、LNG］</t>
    <rPh sb="2" eb="4">
      <t>ジギョウ</t>
    </rPh>
    <rPh sb="5" eb="7">
      <t>トシ</t>
    </rPh>
    <phoneticPr fontId="1"/>
  </si>
  <si>
    <t>【計算用】</t>
    <rPh sb="1" eb="3">
      <t>ケイサン</t>
    </rPh>
    <rPh sb="3" eb="4">
      <t>ヨウ</t>
    </rPh>
    <phoneticPr fontId="1"/>
  </si>
  <si>
    <t>※事務費はシステム改修費を指す</t>
    <rPh sb="1" eb="4">
      <t>ジムヒ</t>
    </rPh>
    <rPh sb="9" eb="12">
      <t>カイシュウヒ</t>
    </rPh>
    <rPh sb="13" eb="14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</si>
</sst>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 "/>
    <numFmt numFmtId="178" formatCode="0_ "/>
    <numFmt numFmtId="179" formatCode="[$]ggge&quot;年&quot;m&quot;月&quot;d&quot;日&quot;;@" x16r2:formatCode16="[$-ja-JP-x-gannen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theme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77" fontId="0" fillId="0" borderId="28" xfId="0" applyNumberFormat="1" applyBorder="1">
      <alignment vertical="center"/>
    </xf>
    <xf numFmtId="0" fontId="3" fillId="0" borderId="0" xfId="0" applyFont="1">
      <alignment vertical="center"/>
    </xf>
    <xf numFmtId="177" fontId="0" fillId="0" borderId="21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0" borderId="37" xfId="0" applyNumberFormat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6" fillId="4" borderId="0" xfId="0" applyFont="1" applyFill="1">
      <alignment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177" fontId="8" fillId="0" borderId="39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3" borderId="9" xfId="0" applyNumberFormat="1" applyFill="1" applyBorder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77" fontId="0" fillId="2" borderId="18" xfId="0" applyNumberFormat="1" applyFill="1" applyBorder="1" applyProtection="1">
      <alignment vertical="center"/>
      <protection locked="0"/>
    </xf>
    <xf numFmtId="177" fontId="0" fillId="2" borderId="12" xfId="0" applyNumberFormat="1" applyFill="1" applyBorder="1" applyProtection="1">
      <alignment vertical="center"/>
      <protection locked="0"/>
    </xf>
    <xf numFmtId="177" fontId="0" fillId="2" borderId="13" xfId="0" applyNumberFormat="1" applyFill="1" applyBorder="1" applyProtection="1">
      <alignment vertical="center"/>
      <protection locked="0"/>
    </xf>
    <xf numFmtId="177" fontId="0" fillId="2" borderId="19" xfId="0" applyNumberFormat="1" applyFill="1" applyBorder="1" applyProtection="1">
      <alignment vertical="center"/>
      <protection locked="0"/>
    </xf>
    <xf numFmtId="177" fontId="0" fillId="2" borderId="14" xfId="0" applyNumberFormat="1" applyFill="1" applyBorder="1" applyProtection="1">
      <alignment vertical="center"/>
      <protection locked="0"/>
    </xf>
    <xf numFmtId="177" fontId="0" fillId="2" borderId="15" xfId="0" applyNumberFormat="1" applyFill="1" applyBorder="1" applyProtection="1">
      <alignment vertical="center"/>
      <protection locked="0"/>
    </xf>
    <xf numFmtId="0" fontId="3" fillId="4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36" xfId="0" applyBorder="1" applyAlignment="1">
      <alignment horizontal="center" vertical="center" wrapText="1"/>
    </xf>
    <xf numFmtId="0" fontId="9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2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42" xfId="0" applyNumberFormat="1" applyFill="1" applyBorder="1">
      <alignment vertical="center"/>
    </xf>
    <xf numFmtId="0" fontId="0" fillId="0" borderId="42" xfId="0" applyBorder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19" fillId="0" borderId="0" xfId="0" applyFont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177" fontId="19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27" xfId="0" applyNumberFormat="1" applyBorder="1">
      <alignment vertical="center"/>
    </xf>
    <xf numFmtId="177" fontId="0" fillId="0" borderId="43" xfId="0" applyNumberFormat="1" applyBorder="1">
      <alignment vertical="center"/>
    </xf>
    <xf numFmtId="177" fontId="0" fillId="0" borderId="52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4" xfId="0" applyNumberFormat="1" applyBorder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3" fillId="0" borderId="42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6" fillId="0" borderId="34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49" fontId="12" fillId="2" borderId="46" xfId="0" applyNumberFormat="1" applyFont="1" applyFill="1" applyBorder="1" applyAlignment="1" applyProtection="1">
      <alignment vertical="center"/>
      <protection locked="0"/>
    </xf>
    <xf numFmtId="49" fontId="12" fillId="2" borderId="47" xfId="0" applyNumberFormat="1" applyFont="1" applyFill="1" applyBorder="1" applyAlignment="1" applyProtection="1">
      <alignment vertical="center"/>
      <protection locked="0"/>
    </xf>
    <xf numFmtId="179" fontId="15" fillId="2" borderId="46" xfId="0" applyNumberFormat="1" applyFont="1" applyFill="1" applyBorder="1" applyAlignment="1" applyProtection="1">
      <alignment horizontal="left" vertical="center"/>
      <protection locked="0"/>
    </xf>
    <xf numFmtId="179" fontId="15" fillId="2" borderId="47" xfId="0" applyNumberFormat="1" applyFont="1" applyFill="1" applyBorder="1" applyAlignment="1" applyProtection="1">
      <alignment horizontal="left" vertical="center"/>
      <protection locked="0"/>
    </xf>
    <xf numFmtId="49" fontId="12" fillId="2" borderId="48" xfId="0" applyNumberFormat="1" applyFont="1" applyFill="1" applyBorder="1" applyAlignment="1" applyProtection="1">
      <alignment vertical="center"/>
      <protection locked="0"/>
    </xf>
    <xf numFmtId="49" fontId="12" fillId="2" borderId="49" xfId="0" applyNumberFormat="1" applyFont="1" applyFill="1" applyBorder="1" applyAlignment="1" applyProtection="1">
      <alignment vertical="center"/>
      <protection locked="0"/>
    </xf>
    <xf numFmtId="49" fontId="5" fillId="2" borderId="38" xfId="0" applyNumberFormat="1" applyFont="1" applyFill="1" applyBorder="1" applyAlignment="1" applyProtection="1">
      <alignment horizontal="left" vertical="center"/>
      <protection locked="0"/>
    </xf>
    <xf numFmtId="49" fontId="5" fillId="2" borderId="30" xfId="0" applyNumberFormat="1" applyFont="1" applyFill="1" applyBorder="1" applyAlignment="1" applyProtection="1">
      <alignment horizontal="left" vertical="center"/>
      <protection locked="0"/>
    </xf>
    <xf numFmtId="178" fontId="5" fillId="2" borderId="4" xfId="0" applyNumberFormat="1" applyFont="1" applyFill="1" applyBorder="1" applyAlignment="1" applyProtection="1">
      <alignment horizontal="left" vertical="center"/>
      <protection locked="0"/>
    </xf>
    <xf numFmtId="178" fontId="5" fillId="2" borderId="5" xfId="0" applyNumberFormat="1" applyFont="1" applyFill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49" fontId="12" fillId="2" borderId="44" xfId="0" applyNumberFormat="1" applyFont="1" applyFill="1" applyBorder="1" applyAlignment="1" applyProtection="1">
      <alignment horizontal="left" vertical="center"/>
      <protection locked="0"/>
    </xf>
    <xf numFmtId="49" fontId="12" fillId="2" borderId="45" xfId="0" applyNumberFormat="1" applyFont="1" applyFill="1" applyBorder="1" applyAlignment="1" applyProtection="1">
      <alignment horizontal="left" vertical="center"/>
      <protection locked="0"/>
    </xf>
    <xf numFmtId="0" fontId="17" fillId="0" borderId="50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2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jin-bangou.nta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B632-FA02-42AF-B9BA-2BA2A77583D3}">
  <sheetPr>
    <pageSetUpPr fitToPage="1"/>
  </sheetPr>
  <dimension ref="A2:R58"/>
  <sheetViews>
    <sheetView tabSelected="1" zoomScaleNormal="100" workbookViewId="0">
      <selection activeCell="E19" sqref="E19"/>
    </sheetView>
  </sheetViews>
  <sheetFormatPr defaultRowHeight="13.2" x14ac:dyDescent="0.2"/>
  <cols>
    <col min="1" max="1" width="2.88671875" style="74" customWidth="1"/>
    <col min="2" max="2" width="29.88671875" customWidth="1"/>
    <col min="3" max="14" width="18.77734375" customWidth="1"/>
    <col min="17" max="17" width="12.21875" style="78" customWidth="1"/>
    <col min="18" max="18" width="8.88671875" style="78"/>
  </cols>
  <sheetData>
    <row r="2" spans="1:18" ht="28.95" customHeight="1" x14ac:dyDescent="0.2">
      <c r="A2" s="73"/>
      <c r="B2" s="54" t="s">
        <v>56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4" spans="1:18" ht="18" customHeight="1" x14ac:dyDescent="0.2">
      <c r="B4" s="68" t="s">
        <v>49</v>
      </c>
      <c r="C4" s="34"/>
    </row>
    <row r="5" spans="1:18" ht="13.8" thickBot="1" x14ac:dyDescent="0.25">
      <c r="P5" s="78" t="s">
        <v>79</v>
      </c>
      <c r="Q5" s="78" t="s">
        <v>79</v>
      </c>
      <c r="R5" s="78" t="s">
        <v>79</v>
      </c>
    </row>
    <row r="6" spans="1:18" ht="30" customHeight="1" thickBot="1" x14ac:dyDescent="0.25">
      <c r="B6" s="31" t="s">
        <v>37</v>
      </c>
      <c r="C6" s="108"/>
      <c r="D6" s="108"/>
      <c r="E6" s="109"/>
      <c r="G6" s="51" t="s">
        <v>43</v>
      </c>
      <c r="H6" s="34"/>
      <c r="I6" s="34"/>
      <c r="P6" s="78">
        <v>1</v>
      </c>
      <c r="Q6" s="78" t="s">
        <v>67</v>
      </c>
      <c r="R6" s="78">
        <v>1</v>
      </c>
    </row>
    <row r="7" spans="1:18" ht="30" customHeight="1" thickBot="1" x14ac:dyDescent="0.25">
      <c r="B7" s="24" t="s">
        <v>38</v>
      </c>
      <c r="C7" s="110"/>
      <c r="D7" s="110"/>
      <c r="E7" s="111"/>
      <c r="G7" s="112" t="s">
        <v>44</v>
      </c>
      <c r="H7" s="113"/>
      <c r="I7" s="36">
        <f>I9+I12</f>
        <v>0</v>
      </c>
      <c r="P7" s="78">
        <v>2</v>
      </c>
      <c r="Q7" s="78" t="s">
        <v>68</v>
      </c>
      <c r="R7" s="78">
        <v>2</v>
      </c>
    </row>
    <row r="8" spans="1:18" ht="30" customHeight="1" thickBot="1" x14ac:dyDescent="0.25">
      <c r="B8" s="95" t="s">
        <v>61</v>
      </c>
      <c r="C8" s="95"/>
      <c r="D8" s="96" t="s">
        <v>62</v>
      </c>
      <c r="E8" s="96"/>
      <c r="F8" s="65"/>
      <c r="G8" s="35" t="s">
        <v>48</v>
      </c>
      <c r="H8" s="33"/>
      <c r="I8" s="34"/>
      <c r="L8" s="56" t="s">
        <v>53</v>
      </c>
      <c r="P8" s="78">
        <v>3</v>
      </c>
      <c r="Q8" s="78" t="s">
        <v>69</v>
      </c>
      <c r="R8" s="78">
        <v>3</v>
      </c>
    </row>
    <row r="9" spans="1:18" ht="30" customHeight="1" thickBot="1" x14ac:dyDescent="0.25">
      <c r="B9" s="61" t="s">
        <v>57</v>
      </c>
      <c r="C9" s="114"/>
      <c r="D9" s="115"/>
      <c r="E9" s="116" t="s">
        <v>63</v>
      </c>
      <c r="F9" s="117"/>
      <c r="G9" s="89" t="s">
        <v>39</v>
      </c>
      <c r="H9" s="90"/>
      <c r="I9" s="39">
        <f>SUM(I10:I11)</f>
        <v>0</v>
      </c>
      <c r="L9" s="58" t="s">
        <v>50</v>
      </c>
      <c r="M9" s="57" t="str">
        <f>IF(SUM(C26:N27)&gt;0,"該当","－")</f>
        <v>－</v>
      </c>
      <c r="P9" s="78">
        <v>4</v>
      </c>
      <c r="Q9" s="78" t="s">
        <v>70</v>
      </c>
      <c r="R9" s="78">
        <v>4</v>
      </c>
    </row>
    <row r="10" spans="1:18" ht="30" customHeight="1" x14ac:dyDescent="0.2">
      <c r="B10" s="62" t="s">
        <v>58</v>
      </c>
      <c r="C10" s="102"/>
      <c r="D10" s="103"/>
      <c r="E10" s="97" t="s">
        <v>64</v>
      </c>
      <c r="F10" s="98"/>
      <c r="G10" s="91" t="s">
        <v>40</v>
      </c>
      <c r="H10" s="92"/>
      <c r="I10" s="37">
        <f>ROUNDUP(J10/(10^K10),0)*(10^K10)</f>
        <v>0</v>
      </c>
      <c r="J10" s="32">
        <f>ROUNDUP(SUM(C55:N56)/1.1/10000,0)*10000</f>
        <v>0</v>
      </c>
      <c r="K10" s="32">
        <f>IFERROR(IF(LOG10(J10)&lt;5,ROUNDDOWN(LOG10(J10),0),ROUNDDOWN(LOG10(J10),0)-3),0)</f>
        <v>0</v>
      </c>
      <c r="L10" s="58" t="s">
        <v>87</v>
      </c>
      <c r="M10" s="57" t="str">
        <f>IF(SUM(C36:N36)&gt;0,"該当","－")</f>
        <v>－</v>
      </c>
      <c r="P10" s="78">
        <v>5</v>
      </c>
      <c r="Q10" s="78" t="s">
        <v>71</v>
      </c>
      <c r="R10" s="78">
        <v>5</v>
      </c>
    </row>
    <row r="11" spans="1:18" ht="30" customHeight="1" thickBot="1" x14ac:dyDescent="0.25">
      <c r="B11" s="63" t="s">
        <v>59</v>
      </c>
      <c r="C11" s="104"/>
      <c r="D11" s="105"/>
      <c r="E11" s="97" t="s">
        <v>65</v>
      </c>
      <c r="F11" s="98"/>
      <c r="G11" s="100" t="s">
        <v>41</v>
      </c>
      <c r="H11" s="101"/>
      <c r="I11" s="38">
        <f>ROUNDUP(J11/(10^K11),0)*(10^K11)</f>
        <v>0</v>
      </c>
      <c r="J11" s="32">
        <f>ROUNDUP(SUM(C57:N57)/1.1/10000,0)*10000</f>
        <v>0</v>
      </c>
      <c r="K11" s="32">
        <f>IFERROR(IF(LOG10(J11)&lt;5,ROUNDDOWN(LOG10(J11),0),ROUNDDOWN(LOG10(J11),0)-3),0)</f>
        <v>0</v>
      </c>
      <c r="L11" s="58" t="s">
        <v>51</v>
      </c>
      <c r="M11" s="57" t="str">
        <f>IF(SUM(C44:N44)&gt;0,"該当","－")</f>
        <v>－</v>
      </c>
      <c r="P11" s="78">
        <v>6</v>
      </c>
      <c r="Q11" s="78" t="s">
        <v>72</v>
      </c>
      <c r="R11" s="78">
        <v>6</v>
      </c>
    </row>
    <row r="12" spans="1:18" ht="30" customHeight="1" thickBot="1" x14ac:dyDescent="0.25">
      <c r="A12" s="69"/>
      <c r="B12" s="64" t="s">
        <v>60</v>
      </c>
      <c r="C12" s="106"/>
      <c r="D12" s="107"/>
      <c r="E12" s="97" t="s">
        <v>66</v>
      </c>
      <c r="F12" s="98"/>
      <c r="G12" s="89" t="s">
        <v>42</v>
      </c>
      <c r="H12" s="90"/>
      <c r="I12" s="39">
        <f>SUM(I13:I14)</f>
        <v>0</v>
      </c>
      <c r="J12" s="118" t="s">
        <v>90</v>
      </c>
      <c r="L12" s="58" t="s">
        <v>52</v>
      </c>
      <c r="M12" s="57" t="str">
        <f>IF(SUM(C45:N45)&gt;0,"該当","－")</f>
        <v>－</v>
      </c>
      <c r="P12" s="78">
        <v>7</v>
      </c>
      <c r="Q12" s="78" t="s">
        <v>73</v>
      </c>
      <c r="R12" s="78">
        <v>7</v>
      </c>
    </row>
    <row r="13" spans="1:18" ht="30" customHeight="1" x14ac:dyDescent="0.2">
      <c r="A13" s="69">
        <f>IFERROR(VLOOKUP(C13,Q6:R17,2,FALSE),1)</f>
        <v>1</v>
      </c>
      <c r="B13" s="61" t="s">
        <v>80</v>
      </c>
      <c r="C13" s="71" t="s">
        <v>67</v>
      </c>
      <c r="D13" s="97" t="s">
        <v>82</v>
      </c>
      <c r="E13" s="99"/>
      <c r="F13" s="74" t="str">
        <f>VLOOKUP(A13,$P$6:$Q$17,2,FALSE)</f>
        <v>1月使用分</v>
      </c>
      <c r="G13" s="91" t="s">
        <v>40</v>
      </c>
      <c r="H13" s="92"/>
      <c r="I13" s="37">
        <f>A18*3000000</f>
        <v>0</v>
      </c>
      <c r="P13" s="78">
        <v>8</v>
      </c>
      <c r="Q13" s="78" t="s">
        <v>74</v>
      </c>
      <c r="R13" s="78">
        <v>8</v>
      </c>
    </row>
    <row r="14" spans="1:18" ht="30" customHeight="1" thickBot="1" x14ac:dyDescent="0.25">
      <c r="A14" s="75">
        <f>IFERROR(IF(VLOOKUP(C14,Q6:R17,2,FALSE)&lt;A13,A13,VLOOKUP(C14,Q6:R17,2,FALSE)),A13)</f>
        <v>3</v>
      </c>
      <c r="B14" s="70" t="s">
        <v>81</v>
      </c>
      <c r="C14" s="72" t="s">
        <v>69</v>
      </c>
      <c r="D14" s="97" t="s">
        <v>83</v>
      </c>
      <c r="E14" s="99"/>
      <c r="F14" s="74" t="str">
        <f>VLOOKUP(A14,$P$6:$Q$17,2,FALSE)</f>
        <v>3月使用分</v>
      </c>
      <c r="G14" s="93" t="s">
        <v>41</v>
      </c>
      <c r="H14" s="94"/>
      <c r="I14" s="5">
        <f>A19*3000000</f>
        <v>0</v>
      </c>
      <c r="P14" s="78">
        <v>9</v>
      </c>
      <c r="Q14" s="78" t="s">
        <v>75</v>
      </c>
      <c r="R14" s="78">
        <v>9</v>
      </c>
    </row>
    <row r="15" spans="1:18" ht="30" customHeight="1" x14ac:dyDescent="0.2">
      <c r="A15" s="76"/>
      <c r="B15" s="67"/>
      <c r="C15" s="67"/>
      <c r="D15" s="66"/>
      <c r="E15" s="66"/>
      <c r="G15" t="s">
        <v>47</v>
      </c>
      <c r="P15" s="78">
        <v>10</v>
      </c>
      <c r="Q15" s="78" t="s">
        <v>76</v>
      </c>
      <c r="R15" s="78">
        <v>10</v>
      </c>
    </row>
    <row r="16" spans="1:18" ht="30" customHeight="1" thickBot="1" x14ac:dyDescent="0.25">
      <c r="A16" s="69"/>
      <c r="B16" s="21" t="s">
        <v>34</v>
      </c>
      <c r="C16" s="52" t="s">
        <v>45</v>
      </c>
      <c r="D16" s="30"/>
      <c r="P16" s="78">
        <v>11</v>
      </c>
      <c r="Q16" s="78" t="s">
        <v>77</v>
      </c>
      <c r="R16" s="78">
        <v>11</v>
      </c>
    </row>
    <row r="17" spans="1:18" ht="30" customHeight="1" thickBot="1" x14ac:dyDescent="0.25">
      <c r="B17" s="29" t="s">
        <v>36</v>
      </c>
      <c r="C17" s="28" t="s">
        <v>33</v>
      </c>
      <c r="P17" s="78">
        <v>12</v>
      </c>
      <c r="Q17" s="78" t="s">
        <v>78</v>
      </c>
      <c r="R17" s="78">
        <v>12</v>
      </c>
    </row>
    <row r="18" spans="1:18" ht="30" customHeight="1" x14ac:dyDescent="0.2">
      <c r="A18" s="69">
        <f>IF(C18="必要",1,0)</f>
        <v>0</v>
      </c>
      <c r="B18" s="25" t="s">
        <v>31</v>
      </c>
      <c r="C18" s="40" t="s">
        <v>35</v>
      </c>
    </row>
    <row r="19" spans="1:18" ht="30" customHeight="1" thickBot="1" x14ac:dyDescent="0.25">
      <c r="A19" s="69">
        <f>IF(C19="必要",1,0)</f>
        <v>0</v>
      </c>
      <c r="B19" s="26" t="s">
        <v>30</v>
      </c>
      <c r="C19" s="41" t="s">
        <v>35</v>
      </c>
    </row>
    <row r="20" spans="1:18" ht="30" customHeight="1" thickTop="1" thickBot="1" x14ac:dyDescent="0.25">
      <c r="B20" s="53" t="s">
        <v>32</v>
      </c>
      <c r="C20" s="27">
        <f>(A18+A19)*3000000</f>
        <v>0</v>
      </c>
    </row>
    <row r="21" spans="1:18" ht="15" customHeight="1" x14ac:dyDescent="0.2">
      <c r="B21" s="59" t="s">
        <v>55</v>
      </c>
    </row>
    <row r="23" spans="1:18" ht="30" customHeight="1" thickBot="1" x14ac:dyDescent="0.25">
      <c r="B23" s="21" t="s">
        <v>24</v>
      </c>
      <c r="D23" s="52" t="s">
        <v>46</v>
      </c>
    </row>
    <row r="24" spans="1:18" ht="30" customHeight="1" thickBot="1" x14ac:dyDescent="0.25">
      <c r="B24" s="14" t="s">
        <v>22</v>
      </c>
      <c r="C24" s="10" t="s">
        <v>2</v>
      </c>
      <c r="D24" s="6" t="s">
        <v>3</v>
      </c>
      <c r="E24" s="6" t="s">
        <v>4</v>
      </c>
      <c r="F24" s="6" t="s">
        <v>10</v>
      </c>
      <c r="G24" s="6" t="s">
        <v>5</v>
      </c>
      <c r="H24" s="6" t="s">
        <v>11</v>
      </c>
      <c r="I24" s="6" t="s">
        <v>6</v>
      </c>
      <c r="J24" s="6" t="s">
        <v>13</v>
      </c>
      <c r="K24" s="6" t="s">
        <v>7</v>
      </c>
      <c r="L24" s="6" t="s">
        <v>12</v>
      </c>
      <c r="M24" s="6" t="s">
        <v>8</v>
      </c>
      <c r="N24" s="7" t="s">
        <v>9</v>
      </c>
    </row>
    <row r="25" spans="1:18" ht="19.95" customHeight="1" thickBot="1" x14ac:dyDescent="0.25">
      <c r="B25" s="15" t="s">
        <v>19</v>
      </c>
      <c r="C25" s="42" t="s">
        <v>20</v>
      </c>
      <c r="D25" s="43" t="s">
        <v>20</v>
      </c>
      <c r="E25" s="43" t="s">
        <v>20</v>
      </c>
      <c r="F25" s="43" t="s">
        <v>20</v>
      </c>
      <c r="G25" s="43" t="s">
        <v>20</v>
      </c>
      <c r="H25" s="43" t="s">
        <v>20</v>
      </c>
      <c r="I25" s="43" t="s">
        <v>20</v>
      </c>
      <c r="J25" s="43" t="s">
        <v>21</v>
      </c>
      <c r="K25" s="43" t="s">
        <v>21</v>
      </c>
      <c r="L25" s="43" t="s">
        <v>21</v>
      </c>
      <c r="M25" s="43" t="s">
        <v>21</v>
      </c>
      <c r="N25" s="44" t="s">
        <v>21</v>
      </c>
    </row>
    <row r="26" spans="1:18" s="1" customFormat="1" ht="30" customHeight="1" thickTop="1" x14ac:dyDescent="0.2">
      <c r="A26" s="77"/>
      <c r="B26" s="16" t="s">
        <v>14</v>
      </c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  <c r="Q26" s="77"/>
      <c r="R26" s="77"/>
    </row>
    <row r="27" spans="1:18" s="1" customFormat="1" ht="30" customHeight="1" thickBot="1" x14ac:dyDescent="0.25">
      <c r="A27" s="77"/>
      <c r="B27" s="17" t="s">
        <v>15</v>
      </c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  <c r="Q27" s="77"/>
      <c r="R27" s="77"/>
    </row>
    <row r="28" spans="1:18" ht="30" customHeight="1" thickTop="1" x14ac:dyDescent="0.2">
      <c r="B28" s="18" t="s">
        <v>16</v>
      </c>
      <c r="C28" s="11">
        <v>3.5</v>
      </c>
      <c r="D28" s="8">
        <v>3.5</v>
      </c>
      <c r="E28" s="8">
        <v>3.5</v>
      </c>
      <c r="F28" s="8">
        <v>3.5</v>
      </c>
      <c r="G28" s="8">
        <v>1.8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0</v>
      </c>
    </row>
    <row r="29" spans="1:18" ht="30" customHeight="1" x14ac:dyDescent="0.2">
      <c r="B29" s="19" t="s">
        <v>17</v>
      </c>
      <c r="C29" s="12">
        <v>1.8</v>
      </c>
      <c r="D29" s="3">
        <v>1.8</v>
      </c>
      <c r="E29" s="3">
        <v>1.8</v>
      </c>
      <c r="F29" s="3">
        <v>1.8</v>
      </c>
      <c r="G29" s="3">
        <v>0.9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v>0</v>
      </c>
    </row>
    <row r="30" spans="1:18" s="1" customFormat="1" ht="30" customHeight="1" thickBot="1" x14ac:dyDescent="0.25">
      <c r="A30" s="77"/>
      <c r="B30" s="20" t="s">
        <v>18</v>
      </c>
      <c r="C30" s="13">
        <f>ROUNDUP(SUMPRODUCT(C26:C27,C28:C29),0)</f>
        <v>0</v>
      </c>
      <c r="D30" s="13">
        <f t="shared" ref="D30:N30" si="0">ROUNDUP(SUMPRODUCT(D26:D27,D28:D29),0)</f>
        <v>0</v>
      </c>
      <c r="E30" s="13">
        <f t="shared" si="0"/>
        <v>0</v>
      </c>
      <c r="F30" s="13">
        <f t="shared" si="0"/>
        <v>0</v>
      </c>
      <c r="G30" s="13">
        <f t="shared" si="0"/>
        <v>0</v>
      </c>
      <c r="H30" s="13">
        <f t="shared" si="0"/>
        <v>0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5">
        <f t="shared" si="0"/>
        <v>0</v>
      </c>
      <c r="Q30" s="77"/>
      <c r="R30" s="77"/>
    </row>
    <row r="31" spans="1:18" ht="15" customHeight="1" x14ac:dyDescent="0.2">
      <c r="B31" s="59" t="s">
        <v>54</v>
      </c>
      <c r="C31" s="60"/>
    </row>
    <row r="33" spans="1:18" ht="30" customHeight="1" thickBot="1" x14ac:dyDescent="0.25">
      <c r="B33" s="21" t="s">
        <v>23</v>
      </c>
      <c r="D33" s="52" t="s">
        <v>46</v>
      </c>
    </row>
    <row r="34" spans="1:18" ht="30" customHeight="1" thickBot="1" x14ac:dyDescent="0.25">
      <c r="B34" s="14" t="s">
        <v>22</v>
      </c>
      <c r="C34" s="10" t="s">
        <v>2</v>
      </c>
      <c r="D34" s="6" t="s">
        <v>3</v>
      </c>
      <c r="E34" s="6" t="s">
        <v>4</v>
      </c>
      <c r="F34" s="6" t="s">
        <v>10</v>
      </c>
      <c r="G34" s="6" t="s">
        <v>5</v>
      </c>
      <c r="H34" s="6" t="s">
        <v>11</v>
      </c>
      <c r="I34" s="6" t="s">
        <v>6</v>
      </c>
      <c r="J34" s="6" t="s">
        <v>13</v>
      </c>
      <c r="K34" s="6" t="s">
        <v>7</v>
      </c>
      <c r="L34" s="6" t="s">
        <v>12</v>
      </c>
      <c r="M34" s="6" t="s">
        <v>8</v>
      </c>
      <c r="N34" s="7" t="s">
        <v>9</v>
      </c>
    </row>
    <row r="35" spans="1:18" ht="19.95" customHeight="1" thickBot="1" x14ac:dyDescent="0.25">
      <c r="B35" s="15" t="s">
        <v>19</v>
      </c>
      <c r="C35" s="42" t="s">
        <v>20</v>
      </c>
      <c r="D35" s="43" t="s">
        <v>20</v>
      </c>
      <c r="E35" s="43" t="s">
        <v>20</v>
      </c>
      <c r="F35" s="43" t="s">
        <v>20</v>
      </c>
      <c r="G35" s="43" t="s">
        <v>20</v>
      </c>
      <c r="H35" s="43" t="s">
        <v>20</v>
      </c>
      <c r="I35" s="43" t="s">
        <v>20</v>
      </c>
      <c r="J35" s="43" t="s">
        <v>21</v>
      </c>
      <c r="K35" s="43" t="s">
        <v>21</v>
      </c>
      <c r="L35" s="43" t="s">
        <v>21</v>
      </c>
      <c r="M35" s="43" t="s">
        <v>21</v>
      </c>
      <c r="N35" s="44" t="s">
        <v>21</v>
      </c>
    </row>
    <row r="36" spans="1:18" s="1" customFormat="1" ht="30" customHeight="1" thickTop="1" x14ac:dyDescent="0.2">
      <c r="A36" s="77"/>
      <c r="B36" s="16" t="s">
        <v>0</v>
      </c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  <c r="Q36" s="77"/>
      <c r="R36" s="77"/>
    </row>
    <row r="37" spans="1:18" ht="30" customHeight="1" x14ac:dyDescent="0.2">
      <c r="B37" s="18" t="s">
        <v>1</v>
      </c>
      <c r="C37" s="11">
        <f>C28-C29</f>
        <v>1.7</v>
      </c>
      <c r="D37" s="8">
        <f>D28-D29</f>
        <v>1.7</v>
      </c>
      <c r="E37" s="8">
        <f t="shared" ref="E37:M37" si="1">E28-E29</f>
        <v>1.7</v>
      </c>
      <c r="F37" s="8">
        <f t="shared" si="1"/>
        <v>1.7</v>
      </c>
      <c r="G37" s="8">
        <f t="shared" si="1"/>
        <v>0.9</v>
      </c>
      <c r="H37" s="8">
        <f t="shared" si="1"/>
        <v>0</v>
      </c>
      <c r="I37" s="8">
        <f t="shared" si="1"/>
        <v>0</v>
      </c>
      <c r="J37" s="8">
        <f t="shared" si="1"/>
        <v>0</v>
      </c>
      <c r="K37" s="8">
        <f t="shared" si="1"/>
        <v>0</v>
      </c>
      <c r="L37" s="8">
        <f t="shared" si="1"/>
        <v>0</v>
      </c>
      <c r="M37" s="8">
        <f t="shared" si="1"/>
        <v>0</v>
      </c>
      <c r="N37" s="9">
        <f>N28-N29</f>
        <v>0</v>
      </c>
    </row>
    <row r="38" spans="1:18" s="1" customFormat="1" ht="30" customHeight="1" thickBot="1" x14ac:dyDescent="0.25">
      <c r="A38" s="77"/>
      <c r="B38" s="20" t="s">
        <v>18</v>
      </c>
      <c r="C38" s="13">
        <f>ROUNDUP(C36*C37,0)</f>
        <v>0</v>
      </c>
      <c r="D38" s="13">
        <f t="shared" ref="D38:N38" si="2">ROUNDUP(D36*D37,0)</f>
        <v>0</v>
      </c>
      <c r="E38" s="13">
        <f t="shared" si="2"/>
        <v>0</v>
      </c>
      <c r="F38" s="13">
        <f t="shared" si="2"/>
        <v>0</v>
      </c>
      <c r="G38" s="13">
        <f t="shared" si="2"/>
        <v>0</v>
      </c>
      <c r="H38" s="13">
        <f t="shared" si="2"/>
        <v>0</v>
      </c>
      <c r="I38" s="13">
        <f t="shared" si="2"/>
        <v>0</v>
      </c>
      <c r="J38" s="13">
        <f t="shared" si="2"/>
        <v>0</v>
      </c>
      <c r="K38" s="13">
        <f t="shared" si="2"/>
        <v>0</v>
      </c>
      <c r="L38" s="13">
        <f t="shared" si="2"/>
        <v>0</v>
      </c>
      <c r="M38" s="13">
        <f t="shared" si="2"/>
        <v>0</v>
      </c>
      <c r="N38" s="5">
        <f t="shared" si="2"/>
        <v>0</v>
      </c>
      <c r="Q38" s="77"/>
      <c r="R38" s="77"/>
    </row>
    <row r="39" spans="1:18" ht="15" customHeight="1" x14ac:dyDescent="0.2">
      <c r="B39" s="59" t="s">
        <v>54</v>
      </c>
      <c r="C39" s="60"/>
    </row>
    <row r="41" spans="1:18" ht="30" customHeight="1" thickBot="1" x14ac:dyDescent="0.25">
      <c r="B41" s="21" t="s">
        <v>25</v>
      </c>
      <c r="D41" s="52" t="s">
        <v>46</v>
      </c>
    </row>
    <row r="42" spans="1:18" ht="30" customHeight="1" thickBot="1" x14ac:dyDescent="0.25">
      <c r="B42" s="14" t="s">
        <v>22</v>
      </c>
      <c r="C42" s="10" t="s">
        <v>2</v>
      </c>
      <c r="D42" s="6" t="s">
        <v>3</v>
      </c>
      <c r="E42" s="6" t="s">
        <v>4</v>
      </c>
      <c r="F42" s="6" t="s">
        <v>10</v>
      </c>
      <c r="G42" s="6" t="s">
        <v>5</v>
      </c>
      <c r="H42" s="6" t="s">
        <v>11</v>
      </c>
      <c r="I42" s="6" t="s">
        <v>6</v>
      </c>
      <c r="J42" s="6" t="s">
        <v>13</v>
      </c>
      <c r="K42" s="6" t="s">
        <v>7</v>
      </c>
      <c r="L42" s="6" t="s">
        <v>12</v>
      </c>
      <c r="M42" s="6" t="s">
        <v>8</v>
      </c>
      <c r="N42" s="7" t="s">
        <v>9</v>
      </c>
    </row>
    <row r="43" spans="1:18" ht="19.95" customHeight="1" thickBot="1" x14ac:dyDescent="0.25">
      <c r="B43" s="15" t="s">
        <v>19</v>
      </c>
      <c r="C43" s="42" t="s">
        <v>20</v>
      </c>
      <c r="D43" s="43" t="s">
        <v>20</v>
      </c>
      <c r="E43" s="43" t="s">
        <v>20</v>
      </c>
      <c r="F43" s="43" t="s">
        <v>20</v>
      </c>
      <c r="G43" s="43" t="s">
        <v>20</v>
      </c>
      <c r="H43" s="43" t="s">
        <v>20</v>
      </c>
      <c r="I43" s="43" t="s">
        <v>20</v>
      </c>
      <c r="J43" s="43" t="s">
        <v>21</v>
      </c>
      <c r="K43" s="43" t="s">
        <v>21</v>
      </c>
      <c r="L43" s="43" t="s">
        <v>21</v>
      </c>
      <c r="M43" s="43" t="s">
        <v>21</v>
      </c>
      <c r="N43" s="44" t="s">
        <v>21</v>
      </c>
    </row>
    <row r="44" spans="1:18" s="1" customFormat="1" ht="30" customHeight="1" thickTop="1" x14ac:dyDescent="0.2">
      <c r="A44" s="77"/>
      <c r="B44" s="16" t="s">
        <v>26</v>
      </c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7"/>
      <c r="Q44" s="77"/>
      <c r="R44" s="77"/>
    </row>
    <row r="45" spans="1:18" s="1" customFormat="1" ht="30" customHeight="1" thickBot="1" x14ac:dyDescent="0.25">
      <c r="A45" s="77"/>
      <c r="B45" s="17" t="s">
        <v>27</v>
      </c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  <c r="Q45" s="77"/>
      <c r="R45" s="77"/>
    </row>
    <row r="46" spans="1:18" ht="30" customHeight="1" thickTop="1" x14ac:dyDescent="0.2">
      <c r="B46" s="18" t="s">
        <v>28</v>
      </c>
      <c r="C46" s="11">
        <v>15</v>
      </c>
      <c r="D46" s="8">
        <v>15</v>
      </c>
      <c r="E46" s="8">
        <v>15</v>
      </c>
      <c r="F46" s="8">
        <v>15</v>
      </c>
      <c r="G46" s="8">
        <v>7.5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9">
        <v>0</v>
      </c>
    </row>
    <row r="47" spans="1:18" ht="30" customHeight="1" x14ac:dyDescent="0.2">
      <c r="B47" s="19" t="s">
        <v>29</v>
      </c>
      <c r="C47" s="22">
        <v>18233</v>
      </c>
      <c r="D47" s="2">
        <v>18233</v>
      </c>
      <c r="E47" s="2">
        <v>18233</v>
      </c>
      <c r="F47" s="2">
        <v>18233</v>
      </c>
      <c r="G47" s="2">
        <v>9116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3">
        <v>0</v>
      </c>
    </row>
    <row r="48" spans="1:18" s="1" customFormat="1" ht="30" customHeight="1" thickBot="1" x14ac:dyDescent="0.25">
      <c r="A48" s="77"/>
      <c r="B48" s="20" t="s">
        <v>18</v>
      </c>
      <c r="C48" s="13">
        <f>ROUNDUP(SUMPRODUCT(C44:C45,C46:C47),0)</f>
        <v>0</v>
      </c>
      <c r="D48" s="13">
        <f t="shared" ref="D48:N48" si="3">ROUNDUP(SUMPRODUCT(D44:D45,D46:D47),0)</f>
        <v>0</v>
      </c>
      <c r="E48" s="13">
        <f t="shared" si="3"/>
        <v>0</v>
      </c>
      <c r="F48" s="13">
        <f t="shared" si="3"/>
        <v>0</v>
      </c>
      <c r="G48" s="13">
        <f t="shared" si="3"/>
        <v>0</v>
      </c>
      <c r="H48" s="13">
        <f t="shared" si="3"/>
        <v>0</v>
      </c>
      <c r="I48" s="13">
        <f t="shared" si="3"/>
        <v>0</v>
      </c>
      <c r="J48" s="13">
        <f t="shared" si="3"/>
        <v>0</v>
      </c>
      <c r="K48" s="13">
        <f t="shared" si="3"/>
        <v>0</v>
      </c>
      <c r="L48" s="13">
        <f t="shared" si="3"/>
        <v>0</v>
      </c>
      <c r="M48" s="13">
        <f t="shared" si="3"/>
        <v>0</v>
      </c>
      <c r="N48" s="5">
        <f t="shared" si="3"/>
        <v>0</v>
      </c>
      <c r="Q48" s="77"/>
      <c r="R48" s="77"/>
    </row>
    <row r="49" spans="1:18" ht="15" customHeight="1" x14ac:dyDescent="0.2">
      <c r="B49" s="59" t="s">
        <v>54</v>
      </c>
      <c r="C49" s="60"/>
    </row>
    <row r="52" spans="1:18" ht="30" customHeight="1" x14ac:dyDescent="0.2">
      <c r="B52" s="21" t="s">
        <v>84</v>
      </c>
    </row>
    <row r="53" spans="1:18" s="74" customFormat="1" ht="13.8" thickBot="1" x14ac:dyDescent="0.25">
      <c r="B53" s="69" t="s">
        <v>79</v>
      </c>
      <c r="C53" s="69">
        <v>1</v>
      </c>
      <c r="D53" s="69">
        <v>2</v>
      </c>
      <c r="E53" s="69">
        <v>3</v>
      </c>
      <c r="F53" s="69">
        <v>4</v>
      </c>
      <c r="G53" s="69">
        <v>5</v>
      </c>
      <c r="H53" s="69">
        <v>6</v>
      </c>
      <c r="I53" s="69">
        <v>7</v>
      </c>
      <c r="J53" s="69">
        <v>8</v>
      </c>
      <c r="K53" s="69">
        <v>9</v>
      </c>
      <c r="L53" s="69">
        <v>10</v>
      </c>
      <c r="M53" s="69">
        <v>11</v>
      </c>
      <c r="N53" s="69">
        <v>12</v>
      </c>
    </row>
    <row r="54" spans="1:18" ht="27" thickBot="1" x14ac:dyDescent="0.25">
      <c r="B54" s="79" t="s">
        <v>22</v>
      </c>
      <c r="C54" s="80" t="s">
        <v>2</v>
      </c>
      <c r="D54" s="6" t="s">
        <v>3</v>
      </c>
      <c r="E54" s="6" t="s">
        <v>4</v>
      </c>
      <c r="F54" s="6" t="s">
        <v>10</v>
      </c>
      <c r="G54" s="6" t="s">
        <v>5</v>
      </c>
      <c r="H54" s="6" t="s">
        <v>11</v>
      </c>
      <c r="I54" s="6" t="s">
        <v>6</v>
      </c>
      <c r="J54" s="6" t="s">
        <v>13</v>
      </c>
      <c r="K54" s="6" t="s">
        <v>7</v>
      </c>
      <c r="L54" s="6" t="s">
        <v>12</v>
      </c>
      <c r="M54" s="6" t="s">
        <v>8</v>
      </c>
      <c r="N54" s="7" t="s">
        <v>9</v>
      </c>
    </row>
    <row r="55" spans="1:18" s="1" customFormat="1" ht="30" customHeight="1" x14ac:dyDescent="0.2">
      <c r="A55" s="77"/>
      <c r="B55" s="81" t="s">
        <v>85</v>
      </c>
      <c r="C55" s="82">
        <f>C30*C58</f>
        <v>0</v>
      </c>
      <c r="D55" s="83">
        <f t="shared" ref="D55:N55" si="4">D30*D58</f>
        <v>0</v>
      </c>
      <c r="E55" s="83">
        <f t="shared" si="4"/>
        <v>0</v>
      </c>
      <c r="F55" s="83">
        <f t="shared" si="4"/>
        <v>0</v>
      </c>
      <c r="G55" s="83">
        <f>G30*G58</f>
        <v>0</v>
      </c>
      <c r="H55" s="83">
        <f t="shared" si="4"/>
        <v>0</v>
      </c>
      <c r="I55" s="83">
        <f t="shared" si="4"/>
        <v>0</v>
      </c>
      <c r="J55" s="83">
        <f t="shared" si="4"/>
        <v>0</v>
      </c>
      <c r="K55" s="83">
        <f t="shared" si="4"/>
        <v>0</v>
      </c>
      <c r="L55" s="83">
        <f t="shared" si="4"/>
        <v>0</v>
      </c>
      <c r="M55" s="83">
        <f t="shared" si="4"/>
        <v>0</v>
      </c>
      <c r="N55" s="37">
        <f t="shared" si="4"/>
        <v>0</v>
      </c>
      <c r="Q55" s="32"/>
      <c r="R55" s="32"/>
    </row>
    <row r="56" spans="1:18" s="1" customFormat="1" ht="30" customHeight="1" x14ac:dyDescent="0.2">
      <c r="A56" s="77"/>
      <c r="B56" s="84" t="s">
        <v>86</v>
      </c>
      <c r="C56" s="85">
        <f>C38*C58</f>
        <v>0</v>
      </c>
      <c r="D56" s="2">
        <f t="shared" ref="D56:N56" si="5">D38*D58</f>
        <v>0</v>
      </c>
      <c r="E56" s="2">
        <f t="shared" si="5"/>
        <v>0</v>
      </c>
      <c r="F56" s="2">
        <f t="shared" si="5"/>
        <v>0</v>
      </c>
      <c r="G56" s="2">
        <f t="shared" si="5"/>
        <v>0</v>
      </c>
      <c r="H56" s="2">
        <f t="shared" si="5"/>
        <v>0</v>
      </c>
      <c r="I56" s="2">
        <f t="shared" si="5"/>
        <v>0</v>
      </c>
      <c r="J56" s="2">
        <f t="shared" si="5"/>
        <v>0</v>
      </c>
      <c r="K56" s="2">
        <f t="shared" si="5"/>
        <v>0</v>
      </c>
      <c r="L56" s="2">
        <f t="shared" si="5"/>
        <v>0</v>
      </c>
      <c r="M56" s="2">
        <f t="shared" si="5"/>
        <v>0</v>
      </c>
      <c r="N56" s="23">
        <f t="shared" si="5"/>
        <v>0</v>
      </c>
      <c r="Q56" s="32"/>
      <c r="R56" s="32"/>
    </row>
    <row r="57" spans="1:18" s="1" customFormat="1" ht="30" customHeight="1" thickBot="1" x14ac:dyDescent="0.25">
      <c r="A57" s="77"/>
      <c r="B57" s="86" t="s">
        <v>88</v>
      </c>
      <c r="C57" s="87">
        <f>C48*C58</f>
        <v>0</v>
      </c>
      <c r="D57" s="88">
        <f t="shared" ref="D57:N57" si="6">D48*D58</f>
        <v>0</v>
      </c>
      <c r="E57" s="88">
        <f t="shared" si="6"/>
        <v>0</v>
      </c>
      <c r="F57" s="88">
        <f t="shared" si="6"/>
        <v>0</v>
      </c>
      <c r="G57" s="88">
        <f t="shared" si="6"/>
        <v>0</v>
      </c>
      <c r="H57" s="88">
        <f t="shared" si="6"/>
        <v>0</v>
      </c>
      <c r="I57" s="88">
        <f t="shared" si="6"/>
        <v>0</v>
      </c>
      <c r="J57" s="88">
        <f t="shared" si="6"/>
        <v>0</v>
      </c>
      <c r="K57" s="88">
        <f t="shared" si="6"/>
        <v>0</v>
      </c>
      <c r="L57" s="88">
        <f t="shared" si="6"/>
        <v>0</v>
      </c>
      <c r="M57" s="88">
        <f t="shared" si="6"/>
        <v>0</v>
      </c>
      <c r="N57" s="5">
        <f t="shared" si="6"/>
        <v>0</v>
      </c>
      <c r="Q57" s="32"/>
      <c r="R57" s="32"/>
    </row>
    <row r="58" spans="1:18" s="74" customFormat="1" x14ac:dyDescent="0.2">
      <c r="B58" s="69" t="s">
        <v>89</v>
      </c>
      <c r="C58" s="69">
        <f>IF(AND($A$13 &lt;=C53,C53 &lt;=$A$14),1,0)</f>
        <v>1</v>
      </c>
      <c r="D58" s="69">
        <f>IF(AND($A$13 &lt;=D53,D53 &lt;=$A$14),1,0)</f>
        <v>1</v>
      </c>
      <c r="E58" s="69">
        <f>IF(AND($A$13 &lt;=E53,E53 &lt;=$A$14),1,0)</f>
        <v>1</v>
      </c>
      <c r="F58" s="69">
        <f>IF(AND($A$13 &lt;=F53,F53 &lt;=$A$14),1,0)</f>
        <v>0</v>
      </c>
      <c r="G58" s="69">
        <f t="shared" ref="G58:N58" si="7">IF(AND($A$13 &lt;=G53,G53 &lt;=$A$14),1,0)</f>
        <v>0</v>
      </c>
      <c r="H58" s="69">
        <f t="shared" si="7"/>
        <v>0</v>
      </c>
      <c r="I58" s="69">
        <f t="shared" si="7"/>
        <v>0</v>
      </c>
      <c r="J58" s="69">
        <f t="shared" si="7"/>
        <v>0</v>
      </c>
      <c r="K58" s="69">
        <f t="shared" si="7"/>
        <v>0</v>
      </c>
      <c r="L58" s="69">
        <f t="shared" si="7"/>
        <v>0</v>
      </c>
      <c r="M58" s="69">
        <f t="shared" si="7"/>
        <v>0</v>
      </c>
      <c r="N58" s="69">
        <f t="shared" si="7"/>
        <v>0</v>
      </c>
    </row>
  </sheetData>
  <sheetProtection algorithmName="SHA-512" hashValue="lGwwTY969BS/+BS/ksRZb+0qui/ToxQqQ6rTGXgAPt/V70emmyXDbJNbcAd/lN508HAjD+wP12VFxlLcAA0TYg==" saltValue="26OZD1KePndHR8FFCHYOKA==" spinCount="100000" sheet="1" objects="1" scenarios="1"/>
  <mergeCells count="21">
    <mergeCell ref="C6:E6"/>
    <mergeCell ref="C7:E7"/>
    <mergeCell ref="G7:H7"/>
    <mergeCell ref="C9:D9"/>
    <mergeCell ref="E9:F9"/>
    <mergeCell ref="G9:H9"/>
    <mergeCell ref="G12:H12"/>
    <mergeCell ref="G13:H13"/>
    <mergeCell ref="G14:H14"/>
    <mergeCell ref="B8:C8"/>
    <mergeCell ref="D8:E8"/>
    <mergeCell ref="E12:F12"/>
    <mergeCell ref="D13:E13"/>
    <mergeCell ref="D14:E14"/>
    <mergeCell ref="E10:F10"/>
    <mergeCell ref="G10:H10"/>
    <mergeCell ref="E11:F11"/>
    <mergeCell ref="G11:H11"/>
    <mergeCell ref="C10:D10"/>
    <mergeCell ref="C11:D11"/>
    <mergeCell ref="C12:D12"/>
  </mergeCells>
  <phoneticPr fontId="1"/>
  <dataValidations count="7">
    <dataValidation type="date" operator="greaterThanOrEqual" allowBlank="1" showInputMessage="1" showErrorMessage="1" error="年月日（2023年11月1日以降）を入力してください" sqref="C11:D11" xr:uid="{06A19EA4-A3F6-4A85-A494-B3162AFF43BB}">
      <formula1>45231</formula1>
    </dataValidation>
    <dataValidation type="textLength" operator="greaterThanOrEqual" allowBlank="1" showInputMessage="1" showErrorMessage="1" sqref="D9 C10:D10 C9 C12:D12" xr:uid="{0B23DA54-78F2-4E4C-B333-893D9150CFBF}">
      <formula1>0</formula1>
    </dataValidation>
    <dataValidation type="whole" allowBlank="1" showInputMessage="1" showErrorMessage="1" error="13桁の数字を入力してください。" sqref="C7:E7" xr:uid="{389CC6CE-AC21-4C3C-83AB-6851E8C25818}">
      <formula1>1000000000000</formula1>
      <formula2>9999999999999</formula2>
    </dataValidation>
    <dataValidation type="list" allowBlank="1" showInputMessage="1" showErrorMessage="1" sqref="C18:C19" xr:uid="{2288A823-86B0-4754-BFCF-1ADCFA4C4E37}">
      <formula1>"必要,不要"</formula1>
    </dataValidation>
    <dataValidation type="whole" operator="greaterThanOrEqual" allowBlank="1" showInputMessage="1" showErrorMessage="1" sqref="C26:N27 C36:N36 C44:N45" xr:uid="{80B244D0-2B7D-4F3E-96E0-03117413DF36}">
      <formula1>0</formula1>
    </dataValidation>
    <dataValidation type="list" allowBlank="1" showInputMessage="1" showErrorMessage="1" sqref="C25:N25 C35:N35 C43:N43" xr:uid="{365E0A6C-C045-4A02-BD06-1E6D6A58D349}">
      <formula1>"2023年実績値,計画値"</formula1>
    </dataValidation>
    <dataValidation type="list" allowBlank="1" showInputMessage="1" showErrorMessage="1" sqref="C13:C14" xr:uid="{D01FEB77-6795-4B3A-A173-6D248DDB6013}">
      <formula1>$Q$6:$Q$17</formula1>
    </dataValidation>
  </dataValidations>
  <hyperlinks>
    <hyperlink ref="D8" r:id="rId1" xr:uid="{11975838-5005-4CD2-A188-721E00D7A6DF}"/>
  </hyperlinks>
  <pageMargins left="0.39370078740157483" right="0.39370078740157483" top="0.39370078740157483" bottom="0.39370078740157483" header="0.19685039370078741" footer="0.19685039370078741"/>
  <pageSetup paperSize="8" scale="58" orientation="landscape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申請額算出根拠</vt:lpstr>
      <vt:lpstr>申請額算出根拠!Print_Area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2023-10-24T10:41:37Z</cp:lastPrinted>
  <dcterms:created xsi:type="dcterms:W3CDTF">2018-04-03T01:50:55Z</dcterms:created>
  <dcterms:modified xsi:type="dcterms:W3CDTF">2023-11-08T11:29:01Z</dcterms:modified>
</cp:coreProperties>
</file>