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filterPrivacy="1"/>
  <xr:revisionPtr revIDLastSave="0" documentId="13_ncr:1_{E67C6FC1-248A-4178-8BB9-C745F9282CEE}" xr6:coauthVersionLast="45" xr6:coauthVersionMax="45" xr10:uidLastSave="{00000000-0000-0000-0000-000000000000}"/>
  <bookViews>
    <workbookView xWindow="-120" yWindow="-120" windowWidth="29040" windowHeight="15840" xr2:uid="{00000000-000D-0000-FFFF-FFFF00000000}"/>
  </bookViews>
  <sheets>
    <sheet name="グラフ" sheetId="4" r:id="rId1"/>
    <sheet name="データ" sheetId="5" r:id="rId2"/>
    <sheet name="日本" sheetId="6" r:id="rId3"/>
    <sheet name="日本元データ" sheetId="7" r:id="rId4"/>
    <sheet name="韓国" sheetId="8" r:id="rId5"/>
    <sheet name="米国" sheetId="9" r:id="rId6"/>
    <sheet name="欧州" sheetId="11" r:id="rId7"/>
    <sheet name="欧州元データ" sheetId="10" r:id="rId8"/>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5" i="9" l="1"/>
  <c r="G21" i="6"/>
  <c r="C32" i="11" l="1"/>
  <c r="D32" i="11"/>
  <c r="E32" i="11"/>
  <c r="F32" i="11"/>
  <c r="G32" i="11"/>
  <c r="H32" i="11"/>
  <c r="I32" i="11"/>
  <c r="J32" i="11"/>
  <c r="K32" i="11"/>
  <c r="L32" i="11"/>
  <c r="M32" i="11"/>
  <c r="C33" i="11"/>
  <c r="D33" i="11"/>
  <c r="E33" i="11"/>
  <c r="F33" i="11"/>
  <c r="G33" i="11"/>
  <c r="H33" i="11"/>
  <c r="I33" i="11"/>
  <c r="J33" i="11"/>
  <c r="K33" i="11"/>
  <c r="L33" i="11"/>
  <c r="M33" i="11"/>
  <c r="C34" i="11"/>
  <c r="D34" i="11"/>
  <c r="E34" i="11"/>
  <c r="F34" i="11"/>
  <c r="G34" i="11"/>
  <c r="H34" i="11"/>
  <c r="I34" i="11"/>
  <c r="J34" i="11"/>
  <c r="K34" i="11"/>
  <c r="L34" i="11"/>
  <c r="M34" i="11"/>
  <c r="B33" i="11"/>
  <c r="B34" i="11"/>
  <c r="B32" i="11"/>
  <c r="D5" i="9"/>
  <c r="E5" i="9"/>
  <c r="F5" i="9"/>
  <c r="H5" i="9"/>
  <c r="I5" i="9"/>
  <c r="J5" i="9"/>
  <c r="K5" i="9"/>
  <c r="L5" i="9"/>
  <c r="M5" i="9"/>
  <c r="N5" i="9"/>
  <c r="O5" i="9"/>
  <c r="P5" i="9"/>
  <c r="Q5" i="9"/>
  <c r="R5" i="9"/>
  <c r="S5" i="9"/>
  <c r="T5" i="9"/>
  <c r="U5" i="9"/>
  <c r="V5" i="9"/>
  <c r="W5" i="9"/>
  <c r="X5" i="9"/>
  <c r="Y5" i="9"/>
  <c r="Z5" i="9"/>
  <c r="AA5" i="9"/>
  <c r="AB5" i="9"/>
  <c r="C5" i="9"/>
  <c r="J10" i="8"/>
  <c r="E4" i="5" l="1"/>
  <c r="D4" i="5"/>
  <c r="N32" i="11" l="1"/>
  <c r="B4" i="11" s="1"/>
  <c r="N34" i="11"/>
  <c r="N33" i="11"/>
  <c r="C19" i="11" l="1"/>
  <c r="D19" i="11"/>
  <c r="E19" i="11"/>
  <c r="F19" i="11"/>
  <c r="G19" i="11"/>
  <c r="H19" i="11"/>
  <c r="I19" i="11"/>
  <c r="J19" i="11"/>
  <c r="K19" i="11"/>
  <c r="L19" i="11"/>
  <c r="M19" i="11"/>
  <c r="C20" i="11"/>
  <c r="D20" i="11"/>
  <c r="E20" i="11"/>
  <c r="F20" i="11"/>
  <c r="G20" i="11"/>
  <c r="H20" i="11"/>
  <c r="I20" i="11"/>
  <c r="J20" i="11"/>
  <c r="K20" i="11"/>
  <c r="L20" i="11"/>
  <c r="M20" i="11"/>
  <c r="C21" i="11"/>
  <c r="D21" i="11"/>
  <c r="E21" i="11"/>
  <c r="F21" i="11"/>
  <c r="G21" i="11"/>
  <c r="H21" i="11"/>
  <c r="I21" i="11"/>
  <c r="J21" i="11"/>
  <c r="K21" i="11"/>
  <c r="L21" i="11"/>
  <c r="M21" i="11"/>
  <c r="B20" i="11"/>
  <c r="B21" i="11"/>
  <c r="B19" i="11"/>
  <c r="N19" i="11" l="1"/>
  <c r="G4" i="5" s="1"/>
  <c r="N20" i="11"/>
  <c r="B5" i="11" s="1"/>
  <c r="H4" i="5" s="1"/>
  <c r="N21" i="11"/>
  <c r="B6" i="11" s="1"/>
  <c r="F4" i="5" s="1"/>
  <c r="D4" i="6" l="1"/>
  <c r="AD38" i="6"/>
  <c r="AD40" i="6"/>
  <c r="AD46" i="6"/>
  <c r="AD48" i="6"/>
  <c r="E6" i="6"/>
  <c r="E7" i="6"/>
  <c r="E14" i="6"/>
  <c r="E15" i="6"/>
  <c r="C6" i="6"/>
  <c r="D6" i="6" s="1"/>
  <c r="C7" i="6"/>
  <c r="D7" i="6" s="1"/>
  <c r="C13" i="6"/>
  <c r="D13" i="6" s="1"/>
  <c r="C14" i="6"/>
  <c r="D14" i="6" s="1"/>
  <c r="C15" i="6"/>
  <c r="D15" i="6" s="1"/>
  <c r="C5" i="6"/>
  <c r="D5" i="6" s="1"/>
  <c r="AS35" i="6"/>
  <c r="AS43" i="6"/>
  <c r="AP34" i="6"/>
  <c r="AP35" i="6"/>
  <c r="AP42" i="6"/>
  <c r="AP43" i="6"/>
  <c r="AM34" i="6"/>
  <c r="AM35" i="6"/>
  <c r="AM41" i="6"/>
  <c r="AM42" i="6"/>
  <c r="AM43" i="6"/>
  <c r="AM33" i="6"/>
  <c r="AJ34" i="6"/>
  <c r="AJ41" i="6"/>
  <c r="AJ42" i="6"/>
  <c r="AJ33" i="6"/>
  <c r="AG35" i="6"/>
  <c r="AG43" i="6"/>
  <c r="AA34" i="6"/>
  <c r="AA35" i="6"/>
  <c r="AA41" i="6"/>
  <c r="AA42" i="6"/>
  <c r="AA43" i="6"/>
  <c r="AA33" i="6"/>
  <c r="X34" i="6"/>
  <c r="X41" i="6"/>
  <c r="X42" i="6"/>
  <c r="X33" i="6"/>
  <c r="U35" i="6"/>
  <c r="U43" i="6"/>
  <c r="R34" i="6"/>
  <c r="R35" i="6"/>
  <c r="R42" i="6"/>
  <c r="R43" i="6"/>
  <c r="O34" i="6"/>
  <c r="O35" i="6"/>
  <c r="O41" i="6"/>
  <c r="O42" i="6"/>
  <c r="O43" i="6"/>
  <c r="O33" i="6"/>
  <c r="L34" i="6"/>
  <c r="I34" i="6" s="1"/>
  <c r="F6" i="6" s="1"/>
  <c r="G6" i="6" s="1"/>
  <c r="L41" i="6"/>
  <c r="L42" i="6"/>
  <c r="L33" i="6"/>
  <c r="B33" i="6"/>
  <c r="C33" i="6"/>
  <c r="D33" i="6"/>
  <c r="E33" i="6"/>
  <c r="F33" i="6"/>
  <c r="G33" i="6"/>
  <c r="H33" i="6"/>
  <c r="J33" i="6"/>
  <c r="K33" i="6"/>
  <c r="M33" i="6"/>
  <c r="N33" i="6"/>
  <c r="P33" i="6"/>
  <c r="Q33" i="6"/>
  <c r="R33" i="6" s="1"/>
  <c r="S33" i="6"/>
  <c r="T33" i="6"/>
  <c r="U33" i="6" s="1"/>
  <c r="V33" i="6"/>
  <c r="W33" i="6"/>
  <c r="Y33" i="6"/>
  <c r="Z33" i="6"/>
  <c r="AB33" i="6"/>
  <c r="AC33" i="6"/>
  <c r="AD33" i="6" s="1"/>
  <c r="AE33" i="6"/>
  <c r="AF33" i="6"/>
  <c r="AG33" i="6" s="1"/>
  <c r="AH33" i="6"/>
  <c r="AI33" i="6"/>
  <c r="AK33" i="6"/>
  <c r="AL33" i="6"/>
  <c r="AN33" i="6"/>
  <c r="AO33" i="6"/>
  <c r="AP33" i="6" s="1"/>
  <c r="AQ33" i="6"/>
  <c r="AR33" i="6"/>
  <c r="AS33" i="6" s="1"/>
  <c r="B34" i="6"/>
  <c r="C34" i="6"/>
  <c r="D34" i="6"/>
  <c r="E34" i="6"/>
  <c r="F34" i="6"/>
  <c r="G34" i="6"/>
  <c r="H34" i="6"/>
  <c r="J34" i="6"/>
  <c r="K34" i="6"/>
  <c r="M34" i="6"/>
  <c r="N34" i="6"/>
  <c r="P34" i="6"/>
  <c r="Q34" i="6"/>
  <c r="S34" i="6"/>
  <c r="T34" i="6"/>
  <c r="U34" i="6" s="1"/>
  <c r="V34" i="6"/>
  <c r="W34" i="6"/>
  <c r="Y34" i="6"/>
  <c r="Z34" i="6"/>
  <c r="AB34" i="6"/>
  <c r="AC34" i="6"/>
  <c r="AD34" i="6" s="1"/>
  <c r="AE34" i="6"/>
  <c r="AF34" i="6"/>
  <c r="AG34" i="6" s="1"/>
  <c r="AH34" i="6"/>
  <c r="AI34" i="6"/>
  <c r="AK34" i="6"/>
  <c r="AL34" i="6"/>
  <c r="AN34" i="6"/>
  <c r="AO34" i="6"/>
  <c r="AQ34" i="6"/>
  <c r="AR34" i="6"/>
  <c r="AS34" i="6" s="1"/>
  <c r="B35" i="6"/>
  <c r="C35" i="6"/>
  <c r="D35" i="6"/>
  <c r="E35" i="6"/>
  <c r="F35" i="6"/>
  <c r="G35" i="6"/>
  <c r="H35" i="6"/>
  <c r="J35" i="6"/>
  <c r="K35" i="6"/>
  <c r="L35" i="6" s="1"/>
  <c r="M35" i="6"/>
  <c r="N35" i="6"/>
  <c r="P35" i="6"/>
  <c r="Q35" i="6"/>
  <c r="S35" i="6"/>
  <c r="T35" i="6"/>
  <c r="V35" i="6"/>
  <c r="W35" i="6"/>
  <c r="X35" i="6" s="1"/>
  <c r="Y35" i="6"/>
  <c r="Z35" i="6"/>
  <c r="AB35" i="6"/>
  <c r="AC35" i="6"/>
  <c r="AD35" i="6" s="1"/>
  <c r="AE35" i="6"/>
  <c r="AF35" i="6"/>
  <c r="AH35" i="6"/>
  <c r="AI35" i="6"/>
  <c r="AJ35" i="6" s="1"/>
  <c r="AK35" i="6"/>
  <c r="AL35" i="6"/>
  <c r="AN35" i="6"/>
  <c r="AO35" i="6"/>
  <c r="AQ35" i="6"/>
  <c r="AR35" i="6"/>
  <c r="B36" i="6"/>
  <c r="C36" i="6"/>
  <c r="D36" i="6"/>
  <c r="C8" i="6" s="1"/>
  <c r="D8" i="6" s="1"/>
  <c r="E36" i="6"/>
  <c r="F36" i="6"/>
  <c r="G36" i="6"/>
  <c r="E8" i="6" s="1"/>
  <c r="H36" i="6"/>
  <c r="J36" i="6"/>
  <c r="K36" i="6"/>
  <c r="L36" i="6" s="1"/>
  <c r="M36" i="6"/>
  <c r="N36" i="6"/>
  <c r="O36" i="6" s="1"/>
  <c r="P36" i="6"/>
  <c r="Q36" i="6"/>
  <c r="R36" i="6" s="1"/>
  <c r="S36" i="6"/>
  <c r="T36" i="6"/>
  <c r="U36" i="6" s="1"/>
  <c r="V36" i="6"/>
  <c r="W36" i="6"/>
  <c r="X36" i="6" s="1"/>
  <c r="Y36" i="6"/>
  <c r="Z36" i="6"/>
  <c r="AA36" i="6" s="1"/>
  <c r="AB36" i="6"/>
  <c r="AC36" i="6"/>
  <c r="AD36" i="6" s="1"/>
  <c r="AE36" i="6"/>
  <c r="AF36" i="6"/>
  <c r="AG36" i="6" s="1"/>
  <c r="AH36" i="6"/>
  <c r="AI36" i="6"/>
  <c r="AJ36" i="6" s="1"/>
  <c r="AK36" i="6"/>
  <c r="AL36" i="6"/>
  <c r="AM36" i="6" s="1"/>
  <c r="AN36" i="6"/>
  <c r="AO36" i="6"/>
  <c r="AP36" i="6" s="1"/>
  <c r="AQ36" i="6"/>
  <c r="AR36" i="6"/>
  <c r="AS36" i="6" s="1"/>
  <c r="B37" i="6"/>
  <c r="C37" i="6"/>
  <c r="D37" i="6"/>
  <c r="C9" i="6" s="1"/>
  <c r="D9" i="6" s="1"/>
  <c r="E37" i="6"/>
  <c r="F37" i="6"/>
  <c r="G37" i="6"/>
  <c r="E9" i="6" s="1"/>
  <c r="H37" i="6"/>
  <c r="J37" i="6"/>
  <c r="K37" i="6"/>
  <c r="L37" i="6" s="1"/>
  <c r="M37" i="6"/>
  <c r="N37" i="6"/>
  <c r="O37" i="6" s="1"/>
  <c r="P37" i="6"/>
  <c r="Q37" i="6"/>
  <c r="R37" i="6" s="1"/>
  <c r="S37" i="6"/>
  <c r="T37" i="6"/>
  <c r="U37" i="6" s="1"/>
  <c r="V37" i="6"/>
  <c r="W37" i="6"/>
  <c r="X37" i="6" s="1"/>
  <c r="Y37" i="6"/>
  <c r="Z37" i="6"/>
  <c r="AA37" i="6" s="1"/>
  <c r="AB37" i="6"/>
  <c r="AC37" i="6"/>
  <c r="AD37" i="6" s="1"/>
  <c r="AE37" i="6"/>
  <c r="AF37" i="6"/>
  <c r="AG37" i="6" s="1"/>
  <c r="AH37" i="6"/>
  <c r="AI37" i="6"/>
  <c r="AJ37" i="6" s="1"/>
  <c r="AK37" i="6"/>
  <c r="AL37" i="6"/>
  <c r="AM37" i="6" s="1"/>
  <c r="AN37" i="6"/>
  <c r="AO37" i="6"/>
  <c r="AP37" i="6" s="1"/>
  <c r="AQ37" i="6"/>
  <c r="AR37" i="6"/>
  <c r="AS37" i="6" s="1"/>
  <c r="B38" i="6"/>
  <c r="C38" i="6"/>
  <c r="D38" i="6"/>
  <c r="C10" i="6" s="1"/>
  <c r="E38" i="6"/>
  <c r="F38" i="6"/>
  <c r="G38" i="6"/>
  <c r="E10" i="6" s="1"/>
  <c r="H38" i="6"/>
  <c r="J38" i="6"/>
  <c r="K38" i="6"/>
  <c r="L38" i="6" s="1"/>
  <c r="M38" i="6"/>
  <c r="N38" i="6"/>
  <c r="O38" i="6" s="1"/>
  <c r="P38" i="6"/>
  <c r="Q38" i="6"/>
  <c r="R38" i="6" s="1"/>
  <c r="S38" i="6"/>
  <c r="T38" i="6"/>
  <c r="U38" i="6" s="1"/>
  <c r="V38" i="6"/>
  <c r="W38" i="6"/>
  <c r="X38" i="6" s="1"/>
  <c r="Y38" i="6"/>
  <c r="Z38" i="6"/>
  <c r="AA38" i="6" s="1"/>
  <c r="AB38" i="6"/>
  <c r="AC38" i="6"/>
  <c r="AE38" i="6"/>
  <c r="AF38" i="6"/>
  <c r="AG38" i="6" s="1"/>
  <c r="AH38" i="6"/>
  <c r="AI38" i="6"/>
  <c r="AJ38" i="6" s="1"/>
  <c r="AK38" i="6"/>
  <c r="AL38" i="6"/>
  <c r="AM38" i="6" s="1"/>
  <c r="AN38" i="6"/>
  <c r="AO38" i="6"/>
  <c r="AP38" i="6" s="1"/>
  <c r="AQ38" i="6"/>
  <c r="AR38" i="6"/>
  <c r="AS38" i="6" s="1"/>
  <c r="B39" i="6"/>
  <c r="C39" i="6"/>
  <c r="D39" i="6"/>
  <c r="C11" i="6" s="1"/>
  <c r="D11" i="6" s="1"/>
  <c r="E39" i="6"/>
  <c r="F39" i="6"/>
  <c r="G39" i="6"/>
  <c r="E11" i="6" s="1"/>
  <c r="H39" i="6"/>
  <c r="J39" i="6"/>
  <c r="K39" i="6"/>
  <c r="L39" i="6" s="1"/>
  <c r="M39" i="6"/>
  <c r="N39" i="6"/>
  <c r="O39" i="6" s="1"/>
  <c r="P39" i="6"/>
  <c r="Q39" i="6"/>
  <c r="R39" i="6" s="1"/>
  <c r="S39" i="6"/>
  <c r="T39" i="6"/>
  <c r="U39" i="6" s="1"/>
  <c r="V39" i="6"/>
  <c r="W39" i="6"/>
  <c r="X39" i="6" s="1"/>
  <c r="Y39" i="6"/>
  <c r="Z39" i="6"/>
  <c r="AA39" i="6" s="1"/>
  <c r="AB39" i="6"/>
  <c r="AC39" i="6"/>
  <c r="AD39" i="6" s="1"/>
  <c r="AE39" i="6"/>
  <c r="AF39" i="6"/>
  <c r="AG39" i="6" s="1"/>
  <c r="AH39" i="6"/>
  <c r="AI39" i="6"/>
  <c r="AJ39" i="6" s="1"/>
  <c r="AK39" i="6"/>
  <c r="AL39" i="6"/>
  <c r="AM39" i="6" s="1"/>
  <c r="AN39" i="6"/>
  <c r="AO39" i="6"/>
  <c r="AP39" i="6" s="1"/>
  <c r="AQ39" i="6"/>
  <c r="AR39" i="6"/>
  <c r="AS39" i="6" s="1"/>
  <c r="B40" i="6"/>
  <c r="C40" i="6"/>
  <c r="D40" i="6"/>
  <c r="C12" i="6" s="1"/>
  <c r="D12" i="6" s="1"/>
  <c r="E40" i="6"/>
  <c r="F40" i="6"/>
  <c r="G40" i="6"/>
  <c r="E12" i="6" s="1"/>
  <c r="H40" i="6"/>
  <c r="J40" i="6"/>
  <c r="K40" i="6"/>
  <c r="L40" i="6" s="1"/>
  <c r="M40" i="6"/>
  <c r="N40" i="6"/>
  <c r="O40" i="6" s="1"/>
  <c r="P40" i="6"/>
  <c r="Q40" i="6"/>
  <c r="R40" i="6" s="1"/>
  <c r="S40" i="6"/>
  <c r="T40" i="6"/>
  <c r="U40" i="6" s="1"/>
  <c r="V40" i="6"/>
  <c r="W40" i="6"/>
  <c r="X40" i="6" s="1"/>
  <c r="Y40" i="6"/>
  <c r="Z40" i="6"/>
  <c r="AA40" i="6" s="1"/>
  <c r="AB40" i="6"/>
  <c r="AC40" i="6"/>
  <c r="AE40" i="6"/>
  <c r="AF40" i="6"/>
  <c r="AG40" i="6" s="1"/>
  <c r="AH40" i="6"/>
  <c r="AI40" i="6"/>
  <c r="AJ40" i="6" s="1"/>
  <c r="AK40" i="6"/>
  <c r="AL40" i="6"/>
  <c r="AM40" i="6" s="1"/>
  <c r="AN40" i="6"/>
  <c r="AO40" i="6"/>
  <c r="AP40" i="6" s="1"/>
  <c r="AQ40" i="6"/>
  <c r="AR40" i="6"/>
  <c r="AS40" i="6" s="1"/>
  <c r="B41" i="6"/>
  <c r="C41" i="6"/>
  <c r="D41" i="6"/>
  <c r="E41" i="6"/>
  <c r="F41" i="6"/>
  <c r="G41" i="6"/>
  <c r="E13" i="6" s="1"/>
  <c r="H41" i="6"/>
  <c r="J41" i="6"/>
  <c r="K41" i="6"/>
  <c r="M41" i="6"/>
  <c r="N41" i="6"/>
  <c r="P41" i="6"/>
  <c r="Q41" i="6"/>
  <c r="R41" i="6" s="1"/>
  <c r="S41" i="6"/>
  <c r="T41" i="6"/>
  <c r="U41" i="6" s="1"/>
  <c r="V41" i="6"/>
  <c r="W41" i="6"/>
  <c r="Y41" i="6"/>
  <c r="Z41" i="6"/>
  <c r="AB41" i="6"/>
  <c r="AC41" i="6"/>
  <c r="AD41" i="6" s="1"/>
  <c r="AE41" i="6"/>
  <c r="AF41" i="6"/>
  <c r="AG41" i="6" s="1"/>
  <c r="AH41" i="6"/>
  <c r="AI41" i="6"/>
  <c r="AK41" i="6"/>
  <c r="AL41" i="6"/>
  <c r="AN41" i="6"/>
  <c r="AO41" i="6"/>
  <c r="AP41" i="6" s="1"/>
  <c r="AQ41" i="6"/>
  <c r="AR41" i="6"/>
  <c r="AS41" i="6" s="1"/>
  <c r="B42" i="6"/>
  <c r="C42" i="6"/>
  <c r="D42" i="6"/>
  <c r="E42" i="6"/>
  <c r="F42" i="6"/>
  <c r="G42" i="6"/>
  <c r="H42" i="6"/>
  <c r="J42" i="6"/>
  <c r="K42" i="6"/>
  <c r="M42" i="6"/>
  <c r="N42" i="6"/>
  <c r="P42" i="6"/>
  <c r="Q42" i="6"/>
  <c r="S42" i="6"/>
  <c r="T42" i="6"/>
  <c r="U42" i="6" s="1"/>
  <c r="V42" i="6"/>
  <c r="W42" i="6"/>
  <c r="Y42" i="6"/>
  <c r="Z42" i="6"/>
  <c r="AB42" i="6"/>
  <c r="AC42" i="6"/>
  <c r="AD42" i="6" s="1"/>
  <c r="AE42" i="6"/>
  <c r="AF42" i="6"/>
  <c r="AG42" i="6" s="1"/>
  <c r="AH42" i="6"/>
  <c r="AI42" i="6"/>
  <c r="AK42" i="6"/>
  <c r="AL42" i="6"/>
  <c r="AN42" i="6"/>
  <c r="AO42" i="6"/>
  <c r="AQ42" i="6"/>
  <c r="AR42" i="6"/>
  <c r="AS42" i="6" s="1"/>
  <c r="B43" i="6"/>
  <c r="C43" i="6"/>
  <c r="D43" i="6"/>
  <c r="E43" i="6"/>
  <c r="F43" i="6"/>
  <c r="G43" i="6"/>
  <c r="H43" i="6"/>
  <c r="J43" i="6"/>
  <c r="K43" i="6"/>
  <c r="L43" i="6" s="1"/>
  <c r="M43" i="6"/>
  <c r="N43" i="6"/>
  <c r="P43" i="6"/>
  <c r="Q43" i="6"/>
  <c r="S43" i="6"/>
  <c r="T43" i="6"/>
  <c r="V43" i="6"/>
  <c r="W43" i="6"/>
  <c r="X43" i="6" s="1"/>
  <c r="Y43" i="6"/>
  <c r="Z43" i="6"/>
  <c r="AB43" i="6"/>
  <c r="AC43" i="6"/>
  <c r="AD43" i="6" s="1"/>
  <c r="AE43" i="6"/>
  <c r="AF43" i="6"/>
  <c r="AH43" i="6"/>
  <c r="AI43" i="6"/>
  <c r="AJ43" i="6" s="1"/>
  <c r="AK43" i="6"/>
  <c r="AL43" i="6"/>
  <c r="AN43" i="6"/>
  <c r="AO43" i="6"/>
  <c r="AQ43" i="6"/>
  <c r="AR43" i="6"/>
  <c r="B44" i="6"/>
  <c r="C44" i="6"/>
  <c r="D44" i="6"/>
  <c r="C16" i="6" s="1"/>
  <c r="D16" i="6" s="1"/>
  <c r="E44" i="6"/>
  <c r="F44" i="6"/>
  <c r="G44" i="6"/>
  <c r="E16" i="6" s="1"/>
  <c r="H44" i="6"/>
  <c r="J44" i="6"/>
  <c r="K44" i="6"/>
  <c r="L44" i="6" s="1"/>
  <c r="M44" i="6"/>
  <c r="N44" i="6"/>
  <c r="O44" i="6" s="1"/>
  <c r="P44" i="6"/>
  <c r="Q44" i="6"/>
  <c r="R44" i="6" s="1"/>
  <c r="S44" i="6"/>
  <c r="T44" i="6"/>
  <c r="U44" i="6" s="1"/>
  <c r="V44" i="6"/>
  <c r="W44" i="6"/>
  <c r="X44" i="6" s="1"/>
  <c r="Y44" i="6"/>
  <c r="Z44" i="6"/>
  <c r="AA44" i="6" s="1"/>
  <c r="AB44" i="6"/>
  <c r="AC44" i="6"/>
  <c r="AD44" i="6" s="1"/>
  <c r="AE44" i="6"/>
  <c r="AF44" i="6"/>
  <c r="AG44" i="6" s="1"/>
  <c r="AH44" i="6"/>
  <c r="AI44" i="6"/>
  <c r="AJ44" i="6" s="1"/>
  <c r="AK44" i="6"/>
  <c r="AL44" i="6"/>
  <c r="AM44" i="6" s="1"/>
  <c r="AN44" i="6"/>
  <c r="AO44" i="6"/>
  <c r="AP44" i="6" s="1"/>
  <c r="AQ44" i="6"/>
  <c r="AR44" i="6"/>
  <c r="AS44" i="6" s="1"/>
  <c r="B45" i="6"/>
  <c r="C45" i="6"/>
  <c r="D45" i="6"/>
  <c r="C17" i="6" s="1"/>
  <c r="D17" i="6" s="1"/>
  <c r="E45" i="6"/>
  <c r="F45" i="6"/>
  <c r="G45" i="6"/>
  <c r="E17" i="6" s="1"/>
  <c r="H45" i="6"/>
  <c r="J45" i="6"/>
  <c r="K45" i="6"/>
  <c r="L45" i="6" s="1"/>
  <c r="M45" i="6"/>
  <c r="N45" i="6"/>
  <c r="O45" i="6" s="1"/>
  <c r="P45" i="6"/>
  <c r="Q45" i="6"/>
  <c r="R45" i="6" s="1"/>
  <c r="S45" i="6"/>
  <c r="T45" i="6"/>
  <c r="U45" i="6" s="1"/>
  <c r="V45" i="6"/>
  <c r="W45" i="6"/>
  <c r="X45" i="6" s="1"/>
  <c r="Y45" i="6"/>
  <c r="Z45" i="6"/>
  <c r="AA45" i="6" s="1"/>
  <c r="AB45" i="6"/>
  <c r="AC45" i="6"/>
  <c r="AD45" i="6" s="1"/>
  <c r="AE45" i="6"/>
  <c r="AF45" i="6"/>
  <c r="AG45" i="6" s="1"/>
  <c r="AH45" i="6"/>
  <c r="AI45" i="6"/>
  <c r="AJ45" i="6" s="1"/>
  <c r="AK45" i="6"/>
  <c r="AL45" i="6"/>
  <c r="AM45" i="6" s="1"/>
  <c r="AN45" i="6"/>
  <c r="AO45" i="6"/>
  <c r="AP45" i="6" s="1"/>
  <c r="AQ45" i="6"/>
  <c r="AR45" i="6"/>
  <c r="AS45" i="6" s="1"/>
  <c r="B46" i="6"/>
  <c r="C46" i="6"/>
  <c r="D46" i="6"/>
  <c r="C18" i="6" s="1"/>
  <c r="E46" i="6"/>
  <c r="F46" i="6"/>
  <c r="G46" i="6"/>
  <c r="E18" i="6" s="1"/>
  <c r="H46" i="6"/>
  <c r="J46" i="6"/>
  <c r="K46" i="6"/>
  <c r="L46" i="6" s="1"/>
  <c r="M46" i="6"/>
  <c r="N46" i="6"/>
  <c r="O46" i="6" s="1"/>
  <c r="P46" i="6"/>
  <c r="Q46" i="6"/>
  <c r="R46" i="6" s="1"/>
  <c r="S46" i="6"/>
  <c r="T46" i="6"/>
  <c r="U46" i="6" s="1"/>
  <c r="V46" i="6"/>
  <c r="W46" i="6"/>
  <c r="X46" i="6" s="1"/>
  <c r="Y46" i="6"/>
  <c r="Z46" i="6"/>
  <c r="AA46" i="6" s="1"/>
  <c r="AB46" i="6"/>
  <c r="AC46" i="6"/>
  <c r="AE46" i="6"/>
  <c r="AF46" i="6"/>
  <c r="AG46" i="6" s="1"/>
  <c r="AH46" i="6"/>
  <c r="AI46" i="6"/>
  <c r="AJ46" i="6" s="1"/>
  <c r="AK46" i="6"/>
  <c r="AL46" i="6"/>
  <c r="AM46" i="6" s="1"/>
  <c r="AN46" i="6"/>
  <c r="AO46" i="6"/>
  <c r="AP46" i="6" s="1"/>
  <c r="AQ46" i="6"/>
  <c r="AR46" i="6"/>
  <c r="AS46" i="6" s="1"/>
  <c r="B47" i="6"/>
  <c r="C47" i="6"/>
  <c r="D47" i="6"/>
  <c r="C19" i="6" s="1"/>
  <c r="D19" i="6" s="1"/>
  <c r="E47" i="6"/>
  <c r="F47" i="6"/>
  <c r="G47" i="6"/>
  <c r="E19" i="6" s="1"/>
  <c r="H47" i="6"/>
  <c r="J47" i="6"/>
  <c r="K47" i="6"/>
  <c r="L47" i="6" s="1"/>
  <c r="M47" i="6"/>
  <c r="N47" i="6"/>
  <c r="O47" i="6" s="1"/>
  <c r="P47" i="6"/>
  <c r="Q47" i="6"/>
  <c r="R47" i="6" s="1"/>
  <c r="S47" i="6"/>
  <c r="T47" i="6"/>
  <c r="U47" i="6" s="1"/>
  <c r="V47" i="6"/>
  <c r="W47" i="6"/>
  <c r="X47" i="6" s="1"/>
  <c r="Y47" i="6"/>
  <c r="Z47" i="6"/>
  <c r="AA47" i="6" s="1"/>
  <c r="AB47" i="6"/>
  <c r="AC47" i="6"/>
  <c r="AD47" i="6" s="1"/>
  <c r="AE47" i="6"/>
  <c r="AF47" i="6"/>
  <c r="AG47" i="6" s="1"/>
  <c r="AH47" i="6"/>
  <c r="AI47" i="6"/>
  <c r="AJ47" i="6" s="1"/>
  <c r="AK47" i="6"/>
  <c r="AL47" i="6"/>
  <c r="AM47" i="6" s="1"/>
  <c r="AN47" i="6"/>
  <c r="AO47" i="6"/>
  <c r="AP47" i="6" s="1"/>
  <c r="AQ47" i="6"/>
  <c r="AR47" i="6"/>
  <c r="AS47" i="6" s="1"/>
  <c r="B48" i="6"/>
  <c r="C48" i="6"/>
  <c r="D48" i="6"/>
  <c r="C20" i="6" s="1"/>
  <c r="D20" i="6" s="1"/>
  <c r="E48" i="6"/>
  <c r="F48" i="6"/>
  <c r="G48" i="6"/>
  <c r="E20" i="6" s="1"/>
  <c r="H48" i="6"/>
  <c r="J48" i="6"/>
  <c r="K48" i="6"/>
  <c r="L48" i="6" s="1"/>
  <c r="M48" i="6"/>
  <c r="N48" i="6"/>
  <c r="O48" i="6" s="1"/>
  <c r="P48" i="6"/>
  <c r="Q48" i="6"/>
  <c r="R48" i="6" s="1"/>
  <c r="S48" i="6"/>
  <c r="T48" i="6"/>
  <c r="U48" i="6" s="1"/>
  <c r="V48" i="6"/>
  <c r="W48" i="6"/>
  <c r="X48" i="6" s="1"/>
  <c r="Y48" i="6"/>
  <c r="Z48" i="6"/>
  <c r="AA48" i="6" s="1"/>
  <c r="AB48" i="6"/>
  <c r="AC48" i="6"/>
  <c r="AE48" i="6"/>
  <c r="AF48" i="6"/>
  <c r="AG48" i="6" s="1"/>
  <c r="AH48" i="6"/>
  <c r="AI48" i="6"/>
  <c r="AJ48" i="6" s="1"/>
  <c r="AK48" i="6"/>
  <c r="AL48" i="6"/>
  <c r="AM48" i="6" s="1"/>
  <c r="AN48" i="6"/>
  <c r="AO48" i="6"/>
  <c r="AP48" i="6" s="1"/>
  <c r="AQ48" i="6"/>
  <c r="AR48" i="6"/>
  <c r="AS48" i="6" s="1"/>
  <c r="C32" i="6"/>
  <c r="E32" i="6"/>
  <c r="B6" i="6"/>
  <c r="B7" i="6"/>
  <c r="B8" i="6"/>
  <c r="B9" i="6"/>
  <c r="B10" i="6"/>
  <c r="B11" i="6"/>
  <c r="B12" i="6"/>
  <c r="B13" i="6"/>
  <c r="B14" i="6"/>
  <c r="B15" i="6"/>
  <c r="B16" i="6"/>
  <c r="B17" i="6"/>
  <c r="B18" i="6"/>
  <c r="B19" i="6"/>
  <c r="B20" i="6"/>
  <c r="B5" i="6"/>
  <c r="I45" i="6" l="1"/>
  <c r="F17" i="6" s="1"/>
  <c r="G17" i="6" s="1"/>
  <c r="I33" i="6"/>
  <c r="F5" i="6" s="1"/>
  <c r="I43" i="6"/>
  <c r="F15" i="6" s="1"/>
  <c r="G15" i="6" s="1"/>
  <c r="I35" i="6"/>
  <c r="F7" i="6" s="1"/>
  <c r="G7" i="6" s="1"/>
  <c r="I37" i="6"/>
  <c r="F9" i="6" s="1"/>
  <c r="G9" i="6" s="1"/>
  <c r="I36" i="6"/>
  <c r="F8" i="6" s="1"/>
  <c r="G8" i="6" s="1"/>
  <c r="I44" i="6"/>
  <c r="F16" i="6" s="1"/>
  <c r="G16" i="6" s="1"/>
  <c r="I42" i="6"/>
  <c r="F14" i="6" s="1"/>
  <c r="G14" i="6" s="1"/>
  <c r="G49" i="6"/>
  <c r="E5" i="6"/>
  <c r="E21" i="6" s="1"/>
  <c r="I46" i="6"/>
  <c r="F18" i="6" s="1"/>
  <c r="G18" i="6" s="1"/>
  <c r="I38" i="6"/>
  <c r="F10" i="6" s="1"/>
  <c r="G10" i="6" s="1"/>
  <c r="I39" i="6"/>
  <c r="F11" i="6" s="1"/>
  <c r="G11" i="6" s="1"/>
  <c r="I41" i="6"/>
  <c r="F13" i="6" s="1"/>
  <c r="G13" i="6" s="1"/>
  <c r="I40" i="6"/>
  <c r="F12" i="6" s="1"/>
  <c r="G12" i="6" s="1"/>
  <c r="I47" i="6"/>
  <c r="F19" i="6" s="1"/>
  <c r="G19" i="6" s="1"/>
  <c r="I48" i="6"/>
  <c r="F20" i="6" s="1"/>
  <c r="G20" i="6" s="1"/>
  <c r="D18" i="6"/>
  <c r="D10" i="6"/>
  <c r="G5" i="6" l="1"/>
  <c r="F21" i="6"/>
  <c r="C4" i="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G21" authorId="0" shapeId="0" xr:uid="{C0564F11-3D8B-4D15-BA2A-4EB8BAE56B7E}">
      <text>
        <r>
          <rPr>
            <b/>
            <sz val="9"/>
            <color indexed="81"/>
            <rFont val="MS P ゴシック"/>
            <family val="3"/>
            <charset val="128"/>
          </rPr>
          <t xml:space="preserve">LNGトン⇒MMBtu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J10" authorId="0" shapeId="0" xr:uid="{99CB4133-ED86-40C3-8E8A-D5030E6A4504}">
      <text>
        <r>
          <rPr>
            <b/>
            <sz val="9"/>
            <color indexed="81"/>
            <rFont val="MS P ゴシック"/>
            <family val="3"/>
            <charset val="128"/>
          </rPr>
          <t>LNGトン⇒MMBtu</t>
        </r>
      </text>
    </comment>
  </commentList>
</comments>
</file>

<file path=xl/sharedStrings.xml><?xml version="1.0" encoding="utf-8"?>
<sst xmlns="http://schemas.openxmlformats.org/spreadsheetml/2006/main" count="622" uniqueCount="385">
  <si>
    <t>USD/MBTU</t>
  </si>
  <si>
    <t>日本</t>
  </si>
  <si>
    <t>韓国</t>
  </si>
  <si>
    <t>英国</t>
  </si>
  <si>
    <t>スペイン</t>
  </si>
  <si>
    <t>米国</t>
    <rPh sb="0" eb="2">
      <t>ベイコク</t>
    </rPh>
    <phoneticPr fontId="4"/>
  </si>
  <si>
    <t>イタリア</t>
    <phoneticPr fontId="4"/>
  </si>
  <si>
    <t>【第224-4-1】LNG輸入平均価格の国際比較（2019年平均）</t>
    <phoneticPr fontId="4"/>
  </si>
  <si>
    <t>　　　　</t>
    <phoneticPr fontId="4"/>
  </si>
  <si>
    <t>（出典）</t>
    <phoneticPr fontId="4"/>
  </si>
  <si>
    <t>日本：　日本貿易統計、日本税関</t>
    <rPh sb="0" eb="2">
      <t>ニホン</t>
    </rPh>
    <phoneticPr fontId="4"/>
  </si>
  <si>
    <t>韓国：　Korea Customs Service</t>
    <rPh sb="0" eb="2">
      <t>カンコク</t>
    </rPh>
    <phoneticPr fontId="4"/>
  </si>
  <si>
    <t>米国：　EIA Natural gas imports by country</t>
    <rPh sb="0" eb="2">
      <t>ベイコク</t>
    </rPh>
    <phoneticPr fontId="4"/>
  </si>
  <si>
    <t>英国、スペイン、イタリア：　Eurostat, IMF</t>
    <phoneticPr fontId="4"/>
  </si>
  <si>
    <t>を基に作成</t>
    <rPh sb="1" eb="2">
      <t>モト</t>
    </rPh>
    <rPh sb="3" eb="5">
      <t>サクセイ</t>
    </rPh>
    <phoneticPr fontId="4"/>
  </si>
  <si>
    <t>英国、スペイン、イタリア：　Eurostat, IMF　　　　　を基に作成</t>
    <phoneticPr fontId="4"/>
  </si>
  <si>
    <t>Year</t>
  </si>
  <si>
    <t>HS</t>
  </si>
  <si>
    <t>Country</t>
  </si>
  <si>
    <t>Unit1</t>
  </si>
  <si>
    <t>Unit2</t>
  </si>
  <si>
    <t>Quantity1-Year</t>
  </si>
  <si>
    <t>Quantity2-Year</t>
  </si>
  <si>
    <t>Value-Year</t>
  </si>
  <si>
    <t>Quantity1-Jan</t>
  </si>
  <si>
    <t>Quantity2-Jan</t>
  </si>
  <si>
    <t>Value-Jan</t>
  </si>
  <si>
    <t>Quantity1-Feb</t>
  </si>
  <si>
    <t>Quantity2-Feb</t>
  </si>
  <si>
    <t>Value-Feb</t>
  </si>
  <si>
    <t>Quantity1-Mar</t>
  </si>
  <si>
    <t>Quantity2-Mar</t>
  </si>
  <si>
    <t>Value-Mar</t>
  </si>
  <si>
    <t>Quantity1-May</t>
  </si>
  <si>
    <t>Quantity2-May</t>
  </si>
  <si>
    <t>Value-May</t>
  </si>
  <si>
    <t>Quantity1-Jun</t>
  </si>
  <si>
    <t>Quantity2-Jun</t>
  </si>
  <si>
    <t>Value-Jun</t>
  </si>
  <si>
    <t>Quantity1-Jul</t>
  </si>
  <si>
    <t>Quantity2-Jul</t>
  </si>
  <si>
    <t>Value-Jul</t>
  </si>
  <si>
    <t>Quantity1-Aug</t>
  </si>
  <si>
    <t>Quantity2-Aug</t>
  </si>
  <si>
    <t>Value-Aug</t>
  </si>
  <si>
    <t>Quantity1-Sep</t>
  </si>
  <si>
    <t>Quantity2-Sep</t>
  </si>
  <si>
    <t>Value-Sep</t>
  </si>
  <si>
    <t>Quantity1-Oct</t>
  </si>
  <si>
    <t>Quantity2-Oct</t>
  </si>
  <si>
    <t>Value-Oct</t>
  </si>
  <si>
    <t>Quantity1-Nov</t>
  </si>
  <si>
    <t>Quantity2-Nov</t>
  </si>
  <si>
    <t>Value-Nov</t>
  </si>
  <si>
    <t>Quantity1-Dec</t>
  </si>
  <si>
    <t>Quantity2-Dec</t>
  </si>
  <si>
    <t>Value-Dec</t>
  </si>
  <si>
    <t>'271111000'</t>
  </si>
  <si>
    <t xml:space="preserve">  </t>
  </si>
  <si>
    <t>MT</t>
  </si>
  <si>
    <t>e-stat 政府統計ポータルサイト</t>
    <rPh sb="7" eb="9">
      <t>セイフ</t>
    </rPh>
    <rPh sb="9" eb="11">
      <t>トウケイ</t>
    </rPh>
    <phoneticPr fontId="4"/>
  </si>
  <si>
    <t>財務省　日本貿易統計　2019年12月分　品別国別表（輸入　1-12月：確定）　5部25-27（天然ガスコート：271111）</t>
    <rPh sb="0" eb="3">
      <t>ザイムショウ</t>
    </rPh>
    <rPh sb="4" eb="6">
      <t>ニホン</t>
    </rPh>
    <rPh sb="6" eb="8">
      <t>ボウエキ</t>
    </rPh>
    <rPh sb="8" eb="10">
      <t>トウケイ</t>
    </rPh>
    <rPh sb="15" eb="16">
      <t>ネン</t>
    </rPh>
    <rPh sb="18" eb="20">
      <t>ガツブン</t>
    </rPh>
    <rPh sb="21" eb="23">
      <t>ヒンベツ</t>
    </rPh>
    <rPh sb="23" eb="26">
      <t>クニベツヒョウ</t>
    </rPh>
    <rPh sb="27" eb="29">
      <t>ユニュウ</t>
    </rPh>
    <rPh sb="34" eb="35">
      <t>ガツ</t>
    </rPh>
    <rPh sb="36" eb="38">
      <t>カクテイ</t>
    </rPh>
    <rPh sb="41" eb="42">
      <t>ブ</t>
    </rPh>
    <rPh sb="48" eb="50">
      <t>テンネン</t>
    </rPh>
    <phoneticPr fontId="4"/>
  </si>
  <si>
    <t>ik-100h2019i005.csv</t>
  </si>
  <si>
    <t>表番号　19-12-05</t>
    <rPh sb="0" eb="3">
      <t>ヒョウバンゴウ</t>
    </rPh>
    <phoneticPr fontId="4"/>
  </si>
  <si>
    <t>https://www.e-stat.go.jp/stat-search/files?page=1&amp;layout=datalist&amp;toukei=00350300&amp;tstat=000001013141&amp;cycle=1&amp;year=20190&amp;month=24101212&amp;tclass1=000001013180&amp;tclass2=000001013182&amp;result_back=1&amp;tclass3val=0</t>
    <phoneticPr fontId="4"/>
  </si>
  <si>
    <t>Exp or Imp</t>
  </si>
  <si>
    <t>Quantity1-Apr</t>
  </si>
  <si>
    <t>Quantity2-Apr</t>
  </si>
  <si>
    <t>Value-Apr</t>
  </si>
  <si>
    <t>yen/USD</t>
    <phoneticPr fontId="8"/>
  </si>
  <si>
    <t>為替レート</t>
  </si>
  <si>
    <t>為替相場データ</t>
    <rPh sb="0" eb="2">
      <t>カワセ</t>
    </rPh>
    <rPh sb="2" eb="4">
      <t>ソウバ</t>
    </rPh>
    <phoneticPr fontId="4"/>
  </si>
  <si>
    <t>https://www.customs.go.jp/tetsuzuki/kawase/index.htm</t>
    <phoneticPr fontId="4"/>
  </si>
  <si>
    <t>上記より月平均のyen/USDレートを算出</t>
    <rPh sb="0" eb="2">
      <t>ジョウキ</t>
    </rPh>
    <rPh sb="4" eb="5">
      <t>ツキ</t>
    </rPh>
    <rPh sb="5" eb="7">
      <t>ヘイキン</t>
    </rPh>
    <rPh sb="19" eb="21">
      <t>サンシュツ</t>
    </rPh>
    <phoneticPr fontId="4"/>
  </si>
  <si>
    <t>大韓民国</t>
    <rPh sb="0" eb="4">
      <t>ダイカンミンコク</t>
    </rPh>
    <phoneticPr fontId="4"/>
  </si>
  <si>
    <t>中華人民共和国</t>
    <rPh sb="0" eb="2">
      <t>チュウカ</t>
    </rPh>
    <rPh sb="2" eb="4">
      <t>ジンミン</t>
    </rPh>
    <rPh sb="4" eb="6">
      <t>キョウワ</t>
    </rPh>
    <rPh sb="6" eb="7">
      <t>コク</t>
    </rPh>
    <phoneticPr fontId="4"/>
  </si>
  <si>
    <t>シンガポール</t>
    <phoneticPr fontId="4"/>
  </si>
  <si>
    <t>マレーシア</t>
    <phoneticPr fontId="8"/>
  </si>
  <si>
    <t>ブルネイ</t>
    <phoneticPr fontId="8"/>
  </si>
  <si>
    <t>インドネシア</t>
    <phoneticPr fontId="8"/>
  </si>
  <si>
    <t>カタール</t>
    <phoneticPr fontId="8"/>
  </si>
  <si>
    <t>オマーン</t>
    <phoneticPr fontId="8"/>
  </si>
  <si>
    <t>アラブ首長国</t>
    <rPh sb="3" eb="5">
      <t>シュチョウ</t>
    </rPh>
    <rPh sb="5" eb="6">
      <t>コク</t>
    </rPh>
    <phoneticPr fontId="8"/>
  </si>
  <si>
    <t>イエメン</t>
    <phoneticPr fontId="8"/>
  </si>
  <si>
    <t>ノルウェー</t>
    <phoneticPr fontId="8"/>
  </si>
  <si>
    <t>ベルギー</t>
  </si>
  <si>
    <t>フランス</t>
    <phoneticPr fontId="8"/>
  </si>
  <si>
    <t>スペイン</t>
    <phoneticPr fontId="8"/>
  </si>
  <si>
    <t>ロシア</t>
    <phoneticPr fontId="8"/>
  </si>
  <si>
    <t>アメリカ合衆国</t>
    <rPh sb="4" eb="7">
      <t>ガッシュウコク</t>
    </rPh>
    <phoneticPr fontId="8"/>
  </si>
  <si>
    <t>トリニダードトバゴ</t>
    <phoneticPr fontId="8"/>
  </si>
  <si>
    <t>ペルー</t>
    <phoneticPr fontId="8"/>
  </si>
  <si>
    <t>ブラジル</t>
    <phoneticPr fontId="8"/>
  </si>
  <si>
    <t>アルジェリア</t>
    <phoneticPr fontId="8"/>
  </si>
  <si>
    <t>エジプト</t>
    <phoneticPr fontId="8"/>
  </si>
  <si>
    <t>ナイジェリア</t>
    <phoneticPr fontId="4"/>
  </si>
  <si>
    <t>赤道ギニア</t>
    <rPh sb="0" eb="2">
      <t>セキドウ</t>
    </rPh>
    <phoneticPr fontId="8"/>
  </si>
  <si>
    <t>オーストラリア</t>
  </si>
  <si>
    <t>パプアニューギニア</t>
    <phoneticPr fontId="8"/>
  </si>
  <si>
    <t>国番号</t>
    <rPh sb="0" eb="3">
      <t>クニバンゴウ</t>
    </rPh>
    <phoneticPr fontId="4"/>
  </si>
  <si>
    <t>国名</t>
    <rPh sb="0" eb="2">
      <t>コクメイ</t>
    </rPh>
    <phoneticPr fontId="4"/>
  </si>
  <si>
    <t>年度</t>
    <rPh sb="0" eb="2">
      <t>ネンド</t>
    </rPh>
    <phoneticPr fontId="4"/>
  </si>
  <si>
    <t>国</t>
    <rPh sb="0" eb="1">
      <t>クニ</t>
    </rPh>
    <phoneticPr fontId="4"/>
  </si>
  <si>
    <t>単位</t>
    <rPh sb="0" eb="2">
      <t>タンイ</t>
    </rPh>
    <phoneticPr fontId="4"/>
  </si>
  <si>
    <t>数量（年）</t>
    <rPh sb="0" eb="2">
      <t>スウリョウ</t>
    </rPh>
    <rPh sb="3" eb="4">
      <t>ネン</t>
    </rPh>
    <phoneticPr fontId="4"/>
  </si>
  <si>
    <t>価格（円・年）</t>
    <rPh sb="0" eb="2">
      <t>カカク</t>
    </rPh>
    <rPh sb="3" eb="4">
      <t>エン</t>
    </rPh>
    <rPh sb="5" eb="6">
      <t>ネン</t>
    </rPh>
    <phoneticPr fontId="4"/>
  </si>
  <si>
    <t>価格（USD・年）</t>
    <rPh sb="0" eb="2">
      <t>カカク</t>
    </rPh>
    <rPh sb="7" eb="8">
      <t>ネン</t>
    </rPh>
    <phoneticPr fontId="4"/>
  </si>
  <si>
    <t>数量1月</t>
    <rPh sb="0" eb="2">
      <t>スウリョウ</t>
    </rPh>
    <rPh sb="3" eb="4">
      <t>ガツ</t>
    </rPh>
    <phoneticPr fontId="4"/>
  </si>
  <si>
    <t>価格（円・1月）</t>
    <rPh sb="0" eb="2">
      <t>カカク</t>
    </rPh>
    <rPh sb="3" eb="4">
      <t>エン</t>
    </rPh>
    <rPh sb="6" eb="7">
      <t>ガツ</t>
    </rPh>
    <phoneticPr fontId="4"/>
  </si>
  <si>
    <t>価格（USD・2月）</t>
    <rPh sb="0" eb="2">
      <t>カカク</t>
    </rPh>
    <rPh sb="8" eb="9">
      <t>ガツ</t>
    </rPh>
    <phoneticPr fontId="4"/>
  </si>
  <si>
    <t>価格（USD・1月）</t>
    <rPh sb="0" eb="2">
      <t>カカク</t>
    </rPh>
    <rPh sb="8" eb="9">
      <t>ガツ</t>
    </rPh>
    <phoneticPr fontId="4"/>
  </si>
  <si>
    <t>価格（円・2月）</t>
    <rPh sb="0" eb="2">
      <t>カカク</t>
    </rPh>
    <rPh sb="3" eb="4">
      <t>エン</t>
    </rPh>
    <rPh sb="6" eb="7">
      <t>ガツ</t>
    </rPh>
    <phoneticPr fontId="4"/>
  </si>
  <si>
    <t>価格（円・3月）</t>
    <rPh sb="0" eb="2">
      <t>カカク</t>
    </rPh>
    <rPh sb="3" eb="4">
      <t>エン</t>
    </rPh>
    <rPh sb="6" eb="7">
      <t>ガツ</t>
    </rPh>
    <phoneticPr fontId="4"/>
  </si>
  <si>
    <t>価格（USD・3月）</t>
    <rPh sb="0" eb="2">
      <t>カカク</t>
    </rPh>
    <rPh sb="8" eb="9">
      <t>ガツ</t>
    </rPh>
    <phoneticPr fontId="4"/>
  </si>
  <si>
    <t>価格（円・4月）</t>
    <rPh sb="0" eb="2">
      <t>カカク</t>
    </rPh>
    <rPh sb="3" eb="4">
      <t>エン</t>
    </rPh>
    <rPh sb="6" eb="7">
      <t>ガツ</t>
    </rPh>
    <phoneticPr fontId="4"/>
  </si>
  <si>
    <t>価格（USD・4月）</t>
    <rPh sb="0" eb="2">
      <t>カカク</t>
    </rPh>
    <rPh sb="8" eb="9">
      <t>ガツ</t>
    </rPh>
    <phoneticPr fontId="4"/>
  </si>
  <si>
    <t>価格（円・5月）</t>
    <rPh sb="0" eb="2">
      <t>カカク</t>
    </rPh>
    <rPh sb="3" eb="4">
      <t>エン</t>
    </rPh>
    <rPh sb="6" eb="7">
      <t>ガツ</t>
    </rPh>
    <phoneticPr fontId="4"/>
  </si>
  <si>
    <t>価格（USD・5月）</t>
    <rPh sb="0" eb="2">
      <t>カカク</t>
    </rPh>
    <rPh sb="8" eb="9">
      <t>ガツ</t>
    </rPh>
    <phoneticPr fontId="4"/>
  </si>
  <si>
    <t>価格（円・6月）</t>
    <rPh sb="0" eb="2">
      <t>カカク</t>
    </rPh>
    <rPh sb="3" eb="4">
      <t>エン</t>
    </rPh>
    <rPh sb="6" eb="7">
      <t>ガツ</t>
    </rPh>
    <phoneticPr fontId="4"/>
  </si>
  <si>
    <t>価格（USD・6月）</t>
    <rPh sb="0" eb="2">
      <t>カカク</t>
    </rPh>
    <rPh sb="8" eb="9">
      <t>ガツ</t>
    </rPh>
    <phoneticPr fontId="4"/>
  </si>
  <si>
    <t>価格（円・7月）</t>
    <rPh sb="0" eb="2">
      <t>カカク</t>
    </rPh>
    <rPh sb="3" eb="4">
      <t>エン</t>
    </rPh>
    <rPh sb="6" eb="7">
      <t>ガツ</t>
    </rPh>
    <phoneticPr fontId="4"/>
  </si>
  <si>
    <t>価格（USD・7月）</t>
    <rPh sb="0" eb="2">
      <t>カカク</t>
    </rPh>
    <rPh sb="8" eb="9">
      <t>ガツ</t>
    </rPh>
    <phoneticPr fontId="4"/>
  </si>
  <si>
    <t>価格（円・8月）</t>
    <rPh sb="0" eb="2">
      <t>カカク</t>
    </rPh>
    <rPh sb="3" eb="4">
      <t>エン</t>
    </rPh>
    <rPh sb="6" eb="7">
      <t>ガツ</t>
    </rPh>
    <phoneticPr fontId="4"/>
  </si>
  <si>
    <t>価格（USD・8月）</t>
    <rPh sb="0" eb="2">
      <t>カカク</t>
    </rPh>
    <rPh sb="8" eb="9">
      <t>ガツ</t>
    </rPh>
    <phoneticPr fontId="4"/>
  </si>
  <si>
    <t>価格（円・9月）</t>
    <rPh sb="0" eb="2">
      <t>カカク</t>
    </rPh>
    <rPh sb="3" eb="4">
      <t>エン</t>
    </rPh>
    <rPh sb="6" eb="7">
      <t>ガツ</t>
    </rPh>
    <phoneticPr fontId="4"/>
  </si>
  <si>
    <t>価格（USD・9月）</t>
    <rPh sb="0" eb="2">
      <t>カカク</t>
    </rPh>
    <rPh sb="8" eb="9">
      <t>ガツ</t>
    </rPh>
    <phoneticPr fontId="4"/>
  </si>
  <si>
    <t>価格（円・10月）</t>
    <rPh sb="0" eb="2">
      <t>カカク</t>
    </rPh>
    <rPh sb="3" eb="4">
      <t>エン</t>
    </rPh>
    <rPh sb="7" eb="8">
      <t>ガツ</t>
    </rPh>
    <phoneticPr fontId="4"/>
  </si>
  <si>
    <t>価格（USD・10月）</t>
    <rPh sb="0" eb="2">
      <t>カカク</t>
    </rPh>
    <rPh sb="9" eb="10">
      <t>ガツ</t>
    </rPh>
    <phoneticPr fontId="4"/>
  </si>
  <si>
    <t>価格（円・11月）</t>
    <rPh sb="0" eb="2">
      <t>カカク</t>
    </rPh>
    <rPh sb="3" eb="4">
      <t>エン</t>
    </rPh>
    <rPh sb="7" eb="8">
      <t>ガツ</t>
    </rPh>
    <phoneticPr fontId="4"/>
  </si>
  <si>
    <t>価格（USD・11月）</t>
    <rPh sb="0" eb="2">
      <t>カカク</t>
    </rPh>
    <rPh sb="9" eb="10">
      <t>ガツ</t>
    </rPh>
    <phoneticPr fontId="4"/>
  </si>
  <si>
    <t>価格（円・12月）</t>
    <rPh sb="0" eb="2">
      <t>カカク</t>
    </rPh>
    <rPh sb="3" eb="4">
      <t>エン</t>
    </rPh>
    <rPh sb="7" eb="8">
      <t>ガツ</t>
    </rPh>
    <phoneticPr fontId="4"/>
  </si>
  <si>
    <t>価格（USD・12月）</t>
    <rPh sb="0" eb="2">
      <t>カカク</t>
    </rPh>
    <rPh sb="9" eb="10">
      <t>ガツ</t>
    </rPh>
    <phoneticPr fontId="4"/>
  </si>
  <si>
    <t>数量2月</t>
    <rPh sb="0" eb="2">
      <t>スウリョウ</t>
    </rPh>
    <rPh sb="3" eb="4">
      <t>ガツ</t>
    </rPh>
    <phoneticPr fontId="4"/>
  </si>
  <si>
    <t>数量3月</t>
    <rPh sb="0" eb="2">
      <t>スウリョウ</t>
    </rPh>
    <rPh sb="3" eb="4">
      <t>ガツ</t>
    </rPh>
    <phoneticPr fontId="4"/>
  </si>
  <si>
    <t>数量4月</t>
    <rPh sb="0" eb="2">
      <t>スウリョウ</t>
    </rPh>
    <rPh sb="3" eb="4">
      <t>ガツ</t>
    </rPh>
    <phoneticPr fontId="4"/>
  </si>
  <si>
    <t>数量5月</t>
    <rPh sb="0" eb="2">
      <t>スウリョウ</t>
    </rPh>
    <rPh sb="3" eb="4">
      <t>ガツ</t>
    </rPh>
    <phoneticPr fontId="4"/>
  </si>
  <si>
    <t>数量6月</t>
    <rPh sb="0" eb="2">
      <t>スウリョウ</t>
    </rPh>
    <rPh sb="3" eb="4">
      <t>ガツ</t>
    </rPh>
    <phoneticPr fontId="4"/>
  </si>
  <si>
    <t>数量7月</t>
    <rPh sb="0" eb="2">
      <t>スウリョウ</t>
    </rPh>
    <rPh sb="3" eb="4">
      <t>ガツ</t>
    </rPh>
    <phoneticPr fontId="4"/>
  </si>
  <si>
    <t>数量8月</t>
    <rPh sb="0" eb="2">
      <t>スウリョウ</t>
    </rPh>
    <rPh sb="3" eb="4">
      <t>ガツ</t>
    </rPh>
    <phoneticPr fontId="4"/>
  </si>
  <si>
    <t>数量9月</t>
    <rPh sb="0" eb="2">
      <t>スウリョウ</t>
    </rPh>
    <rPh sb="3" eb="4">
      <t>ガツ</t>
    </rPh>
    <phoneticPr fontId="4"/>
  </si>
  <si>
    <t>数量10月</t>
    <rPh sb="0" eb="2">
      <t>スウリョウ</t>
    </rPh>
    <rPh sb="4" eb="5">
      <t>ガツ</t>
    </rPh>
    <phoneticPr fontId="4"/>
  </si>
  <si>
    <t>数量11月</t>
    <rPh sb="0" eb="2">
      <t>スウリョウ</t>
    </rPh>
    <rPh sb="4" eb="5">
      <t>ガツ</t>
    </rPh>
    <phoneticPr fontId="4"/>
  </si>
  <si>
    <t>数量12月</t>
    <rPh sb="0" eb="2">
      <t>スウリョウ</t>
    </rPh>
    <rPh sb="4" eb="5">
      <t>ガツ</t>
    </rPh>
    <phoneticPr fontId="4"/>
  </si>
  <si>
    <t>価格（USD/MMBtu）</t>
    <rPh sb="0" eb="2">
      <t>カカク</t>
    </rPh>
    <phoneticPr fontId="8"/>
  </si>
  <si>
    <t>合計</t>
    <rPh sb="0" eb="2">
      <t>ゴウケイ</t>
    </rPh>
    <phoneticPr fontId="4"/>
  </si>
  <si>
    <t>LNG輸入量と輸入価格</t>
    <rPh sb="3" eb="6">
      <t>ユニュウリョウ</t>
    </rPh>
    <rPh sb="7" eb="9">
      <t>ユニュウ</t>
    </rPh>
    <rPh sb="9" eb="11">
      <t>カカク</t>
    </rPh>
    <phoneticPr fontId="4"/>
  </si>
  <si>
    <t>Korea Customs Service</t>
  </si>
  <si>
    <t>https://unipass.customs.go.kr/ets/index_eng.do</t>
    <phoneticPr fontId="4"/>
  </si>
  <si>
    <t>Period:2012~2019,Items:271111],Sub H.S CODE</t>
  </si>
  <si>
    <t>HS CODE by Country</t>
  </si>
  <si>
    <t>,Period:2019~2019,Items:271111],Country:Afghanistan,Aland Islands,Albania,Algeria,American Samoa,Andorra,Angola,Anguilla,Antarctica,Antigua and Barbuda,Argentina,Armenia,Aruba,Australia,Austria,Azerbaijan,Bahamas,Bahrain,Bangladesh,Barbados,Belarus,Belgium,Belize,Benin,Bermuda,Bhutan,Bolivia,Bonaire, Sint Eustatius and Saba,Bosnia and Herzegovina,Botswana,Bouvet Island,Brazil,British Indian Ocean Territory,Brunei Darussalam,Bulgaria,Burkina Faso,Burundi,Cambodia,Cameroon,Canada,Cape Verde,Cayman Islands,Central African Republic,Chad,Chile,China,Christmas Island,CocosKeeling Islands,Colombia,Comoros,Congo,Congo  The Democratic Republic Of The,Cook Islands,Costa Rica,Cote d'Ivoire,Croatia,Cuba,Curacao,Cyprus,Czech Republic,Denmark,Djibouti,Dominica,Dominican Republic,Ecuador,Egypt,El Salvador,Equatorial Guinea,Eritrea,Estonia,Ethiopia,Falkland Islands-Malvinas,Faroe Islands,Fiji,Finland,Fr...</t>
  </si>
  <si>
    <t>UNIT:USD 1,000 / Ton</t>
  </si>
  <si>
    <t>PRIOD</t>
  </si>
  <si>
    <t>Items</t>
  </si>
  <si>
    <t>H.S Code</t>
  </si>
  <si>
    <t>Export Weight</t>
  </si>
  <si>
    <t>Export Value</t>
  </si>
  <si>
    <t>Import Weight</t>
  </si>
  <si>
    <t>Import Value</t>
  </si>
  <si>
    <t>Trade Balance</t>
  </si>
  <si>
    <t>TOTAL</t>
  </si>
  <si>
    <t/>
  </si>
  <si>
    <t>206.7</t>
  </si>
  <si>
    <t>55</t>
  </si>
  <si>
    <t>40,748,309.7</t>
  </si>
  <si>
    <t>20,566,592</t>
  </si>
  <si>
    <t>-20,566,537</t>
  </si>
  <si>
    <t>2019</t>
  </si>
  <si>
    <t>Nigeria</t>
  </si>
  <si>
    <t>Natural gas</t>
  </si>
  <si>
    <t>271111</t>
  </si>
  <si>
    <t>0.0</t>
  </si>
  <si>
    <t>0</t>
  </si>
  <si>
    <t>628,259.1</t>
  </si>
  <si>
    <t>248,910</t>
  </si>
  <si>
    <t>-248,910</t>
  </si>
  <si>
    <t>Netherlands</t>
  </si>
  <si>
    <t>Oman</t>
  </si>
  <si>
    <t>3,945,585.6</t>
  </si>
  <si>
    <t>2,456,621</t>
  </si>
  <si>
    <t>-2,456,621</t>
  </si>
  <si>
    <t>Peru</t>
  </si>
  <si>
    <t>1,104,791.2</t>
  </si>
  <si>
    <t>568,681</t>
  </si>
  <si>
    <t>-568,681</t>
  </si>
  <si>
    <t>Papua New Guinea</t>
  </si>
  <si>
    <t>294,278.3</t>
  </si>
  <si>
    <t>99,686</t>
  </si>
  <si>
    <t>-99,686</t>
  </si>
  <si>
    <t>Qatar</t>
  </si>
  <si>
    <t>11,311,064.3</t>
  </si>
  <si>
    <t>6,782,901</t>
  </si>
  <si>
    <t>-6,782,901</t>
  </si>
  <si>
    <t>Russian Federation</t>
  </si>
  <si>
    <t>2,247,085.6</t>
  </si>
  <si>
    <t>1,096,920</t>
  </si>
  <si>
    <t>-1,096,920</t>
  </si>
  <si>
    <t>Singapore</t>
  </si>
  <si>
    <t>60,609.9</t>
  </si>
  <si>
    <t>16,900</t>
  </si>
  <si>
    <t>-16,900</t>
  </si>
  <si>
    <t>Equatorial Guinea</t>
  </si>
  <si>
    <t>68,485.8</t>
  </si>
  <si>
    <t>24,881</t>
  </si>
  <si>
    <t>-24,881</t>
  </si>
  <si>
    <t>Indonesia</t>
  </si>
  <si>
    <t>2,335,884.5</t>
  </si>
  <si>
    <t>844,747</t>
  </si>
  <si>
    <t>-844,747</t>
  </si>
  <si>
    <t>Brunei Darussalam</t>
  </si>
  <si>
    <t>584,578.0</t>
  </si>
  <si>
    <t>266,674</t>
  </si>
  <si>
    <t>-266,674</t>
  </si>
  <si>
    <t>China</t>
  </si>
  <si>
    <t>48.8</t>
  </si>
  <si>
    <t>28</t>
  </si>
  <si>
    <t>Egypt</t>
  </si>
  <si>
    <t>111,596.7</t>
  </si>
  <si>
    <t>37,989</t>
  </si>
  <si>
    <t>-37,989</t>
  </si>
  <si>
    <t>Malaysia</t>
  </si>
  <si>
    <t>4,801,916.9</t>
  </si>
  <si>
    <t>2,093,755</t>
  </si>
  <si>
    <t>-2,093,755</t>
  </si>
  <si>
    <t>United Arab Emirates</t>
  </si>
  <si>
    <t>182,554.3</t>
  </si>
  <si>
    <t>70,688</t>
  </si>
  <si>
    <t>-70,688</t>
  </si>
  <si>
    <t>Australia</t>
  </si>
  <si>
    <t>7,775,214.1</t>
  </si>
  <si>
    <t>3,739,151</t>
  </si>
  <si>
    <t>-3,739,151</t>
  </si>
  <si>
    <t>Trinidad And Tobago</t>
  </si>
  <si>
    <t>70,661.4</t>
  </si>
  <si>
    <t>38,317</t>
  </si>
  <si>
    <t>-38,317</t>
  </si>
  <si>
    <t>United States</t>
  </si>
  <si>
    <t>157.8</t>
  </si>
  <si>
    <t>27</t>
  </si>
  <si>
    <t>5,225,743.9</t>
  </si>
  <si>
    <t>2,179,769</t>
  </si>
  <si>
    <t>-2,179,742</t>
  </si>
  <si>
    <t>平均輸入価格（USD/MMBtu)</t>
    <rPh sb="0" eb="2">
      <t>ヘイキン</t>
    </rPh>
    <rPh sb="2" eb="4">
      <t>ユニュウ</t>
    </rPh>
    <rPh sb="4" eb="6">
      <t>カカク</t>
    </rPh>
    <phoneticPr fontId="4"/>
  </si>
  <si>
    <t>U.S. Natural Gas Imports by Country</t>
  </si>
  <si>
    <t>Excel File Name:</t>
  </si>
  <si>
    <t>ng_move_impc_s1_a.xls</t>
  </si>
  <si>
    <t>Available from Web Page:</t>
  </si>
  <si>
    <t>http://www.eia.gov/dnav/ng/ng_move_impc_s1_a.htm</t>
  </si>
  <si>
    <t>Source:</t>
  </si>
  <si>
    <t>Energy Information Administration</t>
  </si>
  <si>
    <t>Data 2: Import Prices</t>
  </si>
  <si>
    <t>Sourcekey</t>
  </si>
  <si>
    <t>N9100US3</t>
  </si>
  <si>
    <t>N9102US3</t>
  </si>
  <si>
    <t>N9102CN3</t>
  </si>
  <si>
    <t>N9102MX3</t>
  </si>
  <si>
    <t>N9103US3</t>
  </si>
  <si>
    <t>N9103AG3</t>
  </si>
  <si>
    <t>N9103AU3</t>
  </si>
  <si>
    <t>N9103BX3</t>
  </si>
  <si>
    <t>NGM_EPG0_NUS-NCA_PML_DMCF</t>
  </si>
  <si>
    <t>N9103EG3</t>
  </si>
  <si>
    <t>NGM_EPG0_NUS-NEK_PML_DMCF</t>
  </si>
  <si>
    <t>NGM_EPG0_PML_NUS-NFR_DMCF</t>
  </si>
  <si>
    <t>N9103ID3</t>
  </si>
  <si>
    <t>N9103MY3</t>
  </si>
  <si>
    <t>N9103NG3</t>
  </si>
  <si>
    <t>NGM_EPG0_NUS-NNO_PML_DMCF</t>
  </si>
  <si>
    <t>N9103MU3</t>
  </si>
  <si>
    <t>NGM_EPG0_NUS-NPE_PML_DMCF</t>
  </si>
  <si>
    <t>N9103QR3</t>
  </si>
  <si>
    <t>N9103TD3</t>
  </si>
  <si>
    <t>N9103UA3</t>
  </si>
  <si>
    <t>NGM_EPG0_PML_NUS-NUK_DMCF</t>
  </si>
  <si>
    <t>NGM_EPG0_PML_NUS-NYE_DMCF</t>
  </si>
  <si>
    <t>N9103983</t>
  </si>
  <si>
    <t>NGM_EPG0_PIC_NUS-Z00_DMCF</t>
  </si>
  <si>
    <t>NGM_EPG0_PIC_NUS-NCA_DMCF</t>
  </si>
  <si>
    <t>Date</t>
  </si>
  <si>
    <t>Price of U.S. Natural Gas Imports (Dollars per Thousand Cubic Feet)</t>
  </si>
  <si>
    <t>U.S. Natural Gas Pipeline Imports Price (Dollars per Thousand Cubic Feet)</t>
  </si>
  <si>
    <t>Price of U.S. Natural Gas Pipeline Imports From Canada (Dollars per Thousand Cubic Feet)</t>
  </si>
  <si>
    <t>Price of U.S. Natural Gas Pipeline Imports From Mexico (Dollars per Thousand Cubic Feet)</t>
  </si>
  <si>
    <t>Price of U.S. Natural Gas LNG Imports (Dollars per Thousand Cubic Feet)</t>
  </si>
  <si>
    <t>Price of U.S. Liquefied Natural Gas Imports From Algeria (Dollars per Thousand Cubic Feet)</t>
  </si>
  <si>
    <t>Price of U.S. Liquefied Natural Gas Imports From Australia (Dollars per Thousand Cubic Feet)</t>
  </si>
  <si>
    <t>Price of U.S. Liquefied Natural Gas Imports From Brunei (Dollars per Thousand Cubic Feet)</t>
  </si>
  <si>
    <t>Price of U.S. Liquefied Natural Gas Imports From Canada (Dollars per Thousand Cubic Feet)</t>
  </si>
  <si>
    <t>Price of U.S. Liquefied Natural Gas Imports From Egypt (Dollars per Thousand Cubic Feet)</t>
  </si>
  <si>
    <t>Price of U.S. Liquefied Natural Gas Imports From Equatorial Guinea (Dollars per Thousand Cubic Feet)</t>
  </si>
  <si>
    <t>Price of U.S. Liquefied Natural Gas Imports From France (Dollars per Thousand Cubic Feet)</t>
  </si>
  <si>
    <t>Price of U.S. Liquefied Natural Gas Imports From Indonesia (Dollars per Thousand Cubic Feet)</t>
  </si>
  <si>
    <t>Price of U.S. Liquefied Natural Gas Imports From Malaysia (Dollars per Thousand Cubic Feet)</t>
  </si>
  <si>
    <t>Price of U.S. Liquefied Natural Gas Imports From Nigeria (Dollars per Thousand Cubic Feet)</t>
  </si>
  <si>
    <t>Price of U.S. Liquefied Natural Gas Imports From Norway (Dollars per Thousand Cubic Feet)</t>
  </si>
  <si>
    <t>Price of U.S. Liquefied Natural Gas Imports From Oman (Dollars per Thousand Cubic Feet)</t>
  </si>
  <si>
    <t>Price of U.S. Liquefied Natural Gas Imports From Peru (Dollars per Thousand Cubic Feet)</t>
  </si>
  <si>
    <t>Price of U.S. Liquefied Natural Gas Imports From Qatar (Dollars per Thousand Cubic Feet)</t>
  </si>
  <si>
    <t>Price of U.S. Liquefied Natural Gas Imports From Trinidad and Tobago (Dollars per Thousand Cubic Feet)</t>
  </si>
  <si>
    <t>Price of U.S. Liquefied Natural Gas Imports From The United Arab Emirates (Dollars per Thousand Cubic Feet)</t>
  </si>
  <si>
    <t>Price of U.S. Liquefied Natural Gas Imports From United Kingdom (Dollars per Thousand Cubic Feet)</t>
  </si>
  <si>
    <t>Price of U.S. Liquefied Natural Gas Imports From Yemen (Dollars per Thousand Cubic Feet)</t>
  </si>
  <si>
    <t>Price of U.S. Liquefied Natural Gas Imports From Other Countries (Dollars per Thousand Cubic Feet)</t>
  </si>
  <si>
    <t>Price of Compressed U.S. Natural Gas Imports (Dollars per Thousand Cubic Feet)</t>
  </si>
  <si>
    <t>Price of Compressed U.S. Natural Gas Imports from Canada (Dollars per Thousand Cubic Feet)</t>
  </si>
  <si>
    <t>全平均</t>
    <rPh sb="0" eb="1">
      <t>ゼン</t>
    </rPh>
    <rPh sb="1" eb="3">
      <t>ヘイキン</t>
    </rPh>
    <phoneticPr fontId="4"/>
  </si>
  <si>
    <t>パイプライン平均</t>
    <rPh sb="6" eb="8">
      <t>ヘイキン</t>
    </rPh>
    <phoneticPr fontId="4"/>
  </si>
  <si>
    <t>PLカナダ</t>
    <phoneticPr fontId="4"/>
  </si>
  <si>
    <t>PLメキシコ</t>
    <phoneticPr fontId="4"/>
  </si>
  <si>
    <t>LNG平均</t>
    <rPh sb="3" eb="5">
      <t>ヘイキン</t>
    </rPh>
    <phoneticPr fontId="4"/>
  </si>
  <si>
    <t>エジプト</t>
    <phoneticPr fontId="4"/>
  </si>
  <si>
    <t>ノルウェー</t>
    <phoneticPr fontId="4"/>
  </si>
  <si>
    <t>イエメン</t>
    <phoneticPr fontId="4"/>
  </si>
  <si>
    <t>アルジェリア</t>
    <phoneticPr fontId="4"/>
  </si>
  <si>
    <t>オーストラリア</t>
    <phoneticPr fontId="4"/>
  </si>
  <si>
    <t>ブルネイ</t>
    <phoneticPr fontId="4"/>
  </si>
  <si>
    <t>カナダ</t>
    <phoneticPr fontId="4"/>
  </si>
  <si>
    <t>赤道ギニア</t>
    <rPh sb="0" eb="2">
      <t>セキドウ</t>
    </rPh>
    <phoneticPr fontId="4"/>
  </si>
  <si>
    <t>フランス</t>
    <phoneticPr fontId="4"/>
  </si>
  <si>
    <t>インドネシア</t>
    <phoneticPr fontId="4"/>
  </si>
  <si>
    <t>マレーシア</t>
    <phoneticPr fontId="4"/>
  </si>
  <si>
    <t>オマーン</t>
    <phoneticPr fontId="4"/>
  </si>
  <si>
    <t>ペルー</t>
    <phoneticPr fontId="4"/>
  </si>
  <si>
    <t>カタール</t>
    <phoneticPr fontId="4"/>
  </si>
  <si>
    <t>トリニダード・トバゴ</t>
    <phoneticPr fontId="4"/>
  </si>
  <si>
    <t>UAE</t>
    <phoneticPr fontId="4"/>
  </si>
  <si>
    <t>UK</t>
    <phoneticPr fontId="4"/>
  </si>
  <si>
    <t>その他</t>
    <rPh sb="2" eb="3">
      <t>タ</t>
    </rPh>
    <phoneticPr fontId="4"/>
  </si>
  <si>
    <t>データ</t>
    <phoneticPr fontId="4"/>
  </si>
  <si>
    <t>単位換算</t>
    <rPh sb="0" eb="2">
      <t>タンイ</t>
    </rPh>
    <rPh sb="2" eb="4">
      <t>カンサン</t>
    </rPh>
    <phoneticPr fontId="4"/>
  </si>
  <si>
    <t>USD/MMBtu</t>
    <phoneticPr fontId="4"/>
  </si>
  <si>
    <t>eurostat</t>
    <phoneticPr fontId="4"/>
  </si>
  <si>
    <t>https://ec.europa.eu/eurostat/web/international-trade-in-goods/data/database</t>
    <phoneticPr fontId="4"/>
  </si>
  <si>
    <t>EU trade since 1988 by HS6 [DS-016893]</t>
  </si>
  <si>
    <t>Last update</t>
  </si>
  <si>
    <t>Extracted on</t>
  </si>
  <si>
    <t>Source of data</t>
  </si>
  <si>
    <t>Eurostat</t>
  </si>
  <si>
    <t>PARTNER</t>
  </si>
  <si>
    <t>WORLD</t>
  </si>
  <si>
    <t>PRODUCT</t>
  </si>
  <si>
    <t>Natural gas, liquefied(1988-2500)</t>
  </si>
  <si>
    <t>FLOW</t>
  </si>
  <si>
    <t>IMPORT</t>
  </si>
  <si>
    <t>INDICATORS</t>
  </si>
  <si>
    <t>VALUE_IN_EUROS</t>
  </si>
  <si>
    <t>REPORTER/PERIOD</t>
  </si>
  <si>
    <t>Jan. 2019</t>
  </si>
  <si>
    <t>Feb. 2019</t>
  </si>
  <si>
    <t>Mar. 2019</t>
  </si>
  <si>
    <t>Apr. 2019</t>
  </si>
  <si>
    <t>May. 2019</t>
  </si>
  <si>
    <t>Jun. 2019</t>
  </si>
  <si>
    <t>Jul. 2019</t>
  </si>
  <si>
    <t>Aug. 2019</t>
  </si>
  <si>
    <t>Sep. 2019</t>
  </si>
  <si>
    <t>Oct. 2019</t>
  </si>
  <si>
    <t>Nov. 2019</t>
  </si>
  <si>
    <t>Dec. 2019</t>
  </si>
  <si>
    <t>Spain (incl. Canary Islands 'XB' from 1997)</t>
  </si>
  <si>
    <t>Italy (incl. San Marino 'SM' -&gt; 1993)</t>
  </si>
  <si>
    <t>United Kingdom</t>
  </si>
  <si>
    <t>Special value:</t>
  </si>
  <si>
    <t>:</t>
  </si>
  <si>
    <t>not available</t>
  </si>
  <si>
    <t>QUANTITY_IN_100KG</t>
  </si>
  <si>
    <t>VALUE_IN_USD</t>
  </si>
  <si>
    <t>USD/Euro</t>
    <phoneticPr fontId="4"/>
  </si>
  <si>
    <t>Jan-Dec 2019</t>
    <phoneticPr fontId="4"/>
  </si>
  <si>
    <t>LNG輸入平均価格</t>
    <rPh sb="3" eb="5">
      <t>ユニュウ</t>
    </rPh>
    <rPh sb="5" eb="7">
      <t>ヘイキン</t>
    </rPh>
    <rPh sb="7" eb="9">
      <t>カカク</t>
    </rPh>
    <phoneticPr fontId="4"/>
  </si>
  <si>
    <t>（USD/MMBtu）</t>
    <phoneticPr fontId="4"/>
  </si>
  <si>
    <t>換算係数</t>
    <rPh sb="0" eb="2">
      <t>カンサン</t>
    </rPh>
    <rPh sb="2" eb="4">
      <t>ケイスウ</t>
    </rPh>
    <phoneticPr fontId="4"/>
  </si>
  <si>
    <t>数量（トン）</t>
    <rPh sb="0" eb="2">
      <t>スウリョウ</t>
    </rPh>
    <phoneticPr fontId="4"/>
  </si>
  <si>
    <t>価格（USD）</t>
    <rPh sb="0" eb="2">
      <t>カカク</t>
    </rPh>
    <phoneticPr fontId="4"/>
  </si>
  <si>
    <t>LNGトン ⇒ J</t>
    <phoneticPr fontId="4"/>
  </si>
  <si>
    <t>J ⇒ Btu</t>
    <phoneticPr fontId="4"/>
  </si>
  <si>
    <t>単位換算</t>
    <rPh sb="0" eb="2">
      <t>タンイ</t>
    </rPh>
    <rPh sb="2" eb="4">
      <t>カンサン</t>
    </rPh>
    <phoneticPr fontId="4"/>
  </si>
  <si>
    <t>cf　⇒　J</t>
    <phoneticPr fontId="4"/>
  </si>
  <si>
    <t>J　⇒　Btu</t>
    <phoneticPr fontId="4"/>
  </si>
  <si>
    <t xml:space="preserve">USD/thousand cf  </t>
    <phoneticPr fontId="4"/>
  </si>
  <si>
    <t>⇒</t>
    <phoneticPr fontId="4"/>
  </si>
  <si>
    <t>QUANTITY_IN_MMBtu</t>
    <phoneticPr fontId="4"/>
  </si>
  <si>
    <t>IEA：Natural gas onfomation Database Documentation（2020）</t>
  </si>
  <si>
    <t>IEA：Natural gas onfomation Database Documentation（2020）</t>
    <phoneticPr fontId="4"/>
  </si>
  <si>
    <t>http://wds.iea.org/wds/pdf/gas_documentation.pdf</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</si>
</sst>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yyyy"/>
    <numFmt numFmtId="165" formatCode="dd\.mm\.yy"/>
  </numFmts>
  <fonts count="25">
    <font>
      <sz val="11"/>
      <name val="ＭＳ Ｐゴシック"/>
      <family val="3"/>
      <charset val="128"/>
    </font>
    <font>
      <sz val="11"/>
      <color theme="1"/>
      <name val="Calibri"/>
      <family val="2"/>
      <charset val="128"/>
      <scheme val="minor"/>
    </font>
    <font>
      <sz val="11"/>
      <color theme="1"/>
      <name val="Calibri"/>
      <family val="2"/>
      <charset val="128"/>
      <scheme val="minor"/>
    </font>
    <font>
      <sz val="11"/>
      <name val="ＭＳ Ｐゴシック"/>
      <family val="3"/>
      <charset val="128"/>
    </font>
    <font>
      <sz val="6"/>
      <name val="ＭＳ Ｐゴシック"/>
      <family val="3"/>
      <charset val="128"/>
    </font>
    <font>
      <sz val="9"/>
      <name val="ＭＳ Ｐゴシック"/>
      <family val="3"/>
      <charset val="128"/>
    </font>
    <font>
      <b/>
      <sz val="11"/>
      <color theme="5"/>
      <name val="ＭＳ Ｐゴシック"/>
      <family val="3"/>
      <charset val="128"/>
    </font>
    <font>
      <u/>
      <sz val="11"/>
      <color theme="10"/>
      <name val="ＭＳ Ｐゴシック"/>
      <family val="3"/>
      <charset val="128"/>
    </font>
    <font>
      <sz val="6"/>
      <name val="Calibri"/>
      <family val="2"/>
      <charset val="128"/>
      <scheme val="minor"/>
    </font>
    <font>
      <b/>
      <sz val="9"/>
      <color indexed="81"/>
      <name val="MS P ゴシック"/>
      <family val="3"/>
      <charset val="128"/>
    </font>
    <font>
      <b/>
      <sz val="11"/>
      <color theme="1"/>
      <name val="Calibri"/>
      <family val="3"/>
      <charset val="128"/>
      <scheme val="minor"/>
    </font>
    <font>
      <b/>
      <sz val="18"/>
      <name val="Calibri"/>
      <family val="2"/>
    </font>
    <font>
      <b/>
      <sz val="11"/>
      <name val="ＭＳ Ｐゴシック"/>
      <family val="3"/>
      <charset val="128"/>
    </font>
    <font>
      <sz val="10"/>
      <name val="Arial"/>
      <family val="2"/>
    </font>
    <font>
      <u/>
      <sz val="10"/>
      <color indexed="12"/>
      <name val="Arial"/>
      <family val="2"/>
    </font>
    <font>
      <b/>
      <sz val="10"/>
      <name val="Arial"/>
      <family val="2"/>
    </font>
    <font>
      <sz val="9"/>
      <name val="Arial"/>
      <family val="2"/>
    </font>
    <font>
      <b/>
      <sz val="9"/>
      <name val="Arial"/>
      <family val="2"/>
    </font>
    <font>
      <b/>
      <sz val="12"/>
      <color indexed="18"/>
      <name val="Arial"/>
      <family val="2"/>
    </font>
    <font>
      <b/>
      <i/>
      <sz val="12"/>
      <color indexed="10"/>
      <name val="Arial"/>
      <family val="2"/>
    </font>
    <font>
      <sz val="10"/>
      <color indexed="63"/>
      <name val="Arial"/>
      <family val="2"/>
    </font>
    <font>
      <sz val="12"/>
      <name val="Cambria"/>
      <family val="3"/>
      <charset val="128"/>
      <scheme val="major"/>
    </font>
    <font>
      <b/>
      <sz val="12"/>
      <name val="Cambria"/>
      <family val="3"/>
      <charset val="128"/>
      <scheme val="major"/>
    </font>
    <font>
      <sz val="10"/>
      <name val="ＭＳ Ｐゴシック"/>
      <family val="2"/>
      <charset val="128"/>
    </font>
    <font>
      <sz val="11"/>
      <name val="Arial"/>
      <family val="2"/>
    </font>
  </fonts>
  <fills count="6">
    <fill>
      <patternFill patternType="none"/>
    </fill>
    <fill>
      <patternFill patternType="gray125"/>
    </fill>
    <fill>
      <patternFill patternType="solid">
        <fgColor rgb="FFFFFF00"/>
        <bgColor indexed="64"/>
      </patternFill>
    </fill>
    <fill>
      <patternFill patternType="solid">
        <fgColor indexed="22"/>
      </patternFill>
    </fill>
    <fill>
      <patternFill patternType="solid">
        <fgColor indexed="44"/>
        <bgColor indexed="64"/>
      </patternFill>
    </fill>
    <fill>
      <patternFill patternType="solid">
        <fgColor theme="9" tint="0.59999389629810485"/>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64"/>
      </left>
      <right/>
      <top style="thin">
        <color indexed="64"/>
      </top>
      <bottom style="thin">
        <color indexed="64"/>
      </bottom>
      <diagonal/>
    </border>
    <border>
      <left style="thin">
        <color auto="1"/>
      </left>
      <right style="thin">
        <color auto="1"/>
      </right>
      <top style="thin">
        <color auto="1"/>
      </top>
      <bottom style="thin">
        <color auto="1"/>
      </bottom>
      <diagonal/>
    </border>
  </borders>
  <cellStyleXfs count="7">
    <xf numFmtId="0" fontId="0" fillId="0" borderId="0"/>
    <xf numFmtId="38" fontId="3" fillId="0" borderId="0" applyFont="0" applyFill="0" applyBorder="0" applyAlignment="0" applyProtection="0"/>
    <xf numFmtId="0" fontId="7" fillId="0" borderId="0" applyNumberFormat="0" applyFill="0" applyBorder="0" applyAlignment="0" applyProtection="0"/>
    <xf numFmtId="0" fontId="2" fillId="0" borderId="0">
      <alignment vertical="center"/>
    </xf>
    <xf numFmtId="0" fontId="13" fillId="0" borderId="0"/>
    <xf numFmtId="0" fontId="14" fillId="0" borderId="0" applyNumberFormat="0" applyFill="0" applyBorder="0" applyAlignment="0" applyProtection="0">
      <alignment vertical="top"/>
      <protection locked="0"/>
    </xf>
    <xf numFmtId="0" fontId="24" fillId="0" borderId="0"/>
  </cellStyleXfs>
  <cellXfs count="75">
    <xf numFmtId="0" fontId="0" fillId="0" borderId="0" xfId="0"/>
    <xf numFmtId="0" fontId="3" fillId="0" borderId="0" xfId="0" applyFont="1"/>
    <xf numFmtId="0" fontId="5" fillId="0" borderId="0" xfId="0" applyFont="1" applyAlignment="1">
      <alignment horizontal="center" vertical="center"/>
    </xf>
    <xf numFmtId="0" fontId="0" fillId="0" borderId="0" xfId="0" applyFont="1"/>
    <xf numFmtId="0" fontId="0" fillId="0" borderId="0" xfId="0" applyFont="1" applyAlignment="1">
      <alignment horizontal="right"/>
    </xf>
    <xf numFmtId="0" fontId="0" fillId="0" borderId="1" xfId="0" applyFont="1" applyBorder="1"/>
    <xf numFmtId="0" fontId="0" fillId="0" borderId="1" xfId="0" applyFont="1" applyBorder="1" applyAlignment="1">
      <alignment horizontal="center"/>
    </xf>
    <xf numFmtId="0" fontId="5" fillId="0" borderId="0" xfId="0" applyFont="1"/>
    <xf numFmtId="0" fontId="6" fillId="0" borderId="0" xfId="0" applyFont="1"/>
    <xf numFmtId="0" fontId="0" fillId="0" borderId="1" xfId="0" applyBorder="1" applyAlignment="1">
      <alignment horizontal="center"/>
    </xf>
    <xf numFmtId="40" fontId="0" fillId="0" borderId="1" xfId="1" applyNumberFormat="1" applyFont="1" applyBorder="1"/>
    <xf numFmtId="40" fontId="0" fillId="0" borderId="1" xfId="0" applyNumberFormat="1" applyFont="1" applyBorder="1"/>
    <xf numFmtId="0" fontId="0" fillId="0" borderId="0" xfId="0" applyAlignment="1">
      <alignment horizontal="right"/>
    </xf>
    <xf numFmtId="0" fontId="7" fillId="0" borderId="0" xfId="2"/>
    <xf numFmtId="0" fontId="0" fillId="0" borderId="0" xfId="0" applyAlignment="1">
      <alignment vertical="center"/>
    </xf>
    <xf numFmtId="0" fontId="3" fillId="0" borderId="0" xfId="2" applyFont="1"/>
    <xf numFmtId="0" fontId="2" fillId="0" borderId="0" xfId="3">
      <alignment vertical="center"/>
    </xf>
    <xf numFmtId="0" fontId="2" fillId="0" borderId="0" xfId="3" applyAlignment="1"/>
    <xf numFmtId="17" fontId="2" fillId="0" borderId="0" xfId="3" applyNumberFormat="1">
      <alignment vertical="center"/>
    </xf>
    <xf numFmtId="0" fontId="2" fillId="0" borderId="1" xfId="3" applyBorder="1" applyAlignment="1"/>
    <xf numFmtId="0" fontId="2" fillId="0" borderId="1" xfId="3" applyBorder="1">
      <alignment vertical="center"/>
    </xf>
    <xf numFmtId="0" fontId="0" fillId="0" borderId="1" xfId="0" applyBorder="1"/>
    <xf numFmtId="0" fontId="2" fillId="0" borderId="1" xfId="3" applyFill="1" applyBorder="1">
      <alignment vertical="center"/>
    </xf>
    <xf numFmtId="0" fontId="0" fillId="0" borderId="1" xfId="0" applyBorder="1" applyAlignment="1">
      <alignment vertical="center"/>
    </xf>
    <xf numFmtId="2" fontId="2" fillId="0" borderId="1" xfId="3" applyNumberFormat="1" applyBorder="1">
      <alignment vertical="center"/>
    </xf>
    <xf numFmtId="2" fontId="10" fillId="2" borderId="1" xfId="3" applyNumberFormat="1" applyFont="1" applyFill="1" applyBorder="1">
      <alignment vertical="center"/>
    </xf>
    <xf numFmtId="0" fontId="0" fillId="3" borderId="2" xfId="0" applyFill="1" applyBorder="1" applyAlignment="1">
      <alignment horizontal="center" vertical="center"/>
    </xf>
    <xf numFmtId="0" fontId="0" fillId="0" borderId="2" xfId="0" applyBorder="1"/>
    <xf numFmtId="0" fontId="0" fillId="0" borderId="2" xfId="0" applyFill="1" applyBorder="1" applyAlignment="1">
      <alignment horizontal="center" vertical="center"/>
    </xf>
    <xf numFmtId="2" fontId="12" fillId="2" borderId="2" xfId="0" applyNumberFormat="1" applyFont="1" applyFill="1" applyBorder="1"/>
    <xf numFmtId="0" fontId="13" fillId="0" borderId="0" xfId="4"/>
    <xf numFmtId="0" fontId="13" fillId="0" borderId="0" xfId="4" applyFont="1" applyAlignment="1">
      <alignment horizontal="left"/>
    </xf>
    <xf numFmtId="0" fontId="13" fillId="0" borderId="0" xfId="4" applyFont="1"/>
    <xf numFmtId="0" fontId="19" fillId="0" borderId="0" xfId="4" applyFont="1" applyAlignment="1">
      <alignment horizontal="left"/>
    </xf>
    <xf numFmtId="0" fontId="20" fillId="0" borderId="0" xfId="4" applyFont="1"/>
    <xf numFmtId="0" fontId="14" fillId="0" borderId="0" xfId="4" applyFont="1"/>
    <xf numFmtId="0" fontId="13" fillId="0" borderId="0" xfId="4"/>
    <xf numFmtId="0" fontId="14" fillId="0" borderId="0" xfId="5" quotePrefix="1" applyAlignment="1" applyProtection="1">
      <alignment horizontal="left"/>
    </xf>
    <xf numFmtId="0" fontId="15" fillId="0" borderId="0" xfId="4" applyFont="1" applyAlignment="1">
      <alignment wrapText="1"/>
    </xf>
    <xf numFmtId="0" fontId="16" fillId="0" borderId="0" xfId="4" applyFont="1" applyAlignment="1">
      <alignment wrapText="1"/>
    </xf>
    <xf numFmtId="0" fontId="15" fillId="0" borderId="0" xfId="4" applyFont="1" applyAlignment="1">
      <alignment horizontal="center" wrapText="1"/>
    </xf>
    <xf numFmtId="0" fontId="17" fillId="0" borderId="0" xfId="4" applyFont="1" applyAlignment="1">
      <alignment horizontal="center" wrapText="1"/>
    </xf>
    <xf numFmtId="0" fontId="18" fillId="0" borderId="0" xfId="4" applyFont="1"/>
    <xf numFmtId="164" fontId="13" fillId="0" borderId="0" xfId="4" applyNumberFormat="1"/>
    <xf numFmtId="0" fontId="14" fillId="0" borderId="0" xfId="4" applyFont="1"/>
    <xf numFmtId="0" fontId="0" fillId="0" borderId="0" xfId="0" applyBorder="1"/>
    <xf numFmtId="0" fontId="21" fillId="0" borderId="1" xfId="0" applyFont="1" applyFill="1" applyBorder="1" applyAlignment="1">
      <alignment vertical="center"/>
    </xf>
    <xf numFmtId="0" fontId="22" fillId="0" borderId="1" xfId="0" applyFont="1" applyFill="1" applyBorder="1" applyAlignment="1">
      <alignment vertical="center"/>
    </xf>
    <xf numFmtId="0" fontId="21" fillId="0" borderId="1" xfId="0" applyFont="1" applyFill="1" applyBorder="1" applyAlignment="1">
      <alignment horizontal="left" vertical="center"/>
    </xf>
    <xf numFmtId="0" fontId="21" fillId="0" borderId="1" xfId="0" applyFont="1" applyFill="1" applyBorder="1" applyAlignment="1">
      <alignment horizontal="left" vertical="center" shrinkToFit="1"/>
    </xf>
    <xf numFmtId="0" fontId="0" fillId="0" borderId="1" xfId="0" applyFill="1" applyBorder="1" applyAlignment="1">
      <alignment horizontal="left" vertical="center" shrinkToFit="1"/>
    </xf>
    <xf numFmtId="0" fontId="0" fillId="0" borderId="1" xfId="0" applyFont="1" applyFill="1" applyBorder="1" applyAlignment="1">
      <alignment horizontal="left" vertical="center" shrinkToFit="1"/>
    </xf>
    <xf numFmtId="0" fontId="0" fillId="0" borderId="1" xfId="0" applyFill="1" applyBorder="1" applyAlignment="1">
      <alignment vertical="center"/>
    </xf>
    <xf numFmtId="0" fontId="21" fillId="0" borderId="1" xfId="0" applyFont="1" applyFill="1" applyBorder="1" applyAlignment="1">
      <alignment vertical="center" wrapText="1"/>
    </xf>
    <xf numFmtId="0" fontId="23" fillId="0" borderId="0" xfId="4" applyFont="1"/>
    <xf numFmtId="0" fontId="13" fillId="0" borderId="0" xfId="4" applyBorder="1"/>
    <xf numFmtId="2" fontId="12" fillId="2" borderId="1" xfId="0" applyNumberFormat="1" applyFont="1" applyFill="1" applyBorder="1"/>
    <xf numFmtId="0" fontId="13" fillId="0" borderId="0" xfId="0" applyFont="1"/>
    <xf numFmtId="165" fontId="13" fillId="0" borderId="0" xfId="0" applyNumberFormat="1" applyFont="1"/>
    <xf numFmtId="0" fontId="13" fillId="4" borderId="2" xfId="0" applyFont="1" applyFill="1" applyBorder="1"/>
    <xf numFmtId="3" fontId="13" fillId="0" borderId="2" xfId="0" applyNumberFormat="1" applyFont="1" applyBorder="1"/>
    <xf numFmtId="0" fontId="24" fillId="5" borderId="0" xfId="6" applyFill="1"/>
    <xf numFmtId="0" fontId="24" fillId="0" borderId="0" xfId="6"/>
    <xf numFmtId="3" fontId="13" fillId="0" borderId="1" xfId="6" applyNumberFormat="1" applyFont="1" applyBorder="1"/>
    <xf numFmtId="0" fontId="13" fillId="0" borderId="0" xfId="6" applyFont="1"/>
    <xf numFmtId="0" fontId="13" fillId="4" borderId="3" xfId="0" applyFont="1" applyFill="1" applyBorder="1"/>
    <xf numFmtId="3" fontId="13" fillId="0" borderId="4" xfId="6" applyNumberFormat="1" applyFont="1" applyBorder="1"/>
    <xf numFmtId="4" fontId="13" fillId="2" borderId="1" xfId="6" applyNumberFormat="1" applyFont="1" applyFill="1" applyBorder="1"/>
    <xf numFmtId="0" fontId="1" fillId="0" borderId="1" xfId="3" applyFont="1" applyBorder="1">
      <alignment vertical="center"/>
    </xf>
    <xf numFmtId="0" fontId="0" fillId="0" borderId="5" xfId="0" applyBorder="1"/>
    <xf numFmtId="0" fontId="13" fillId="0" borderId="5" xfId="4" applyBorder="1"/>
    <xf numFmtId="0" fontId="0" fillId="0" borderId="0" xfId="0" applyAlignment="1">
      <alignment horizontal="center"/>
    </xf>
    <xf numFmtId="2" fontId="0" fillId="0" borderId="1" xfId="0" applyNumberFormat="1" applyFont="1" applyFill="1" applyBorder="1"/>
    <xf numFmtId="0" fontId="11" fillId="0" borderId="0" xfId="0" applyFont="1" applyAlignment="1">
      <alignment horizontal="center" vertical="center"/>
    </xf>
    <xf numFmtId="0" fontId="0" fillId="0" borderId="0" xfId="0" applyAlignment="1">
      <alignment vertical="center"/>
    </xf>
  </cellXfs>
  <cellStyles count="7">
    <cellStyle name="Comma [0]" xfId="1" builtinId="6"/>
    <cellStyle name="Hyperlink" xfId="2" builtinId="8"/>
    <cellStyle name="Normal" xfId="0" builtinId="0"/>
    <cellStyle name="ハイパーリンク 2" xfId="5" xr:uid="{CFCA7D2F-9A1F-431E-BB9C-9EF72034BC33}"/>
    <cellStyle name="標準 2" xfId="4" xr:uid="{5DF1EFBF-139A-4BA9-8907-F4E68570D83F}"/>
    <cellStyle name="標準 3" xfId="3" xr:uid="{DDBDF7DB-D56D-4C0E-A466-5AB3F95A9A15}"/>
    <cellStyle name="標準 4" xfId="6" xr:uid="{D718488B-DDFB-4A07-B61B-55D020CF6F9A}"/>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833333333333333"/>
          <c:y val="0.12258606213266163"/>
          <c:w val="0.85499999999999998"/>
          <c:h val="0.78589420654911835"/>
        </c:manualLayout>
      </c:layout>
      <c:barChart>
        <c:barDir val="col"/>
        <c:grouping val="clustered"/>
        <c:varyColors val="0"/>
        <c:ser>
          <c:idx val="1"/>
          <c:order val="0"/>
          <c:tx>
            <c:strRef>
              <c:f>データ!$B$4</c:f>
              <c:strCache>
                <c:ptCount val="1"/>
                <c:pt idx="0">
                  <c:v>2019</c:v>
                </c:pt>
              </c:strCache>
            </c:strRef>
          </c:tx>
          <c:spPr>
            <a:solidFill>
              <a:schemeClr val="accent1"/>
            </a:solidFill>
          </c:spPr>
          <c:invertIfNegative val="0"/>
          <c:dLbls>
            <c:spPr>
              <a:noFill/>
              <a:ln w="25400">
                <a:noFill/>
              </a:ln>
            </c:spPr>
            <c:txPr>
              <a:bodyPr wrap="square" lIns="38100" tIns="19050" rIns="38100" bIns="19050" anchor="ctr">
                <a:spAutoFit/>
              </a:bodyPr>
              <a:lstStyle/>
              <a:p>
                <a:pPr>
                  <a:defRPr lang="ja-JP">
                    <a:latin typeface="+mn-lt"/>
                    <a:ea typeface="+mj-ea"/>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データ!$C$3:$H$3</c:f>
              <c:strCache>
                <c:ptCount val="6"/>
                <c:pt idx="0">
                  <c:v>日本</c:v>
                </c:pt>
                <c:pt idx="1">
                  <c:v>韓国</c:v>
                </c:pt>
                <c:pt idx="2">
                  <c:v>米国</c:v>
                </c:pt>
                <c:pt idx="3">
                  <c:v>英国</c:v>
                </c:pt>
                <c:pt idx="4">
                  <c:v>スペイン</c:v>
                </c:pt>
                <c:pt idx="5">
                  <c:v>イタリア</c:v>
                </c:pt>
              </c:strCache>
            </c:strRef>
          </c:cat>
          <c:val>
            <c:numRef>
              <c:f>データ!$C$4:$H$4</c:f>
              <c:numCache>
                <c:formatCode>#,##0.00_);[Red]\(#,##0.00\)</c:formatCode>
                <c:ptCount val="6"/>
                <c:pt idx="0">
                  <c:v>10.009981188205867</c:v>
                </c:pt>
                <c:pt idx="1">
                  <c:v>9.7972424517931369</c:v>
                </c:pt>
                <c:pt idx="2">
                  <c:v>6.9361436202124125</c:v>
                </c:pt>
                <c:pt idx="3">
                  <c:v>4.955789162813681</c:v>
                </c:pt>
                <c:pt idx="4">
                  <c:v>5.5119635024328035</c:v>
                </c:pt>
                <c:pt idx="5">
                  <c:v>5.5623851930807611</c:v>
                </c:pt>
              </c:numCache>
            </c:numRef>
          </c:val>
          <c:extLst>
            <c:ext xmlns:c16="http://schemas.microsoft.com/office/drawing/2014/chart" uri="{C3380CC4-5D6E-409C-BE32-E72D297353CC}">
              <c16:uniqueId val="{00000000-FBFA-40ED-8AD2-52CF7327D574}"/>
            </c:ext>
          </c:extLst>
        </c:ser>
        <c:dLbls>
          <c:showLegendKey val="0"/>
          <c:showVal val="0"/>
          <c:showCatName val="0"/>
          <c:showSerName val="0"/>
          <c:showPercent val="0"/>
          <c:showBubbleSize val="0"/>
        </c:dLbls>
        <c:gapWidth val="100"/>
        <c:axId val="410971440"/>
        <c:axId val="1"/>
      </c:barChart>
      <c:catAx>
        <c:axId val="410971440"/>
        <c:scaling>
          <c:orientation val="minMax"/>
        </c:scaling>
        <c:delete val="0"/>
        <c:axPos val="b"/>
        <c:numFmt formatCode="General" sourceLinked="1"/>
        <c:majorTickMark val="out"/>
        <c:minorTickMark val="none"/>
        <c:tickLblPos val="nextTo"/>
        <c:txPr>
          <a:bodyPr rot="0" vert="horz"/>
          <a:lstStyle/>
          <a:p>
            <a:pPr>
              <a:defRPr lang="ja-JP">
                <a:latin typeface="MS PGothic" panose="020B0600070205080204" pitchFamily="34" charset="-128"/>
                <a:ea typeface="MS PGothic" panose="020B0600070205080204" pitchFamily="34" charset="-128"/>
              </a:defRPr>
            </a:pPr>
            <a:endParaRPr lang="en-US"/>
          </a:p>
        </c:txPr>
        <c:crossAx val="1"/>
        <c:crosses val="autoZero"/>
        <c:auto val="1"/>
        <c:lblAlgn val="ctr"/>
        <c:lblOffset val="100"/>
        <c:tickLblSkip val="1"/>
        <c:tickMarkSkip val="1"/>
        <c:noMultiLvlLbl val="0"/>
      </c:catAx>
      <c:valAx>
        <c:axId val="1"/>
        <c:scaling>
          <c:orientation val="minMax"/>
        </c:scaling>
        <c:delete val="0"/>
        <c:axPos val="l"/>
        <c:numFmt formatCode="0_ " sourceLinked="0"/>
        <c:majorTickMark val="out"/>
        <c:minorTickMark val="none"/>
        <c:tickLblPos val="nextTo"/>
        <c:txPr>
          <a:bodyPr rot="0" vert="horz"/>
          <a:lstStyle/>
          <a:p>
            <a:pPr>
              <a:defRPr lang="ja-JP">
                <a:latin typeface="MS PGothic" panose="020B0600070205080204" pitchFamily="34" charset="-128"/>
                <a:ea typeface="MS PGothic" panose="020B0600070205080204" pitchFamily="34" charset="-128"/>
              </a:defRPr>
            </a:pPr>
            <a:endParaRPr lang="en-US"/>
          </a:p>
        </c:txPr>
        <c:crossAx val="410971440"/>
        <c:crosses val="autoZero"/>
        <c:crossBetween val="between"/>
      </c:valAx>
    </c:plotArea>
    <c:plotVisOnly val="1"/>
    <c:dispBlanksAs val="gap"/>
    <c:showDLblsOverMax val="0"/>
  </c:chart>
  <c:spPr>
    <a:noFill/>
    <a:ln w="9525">
      <a:noFill/>
    </a:ln>
  </c:spPr>
  <c:txPr>
    <a:bodyPr/>
    <a:lstStyle/>
    <a:p>
      <a:pPr>
        <a:defRPr sz="1200"/>
      </a:pPr>
      <a:endParaRPr lang="en-US"/>
    </a:p>
  </c:txPr>
  <c:printSettings>
    <c:headerFooter alignWithMargins="0"/>
    <c:pageMargins b="1" l="0.75" r="0.75" t="1" header="0.51200000000000001" footer="0.51200000000000001"/>
    <c:pageSetup paperSize="9" orientation="landscape"/>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0</xdr:col>
      <xdr:colOff>85725</xdr:colOff>
      <xdr:row>1</xdr:row>
      <xdr:rowOff>28575</xdr:rowOff>
    </xdr:from>
    <xdr:to>
      <xdr:col>8</xdr:col>
      <xdr:colOff>314325</xdr:colOff>
      <xdr:row>23</xdr:row>
      <xdr:rowOff>38100</xdr:rowOff>
    </xdr:to>
    <xdr:graphicFrame macro="">
      <xdr:nvGraphicFramePr>
        <xdr:cNvPr id="11284" name="Chart 1">
          <a:extLst>
            <a:ext uri="{FF2B5EF4-FFF2-40B4-BE49-F238E27FC236}">
              <a16:creationId xmlns:a16="http://schemas.microsoft.com/office/drawing/2014/main" id="{C3752129-42D6-482B-9A28-FA1CDB5D83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0.05</cdr:x>
      <cdr:y>0.02267</cdr:y>
    </cdr:from>
    <cdr:to>
      <cdr:x>0.38517</cdr:x>
      <cdr:y>0.08546</cdr:y>
    </cdr:to>
    <cdr:sp macro="" textlink="">
      <cdr:nvSpPr>
        <cdr:cNvPr id="2" name="テキスト ボックス 1"/>
        <cdr:cNvSpPr txBox="1"/>
      </cdr:nvSpPr>
      <cdr:spPr>
        <a:xfrm xmlns:a="http://schemas.openxmlformats.org/drawingml/2006/main">
          <a:off x="258856" y="85166"/>
          <a:ext cx="1735231" cy="23588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altLang="ja-JP" sz="1100">
              <a:latin typeface="ＭＳ Ｐゴシック" pitchFamily="50" charset="-128"/>
              <a:ea typeface="ＭＳ Ｐゴシック" pitchFamily="50" charset="-128"/>
            </a:rPr>
            <a:t>(</a:t>
          </a:r>
          <a:r>
            <a:rPr lang="ja-JP" altLang="en-US" sz="1100">
              <a:latin typeface="ＭＳ Ｐゴシック" pitchFamily="50" charset="-128"/>
              <a:ea typeface="ＭＳ Ｐゴシック" pitchFamily="50" charset="-128"/>
            </a:rPr>
            <a:t>米ドル</a:t>
          </a:r>
          <a:r>
            <a:rPr lang="en-US" altLang="ja-JP" sz="1100">
              <a:latin typeface="ＭＳ Ｐゴシック" pitchFamily="50" charset="-128"/>
              <a:ea typeface="ＭＳ Ｐゴシック" pitchFamily="50" charset="-128"/>
            </a:rPr>
            <a:t>/MMBtu)</a:t>
          </a:r>
          <a:endParaRPr lang="ja-JP" altLang="en-US" sz="1100">
            <a:latin typeface="ＭＳ Ｐゴシック" pitchFamily="50" charset="-128"/>
            <a:ea typeface="ＭＳ Ｐゴシック" pitchFamily="50" charset="-128"/>
          </a:endParaRPr>
        </a:p>
      </cdr:txBody>
    </cdr:sp>
  </cdr:relSizeAnchor>
</c:userShapes>
</file>

<file path=xl/drawings/drawing3.xml><?xml version="1.0" encoding="utf-8"?>
<xdr:wsDr xmlns:xdr="http://schemas.openxmlformats.org/drawingml/2006/spreadsheetDrawing" xmlns:a="http://schemas.openxmlformats.org/drawingml/2006/main">
  <xdr:twoCellAnchor editAs="oneCell">
    <xdr:from>
      <xdr:col>10</xdr:col>
      <xdr:colOff>85725</xdr:colOff>
      <xdr:row>2</xdr:row>
      <xdr:rowOff>152400</xdr:rowOff>
    </xdr:from>
    <xdr:to>
      <xdr:col>13</xdr:col>
      <xdr:colOff>334076</xdr:colOff>
      <xdr:row>14</xdr:row>
      <xdr:rowOff>114582</xdr:rowOff>
    </xdr:to>
    <xdr:pic>
      <xdr:nvPicPr>
        <xdr:cNvPr id="2" name="図 1">
          <a:extLst>
            <a:ext uri="{FF2B5EF4-FFF2-40B4-BE49-F238E27FC236}">
              <a16:creationId xmlns:a16="http://schemas.microsoft.com/office/drawing/2014/main" id="{1599F557-BCEF-4F1E-B762-258B5F308910}"/>
            </a:ext>
          </a:extLst>
        </xdr:cNvPr>
        <xdr:cNvPicPr>
          <a:picLocks noChangeAspect="1"/>
        </xdr:cNvPicPr>
      </xdr:nvPicPr>
      <xdr:blipFill>
        <a:blip xmlns:r="http://schemas.openxmlformats.org/officeDocument/2006/relationships" r:embed="rId1"/>
        <a:stretch>
          <a:fillRect/>
        </a:stretch>
      </xdr:blipFill>
      <xdr:spPr>
        <a:xfrm>
          <a:off x="10591800" y="495300"/>
          <a:ext cx="5020376" cy="2019582"/>
        </a:xfrm>
        <a:prstGeom prst="rect">
          <a:avLst/>
        </a:prstGeom>
      </xdr:spPr>
    </xdr:pic>
    <xdr:clientData/>
  </xdr:twoCellAnchor>
  <xdr:twoCellAnchor editAs="oneCell">
    <xdr:from>
      <xdr:col>10</xdr:col>
      <xdr:colOff>285750</xdr:colOff>
      <xdr:row>15</xdr:row>
      <xdr:rowOff>85725</xdr:rowOff>
    </xdr:from>
    <xdr:to>
      <xdr:col>11</xdr:col>
      <xdr:colOff>1181428</xdr:colOff>
      <xdr:row>24</xdr:row>
      <xdr:rowOff>95467</xdr:rowOff>
    </xdr:to>
    <xdr:pic>
      <xdr:nvPicPr>
        <xdr:cNvPr id="3" name="図 2">
          <a:extLst>
            <a:ext uri="{FF2B5EF4-FFF2-40B4-BE49-F238E27FC236}">
              <a16:creationId xmlns:a16="http://schemas.microsoft.com/office/drawing/2014/main" id="{21947724-7C85-4AFA-847E-365BBFF20962}"/>
            </a:ext>
          </a:extLst>
        </xdr:cNvPr>
        <xdr:cNvPicPr>
          <a:picLocks noChangeAspect="1"/>
        </xdr:cNvPicPr>
      </xdr:nvPicPr>
      <xdr:blipFill>
        <a:blip xmlns:r="http://schemas.openxmlformats.org/officeDocument/2006/relationships" r:embed="rId2"/>
        <a:stretch>
          <a:fillRect/>
        </a:stretch>
      </xdr:blipFill>
      <xdr:spPr>
        <a:xfrm>
          <a:off x="10791825" y="2657475"/>
          <a:ext cx="2353003" cy="1552792"/>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75260</xdr:colOff>
      <xdr:row>29</xdr:row>
      <xdr:rowOff>68580</xdr:rowOff>
    </xdr:from>
    <xdr:to>
      <xdr:col>8</xdr:col>
      <xdr:colOff>1371599</xdr:colOff>
      <xdr:row>64</xdr:row>
      <xdr:rowOff>30480</xdr:rowOff>
    </xdr:to>
    <xdr:pic>
      <xdr:nvPicPr>
        <xdr:cNvPr id="3" name="図 2">
          <a:extLst>
            <a:ext uri="{FF2B5EF4-FFF2-40B4-BE49-F238E27FC236}">
              <a16:creationId xmlns:a16="http://schemas.microsoft.com/office/drawing/2014/main" id="{5DBF17D6-FDF4-42E0-A42B-1B9476B3649F}"/>
            </a:ext>
          </a:extLst>
        </xdr:cNvPr>
        <xdr:cNvPicPr>
          <a:picLocks noChangeAspect="1"/>
        </xdr:cNvPicPr>
      </xdr:nvPicPr>
      <xdr:blipFill rotWithShape="1">
        <a:blip xmlns:r="http://schemas.openxmlformats.org/officeDocument/2006/relationships" r:embed="rId1"/>
        <a:srcRect l="58299" t="9038" r="7447" b="12211"/>
        <a:stretch/>
      </xdr:blipFill>
      <xdr:spPr>
        <a:xfrm>
          <a:off x="75260" y="5097780"/>
          <a:ext cx="9015399" cy="5829300"/>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hyperlink" Target="http://wds.iea.org/wds/pdf/gas_documentation.pdf" TargetMode="External"/><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hyperlink" Target="https://www.customs.go.jp/tetsuzuki/kawase/index.htm" TargetMode="External"/><Relationship Id="rId1" Type="http://schemas.openxmlformats.org/officeDocument/2006/relationships/hyperlink" Target="https://www.e-stat.go.jp/stat-search/files?page=1&amp;layout=datalist&amp;toukei=00350300&amp;tstat=000001013141&amp;cycle=1&amp;year=20190&amp;month=24101212&amp;tclass1=000001013180&amp;tclass2=000001013182&amp;result_back=1&amp;tclass3val=0" TargetMode="Externa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hyperlink" Target="https://unipass.customs.go.kr/ets/index_eng.do" TargetMode="External"/><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2" Type="http://schemas.openxmlformats.org/officeDocument/2006/relationships/hyperlink" Target="http://www.eia.gov/" TargetMode="External"/><Relationship Id="rId1" Type="http://schemas.openxmlformats.org/officeDocument/2006/relationships/hyperlink" Target="http://www.eia.gov/dnav/ng/ng_move_impc_s1_a.htm" TargetMode="Externa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ec.europa.eu/eurostat/web/international-trade-in-goods/data/databas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29"/>
  <sheetViews>
    <sheetView showGridLines="0" tabSelected="1" zoomScale="85" zoomScaleNormal="85" workbookViewId="0">
      <selection activeCell="P28" sqref="P28"/>
    </sheetView>
  </sheetViews>
  <sheetFormatPr defaultColWidth="9" defaultRowHeight="13.5"/>
  <cols>
    <col min="1" max="16384" width="9" style="1"/>
  </cols>
  <sheetData>
    <row r="1" spans="1:1">
      <c r="A1" s="8" t="s">
        <v>7</v>
      </c>
    </row>
    <row r="25" spans="1:8">
      <c r="A25"/>
    </row>
    <row r="26" spans="1:8">
      <c r="B26" s="12" t="s">
        <v>9</v>
      </c>
      <c r="C26" s="3" t="s">
        <v>10</v>
      </c>
      <c r="D26" s="3"/>
      <c r="E26" s="3"/>
      <c r="F26" s="3"/>
      <c r="G26" s="3"/>
      <c r="H26" s="3"/>
    </row>
    <row r="27" spans="1:8">
      <c r="B27" s="3" t="s">
        <v>8</v>
      </c>
      <c r="C27" s="3" t="s">
        <v>11</v>
      </c>
      <c r="D27" s="3"/>
      <c r="E27" s="3"/>
      <c r="F27" s="3"/>
      <c r="G27" s="3"/>
      <c r="H27" s="3"/>
    </row>
    <row r="28" spans="1:8">
      <c r="B28" s="3"/>
      <c r="C28" s="3" t="s">
        <v>12</v>
      </c>
      <c r="D28" s="3"/>
      <c r="E28" s="3"/>
      <c r="F28" s="3"/>
      <c r="G28" s="3"/>
      <c r="H28" s="3"/>
    </row>
    <row r="29" spans="1:8">
      <c r="B29" s="3"/>
      <c r="C29" s="3" t="s">
        <v>15</v>
      </c>
      <c r="D29" s="3"/>
      <c r="E29" s="3"/>
      <c r="F29" s="3"/>
      <c r="G29" s="3"/>
      <c r="H29" s="3"/>
    </row>
  </sheetData>
  <phoneticPr fontId="4"/>
  <pageMargins left="0.75" right="0.75" top="1" bottom="1" header="0.51200000000000001" footer="0.51200000000000001"/>
  <pageSetup paperSize="9" orientation="portrait" horizontalDpi="4294967293" verticalDpi="4294967293"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H11"/>
  <sheetViews>
    <sheetView showGridLines="0" zoomScale="115" zoomScaleNormal="115" workbookViewId="0">
      <selection activeCell="J19" sqref="J19"/>
    </sheetView>
  </sheetViews>
  <sheetFormatPr defaultColWidth="9" defaultRowHeight="13.5"/>
  <cols>
    <col min="1" max="1" width="5.25" style="3" customWidth="1"/>
    <col min="2" max="16384" width="9" style="3"/>
  </cols>
  <sheetData>
    <row r="1" spans="2:8">
      <c r="B1" t="s">
        <v>7</v>
      </c>
    </row>
    <row r="2" spans="2:8">
      <c r="F2" s="4" t="s">
        <v>0</v>
      </c>
    </row>
    <row r="3" spans="2:8">
      <c r="B3" s="5"/>
      <c r="C3" s="6" t="s">
        <v>1</v>
      </c>
      <c r="D3" s="6" t="s">
        <v>2</v>
      </c>
      <c r="E3" s="6" t="s">
        <v>5</v>
      </c>
      <c r="F3" s="6" t="s">
        <v>3</v>
      </c>
      <c r="G3" s="6" t="s">
        <v>4</v>
      </c>
      <c r="H3" s="9" t="s">
        <v>6</v>
      </c>
    </row>
    <row r="4" spans="2:8">
      <c r="B4" s="5">
        <v>2019</v>
      </c>
      <c r="C4" s="10">
        <f>日本!G21</f>
        <v>10.009981188205867</v>
      </c>
      <c r="D4" s="11">
        <f>韓国!J10</f>
        <v>9.7972424517931369</v>
      </c>
      <c r="E4" s="11">
        <f>米国!G5</f>
        <v>6.9361436202124125</v>
      </c>
      <c r="F4" s="11">
        <f>欧州!B6</f>
        <v>4.955789162813681</v>
      </c>
      <c r="G4" s="11">
        <f>欧州!B4</f>
        <v>5.5119635024328035</v>
      </c>
      <c r="H4" s="11">
        <f>欧州!B5</f>
        <v>5.5623851930807611</v>
      </c>
    </row>
    <row r="5" spans="2:8">
      <c r="B5" s="7"/>
      <c r="C5" s="2"/>
      <c r="D5" s="2"/>
      <c r="E5" s="2"/>
      <c r="F5" s="2"/>
      <c r="G5" s="2"/>
      <c r="H5" s="2"/>
    </row>
    <row r="6" spans="2:8">
      <c r="C6" s="2"/>
      <c r="D6" s="2"/>
      <c r="E6" s="2"/>
      <c r="F6" s="2"/>
      <c r="G6" s="2"/>
    </row>
    <row r="8" spans="2:8">
      <c r="B8" s="12" t="s">
        <v>9</v>
      </c>
      <c r="C8" s="3" t="s">
        <v>10</v>
      </c>
    </row>
    <row r="9" spans="2:8">
      <c r="B9" s="3" t="s">
        <v>8</v>
      </c>
      <c r="C9" s="3" t="s">
        <v>11</v>
      </c>
    </row>
    <row r="10" spans="2:8">
      <c r="C10" s="3" t="s">
        <v>12</v>
      </c>
    </row>
    <row r="11" spans="2:8">
      <c r="C11" s="3" t="s">
        <v>13</v>
      </c>
      <c r="G11" s="3" t="s">
        <v>14</v>
      </c>
    </row>
  </sheetData>
  <phoneticPr fontId="4"/>
  <pageMargins left="0.75" right="0.75" top="1" bottom="1" header="0.51200000000000001" footer="0.51200000000000001"/>
  <pageSetup paperSize="9" orientation="portrait" horizontalDpi="1200" verticalDpi="1200"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E83897-CDBF-47E8-9176-D858763AD5EF}">
  <dimension ref="A2:AS49"/>
  <sheetViews>
    <sheetView topLeftCell="A7" workbookViewId="0">
      <selection activeCell="H25" sqref="H25"/>
    </sheetView>
  </sheetViews>
  <sheetFormatPr defaultRowHeight="13.5"/>
  <cols>
    <col min="1" max="1" width="3" customWidth="1"/>
    <col min="2" max="2" width="9.875" customWidth="1"/>
    <col min="4" max="4" width="17.875" customWidth="1"/>
    <col min="5" max="5" width="15.5" customWidth="1"/>
    <col min="6" max="6" width="16.375" customWidth="1"/>
    <col min="7" max="7" width="19.125" customWidth="1"/>
    <col min="8" max="9" width="15.5" customWidth="1"/>
    <col min="10" max="10" width="16.125" customWidth="1"/>
    <col min="11" max="11" width="19.125" customWidth="1"/>
    <col min="12" max="44" width="21.75" customWidth="1"/>
    <col min="45" max="45" width="19.25" customWidth="1"/>
  </cols>
  <sheetData>
    <row r="2" spans="1:44">
      <c r="B2" t="s">
        <v>145</v>
      </c>
    </row>
    <row r="4" spans="1:44" ht="15">
      <c r="B4" s="19"/>
      <c r="C4" s="20"/>
      <c r="D4" s="20" t="str">
        <f>D32</f>
        <v>国</v>
      </c>
      <c r="E4" s="68" t="s">
        <v>372</v>
      </c>
      <c r="F4" s="68" t="s">
        <v>373</v>
      </c>
      <c r="G4" s="20" t="s">
        <v>143</v>
      </c>
      <c r="H4" s="16"/>
      <c r="I4" s="9" t="s">
        <v>99</v>
      </c>
      <c r="J4" s="21" t="s">
        <v>100</v>
      </c>
    </row>
    <row r="5" spans="1:44" ht="15">
      <c r="B5" s="20">
        <f>日本元データ!B8</f>
        <v>2019</v>
      </c>
      <c r="C5" s="20">
        <f>D33</f>
        <v>105</v>
      </c>
      <c r="D5" s="20" t="str">
        <f t="shared" ref="D5:D20" si="0">VLOOKUP(C5,$I$5:$J$29,2)</f>
        <v>中華人民共和国</v>
      </c>
      <c r="E5" s="20">
        <f>G33</f>
        <v>70560</v>
      </c>
      <c r="F5" s="20">
        <f>I33</f>
        <v>20838012.778961018</v>
      </c>
      <c r="G5" s="24">
        <f>F5/(E5*$F$24*$F$25/1000000)</f>
        <v>5.732563170837957</v>
      </c>
      <c r="I5" s="23">
        <v>103</v>
      </c>
      <c r="J5" s="20" t="s">
        <v>74</v>
      </c>
      <c r="M5" s="16"/>
    </row>
    <row r="6" spans="1:44" ht="15">
      <c r="B6" s="20">
        <f>日本元データ!B9</f>
        <v>2019</v>
      </c>
      <c r="C6" s="20">
        <f t="shared" ref="C6:C20" si="1">D34</f>
        <v>113</v>
      </c>
      <c r="D6" s="20" t="str">
        <f t="shared" si="0"/>
        <v>マレーシア</v>
      </c>
      <c r="E6" s="20">
        <f t="shared" ref="E6:E20" si="2">G34</f>
        <v>9330527</v>
      </c>
      <c r="F6" s="20">
        <f t="shared" ref="F6:F20" si="3">I34</f>
        <v>4506868889.0113983</v>
      </c>
      <c r="G6" s="24">
        <f t="shared" ref="G6:G20" si="4">F6/(E6*$F$24*$F$25/1000000)</f>
        <v>9.3760490658698998</v>
      </c>
      <c r="I6" s="23">
        <v>105</v>
      </c>
      <c r="J6" s="20" t="s">
        <v>75</v>
      </c>
      <c r="M6" s="16"/>
    </row>
    <row r="7" spans="1:44" ht="15">
      <c r="B7" s="20">
        <f>日本元データ!B10</f>
        <v>2019</v>
      </c>
      <c r="C7" s="20">
        <f t="shared" si="1"/>
        <v>116</v>
      </c>
      <c r="D7" s="20" t="str">
        <f t="shared" si="0"/>
        <v>ブルネイ</v>
      </c>
      <c r="E7" s="20">
        <f t="shared" si="2"/>
        <v>4320630</v>
      </c>
      <c r="F7" s="20">
        <f t="shared" si="3"/>
        <v>2271494959.0677991</v>
      </c>
      <c r="G7" s="24">
        <f t="shared" si="4"/>
        <v>10.205066094979408</v>
      </c>
      <c r="I7" s="23">
        <v>112</v>
      </c>
      <c r="J7" s="20" t="s">
        <v>76</v>
      </c>
      <c r="M7" s="16"/>
    </row>
    <row r="8" spans="1:44" ht="15">
      <c r="B8" s="20">
        <f>日本元データ!B11</f>
        <v>2019</v>
      </c>
      <c r="C8" s="20">
        <f t="shared" si="1"/>
        <v>118</v>
      </c>
      <c r="D8" s="20" t="str">
        <f t="shared" si="0"/>
        <v>インドネシア</v>
      </c>
      <c r="E8" s="20">
        <f t="shared" si="2"/>
        <v>4153037</v>
      </c>
      <c r="F8" s="20">
        <f t="shared" si="3"/>
        <v>2226760887.6148748</v>
      </c>
      <c r="G8" s="24">
        <f t="shared" si="4"/>
        <v>10.407799217640976</v>
      </c>
      <c r="I8" s="20">
        <v>113</v>
      </c>
      <c r="J8" s="20" t="s">
        <v>77</v>
      </c>
      <c r="M8" s="16"/>
    </row>
    <row r="9" spans="1:44" ht="15">
      <c r="A9" s="14"/>
      <c r="B9" s="20">
        <f>日本元データ!B12</f>
        <v>2019</v>
      </c>
      <c r="C9" s="20">
        <f t="shared" si="1"/>
        <v>140</v>
      </c>
      <c r="D9" s="20" t="str">
        <f t="shared" si="0"/>
        <v>カタール</v>
      </c>
      <c r="E9" s="20">
        <f t="shared" si="2"/>
        <v>8734971</v>
      </c>
      <c r="F9" s="20">
        <f t="shared" si="3"/>
        <v>4681531717.754323</v>
      </c>
      <c r="G9" s="24">
        <f t="shared" si="4"/>
        <v>10.403455741739455</v>
      </c>
      <c r="I9" s="20">
        <v>116</v>
      </c>
      <c r="J9" s="20" t="s">
        <v>78</v>
      </c>
      <c r="M9" s="16"/>
      <c r="N9" s="14"/>
      <c r="O9" s="14"/>
      <c r="P9" s="14"/>
      <c r="Q9" s="14"/>
      <c r="R9" s="14"/>
      <c r="S9" s="14"/>
      <c r="T9" s="14"/>
      <c r="U9" s="14"/>
      <c r="V9" s="14"/>
      <c r="W9" s="14"/>
      <c r="X9" s="14"/>
      <c r="Y9" s="14"/>
      <c r="Z9" s="14"/>
      <c r="AA9" s="14"/>
      <c r="AB9" s="14"/>
      <c r="AC9" s="14"/>
      <c r="AD9" s="14"/>
      <c r="AE9" s="14"/>
      <c r="AF9" s="14"/>
      <c r="AG9" s="14"/>
      <c r="AH9" s="14"/>
      <c r="AI9" s="14"/>
      <c r="AJ9" s="14"/>
      <c r="AK9" s="14"/>
      <c r="AL9" s="14"/>
      <c r="AM9" s="14"/>
      <c r="AN9" s="14"/>
      <c r="AO9" s="14"/>
      <c r="AP9" s="14"/>
      <c r="AQ9" s="14"/>
    </row>
    <row r="10" spans="1:44" ht="15">
      <c r="B10" s="20">
        <f>日本元データ!B13</f>
        <v>2019</v>
      </c>
      <c r="C10" s="20">
        <f t="shared" si="1"/>
        <v>141</v>
      </c>
      <c r="D10" s="20" t="str">
        <f t="shared" si="0"/>
        <v>オマーン</v>
      </c>
      <c r="E10" s="20">
        <f t="shared" si="2"/>
        <v>2894035</v>
      </c>
      <c r="F10" s="20">
        <f t="shared" si="3"/>
        <v>1323297012.9123619</v>
      </c>
      <c r="G10" s="24">
        <f t="shared" si="4"/>
        <v>8.8757420957199553</v>
      </c>
      <c r="I10" s="20">
        <v>118</v>
      </c>
      <c r="J10" s="20" t="s">
        <v>79</v>
      </c>
      <c r="M10" s="16"/>
      <c r="N10" s="14"/>
      <c r="Q10" s="14"/>
      <c r="T10" s="14"/>
      <c r="W10" s="14"/>
      <c r="Z10" s="14"/>
      <c r="AC10" s="14"/>
      <c r="AF10" s="14"/>
      <c r="AI10" s="14"/>
      <c r="AL10" s="14"/>
      <c r="AO10" s="14"/>
      <c r="AR10" s="14"/>
    </row>
    <row r="11" spans="1:44" ht="15">
      <c r="B11" s="20">
        <f>日本元データ!B14</f>
        <v>2019</v>
      </c>
      <c r="C11" s="20">
        <f t="shared" si="1"/>
        <v>147</v>
      </c>
      <c r="D11" s="20" t="str">
        <f t="shared" si="0"/>
        <v>アラブ首長国</v>
      </c>
      <c r="E11" s="20">
        <f t="shared" si="2"/>
        <v>2168486</v>
      </c>
      <c r="F11" s="20">
        <f t="shared" si="3"/>
        <v>1131499463.559278</v>
      </c>
      <c r="G11" s="24">
        <f t="shared" si="4"/>
        <v>10.128586725066425</v>
      </c>
      <c r="I11" s="20">
        <v>140</v>
      </c>
      <c r="J11" s="20" t="s">
        <v>80</v>
      </c>
      <c r="M11" s="16"/>
      <c r="N11" s="14"/>
      <c r="Q11" s="14"/>
      <c r="T11" s="14"/>
      <c r="W11" s="14"/>
      <c r="Z11" s="14"/>
      <c r="AC11" s="14"/>
      <c r="AF11" s="14"/>
      <c r="AI11" s="14"/>
      <c r="AL11" s="14"/>
      <c r="AO11" s="14"/>
      <c r="AR11" s="14"/>
    </row>
    <row r="12" spans="1:44" ht="15">
      <c r="B12" s="20">
        <f>日本元データ!B15</f>
        <v>2019</v>
      </c>
      <c r="C12" s="20">
        <f t="shared" si="1"/>
        <v>224</v>
      </c>
      <c r="D12" s="20" t="str">
        <f t="shared" si="0"/>
        <v>ロシア</v>
      </c>
      <c r="E12" s="20">
        <f t="shared" si="2"/>
        <v>6398638</v>
      </c>
      <c r="F12" s="20">
        <f t="shared" si="3"/>
        <v>3094486614.6277285</v>
      </c>
      <c r="G12" s="24">
        <f t="shared" si="4"/>
        <v>9.3875483951258847</v>
      </c>
      <c r="I12" s="20">
        <v>141</v>
      </c>
      <c r="J12" s="20" t="s">
        <v>81</v>
      </c>
      <c r="M12" s="16"/>
      <c r="N12" s="14"/>
      <c r="Q12" s="14"/>
      <c r="T12" s="14"/>
      <c r="W12" s="14"/>
      <c r="Z12" s="14"/>
      <c r="AC12" s="14"/>
      <c r="AF12" s="14"/>
      <c r="AI12" s="14"/>
      <c r="AL12" s="14"/>
      <c r="AO12" s="14"/>
      <c r="AR12" s="14"/>
    </row>
    <row r="13" spans="1:44" ht="15">
      <c r="B13" s="20">
        <f>日本元データ!B16</f>
        <v>2019</v>
      </c>
      <c r="C13" s="20">
        <f t="shared" si="1"/>
        <v>304</v>
      </c>
      <c r="D13" s="20" t="str">
        <f t="shared" si="0"/>
        <v>アメリカ合衆国</v>
      </c>
      <c r="E13" s="20">
        <f t="shared" si="2"/>
        <v>3695647</v>
      </c>
      <c r="F13" s="20">
        <f t="shared" si="3"/>
        <v>1809871515.48382</v>
      </c>
      <c r="G13" s="24">
        <f t="shared" si="4"/>
        <v>9.5062314644297068</v>
      </c>
      <c r="I13" s="20">
        <v>147</v>
      </c>
      <c r="J13" s="20" t="s">
        <v>82</v>
      </c>
      <c r="M13" s="16"/>
      <c r="N13" s="14"/>
      <c r="Q13" s="14"/>
      <c r="T13" s="14"/>
      <c r="W13" s="14"/>
      <c r="Z13" s="14"/>
      <c r="AC13" s="14"/>
      <c r="AF13" s="14"/>
      <c r="AI13" s="14"/>
      <c r="AL13" s="14"/>
      <c r="AO13" s="14"/>
      <c r="AR13" s="14"/>
    </row>
    <row r="14" spans="1:44" ht="15">
      <c r="B14" s="20">
        <f>日本元データ!B17</f>
        <v>2019</v>
      </c>
      <c r="C14" s="20">
        <f t="shared" si="1"/>
        <v>407</v>
      </c>
      <c r="D14" s="20" t="str">
        <f t="shared" si="0"/>
        <v>ペルー</v>
      </c>
      <c r="E14" s="20">
        <f t="shared" si="2"/>
        <v>677128</v>
      </c>
      <c r="F14" s="20">
        <f t="shared" si="3"/>
        <v>332260178.65811574</v>
      </c>
      <c r="G14" s="24">
        <f t="shared" si="4"/>
        <v>9.5248609179431654</v>
      </c>
      <c r="I14" s="20">
        <v>149</v>
      </c>
      <c r="J14" s="20" t="s">
        <v>83</v>
      </c>
      <c r="M14" s="16"/>
      <c r="N14" s="14"/>
      <c r="Q14" s="14"/>
      <c r="T14" s="14"/>
      <c r="W14" s="14"/>
      <c r="Z14" s="14"/>
      <c r="AC14" s="14"/>
      <c r="AF14" s="14"/>
      <c r="AI14" s="14"/>
      <c r="AL14" s="14"/>
      <c r="AO14" s="14"/>
      <c r="AR14" s="14"/>
    </row>
    <row r="15" spans="1:44" ht="15">
      <c r="B15" s="20">
        <f>日本元データ!B18</f>
        <v>2019</v>
      </c>
      <c r="C15" s="20">
        <f t="shared" si="1"/>
        <v>503</v>
      </c>
      <c r="D15" s="20" t="str">
        <f t="shared" si="0"/>
        <v>アルジェリア</v>
      </c>
      <c r="E15" s="20">
        <f t="shared" si="2"/>
        <v>61438</v>
      </c>
      <c r="F15" s="20">
        <f t="shared" si="3"/>
        <v>22568543.374470767</v>
      </c>
      <c r="G15" s="24">
        <f t="shared" si="4"/>
        <v>7.130460547872687</v>
      </c>
      <c r="I15" s="20">
        <v>202</v>
      </c>
      <c r="J15" s="20" t="s">
        <v>84</v>
      </c>
      <c r="M15" s="16"/>
      <c r="N15" s="14"/>
      <c r="Q15" s="14"/>
      <c r="T15" s="14"/>
      <c r="W15" s="14"/>
      <c r="Z15" s="14"/>
      <c r="AC15" s="14"/>
      <c r="AF15" s="14"/>
      <c r="AI15" s="14"/>
      <c r="AL15" s="14"/>
      <c r="AO15" s="14"/>
      <c r="AR15" s="14"/>
    </row>
    <row r="16" spans="1:44" ht="15">
      <c r="B16" s="20">
        <f>日本元データ!B19</f>
        <v>2019</v>
      </c>
      <c r="C16" s="20">
        <f t="shared" si="1"/>
        <v>506</v>
      </c>
      <c r="D16" s="20" t="str">
        <f t="shared" si="0"/>
        <v>エジプト</v>
      </c>
      <c r="E16" s="20">
        <f t="shared" si="2"/>
        <v>62119</v>
      </c>
      <c r="F16" s="20">
        <f t="shared" si="3"/>
        <v>31882150.674936153</v>
      </c>
      <c r="G16" s="24">
        <f t="shared" si="4"/>
        <v>9.9626362853754831</v>
      </c>
      <c r="I16" s="20">
        <v>208</v>
      </c>
      <c r="J16" s="20" t="s">
        <v>85</v>
      </c>
      <c r="M16" s="16"/>
      <c r="N16" s="14"/>
      <c r="Q16" s="14"/>
      <c r="T16" s="14"/>
      <c r="W16" s="14"/>
      <c r="Z16" s="14"/>
      <c r="AC16" s="14"/>
      <c r="AF16" s="14"/>
      <c r="AI16" s="14"/>
      <c r="AL16" s="14"/>
      <c r="AO16" s="14"/>
      <c r="AR16" s="14"/>
    </row>
    <row r="17" spans="2:45" ht="15">
      <c r="B17" s="20">
        <f>日本元データ!B20</f>
        <v>2019</v>
      </c>
      <c r="C17" s="20">
        <f t="shared" si="1"/>
        <v>524</v>
      </c>
      <c r="D17" s="20" t="str">
        <f t="shared" si="0"/>
        <v>ナイジェリア</v>
      </c>
      <c r="E17" s="20">
        <f t="shared" si="2"/>
        <v>833291</v>
      </c>
      <c r="F17" s="20">
        <f t="shared" si="3"/>
        <v>298385258.98935127</v>
      </c>
      <c r="G17" s="24">
        <f t="shared" si="4"/>
        <v>6.9507520124830418</v>
      </c>
      <c r="I17" s="20">
        <v>210</v>
      </c>
      <c r="J17" s="20" t="s">
        <v>86</v>
      </c>
      <c r="M17" s="16"/>
      <c r="N17" s="14"/>
      <c r="Q17" s="14"/>
      <c r="T17" s="14"/>
      <c r="W17" s="14"/>
      <c r="Z17" s="14"/>
      <c r="AC17" s="14"/>
      <c r="AF17" s="14"/>
      <c r="AI17" s="14"/>
      <c r="AL17" s="14"/>
      <c r="AO17" s="14"/>
      <c r="AR17" s="14"/>
    </row>
    <row r="18" spans="2:45" ht="15">
      <c r="B18" s="20">
        <f>日本元データ!B21</f>
        <v>2019</v>
      </c>
      <c r="C18" s="20">
        <f t="shared" si="1"/>
        <v>530</v>
      </c>
      <c r="D18" s="20" t="str">
        <f t="shared" si="0"/>
        <v>赤道ギニア</v>
      </c>
      <c r="E18" s="20">
        <f t="shared" si="2"/>
        <v>68819</v>
      </c>
      <c r="F18" s="20">
        <f t="shared" si="3"/>
        <v>33614888.682745829</v>
      </c>
      <c r="G18" s="24">
        <f t="shared" si="4"/>
        <v>9.4814430551757791</v>
      </c>
      <c r="I18" s="20">
        <v>218</v>
      </c>
      <c r="J18" s="20" t="s">
        <v>87</v>
      </c>
      <c r="M18" s="16"/>
      <c r="N18" s="14"/>
      <c r="Q18" s="14"/>
      <c r="T18" s="14"/>
      <c r="W18" s="14"/>
      <c r="Z18" s="14"/>
      <c r="AC18" s="14"/>
      <c r="AF18" s="14"/>
      <c r="AI18" s="14"/>
      <c r="AL18" s="14"/>
      <c r="AO18" s="14"/>
      <c r="AR18" s="14"/>
    </row>
    <row r="19" spans="2:45" ht="15">
      <c r="B19" s="20">
        <f>日本元データ!B22</f>
        <v>2019</v>
      </c>
      <c r="C19" s="20">
        <f t="shared" si="1"/>
        <v>601</v>
      </c>
      <c r="D19" s="20" t="str">
        <f t="shared" si="0"/>
        <v>オーストラリア</v>
      </c>
      <c r="E19" s="20">
        <f t="shared" si="2"/>
        <v>30116008</v>
      </c>
      <c r="F19" s="20">
        <f t="shared" si="3"/>
        <v>16106301525.126781</v>
      </c>
      <c r="G19" s="24">
        <f t="shared" si="4"/>
        <v>10.381247439978257</v>
      </c>
      <c r="I19" s="20">
        <v>224</v>
      </c>
      <c r="J19" s="20" t="s">
        <v>88</v>
      </c>
      <c r="M19" s="16"/>
      <c r="N19" s="14"/>
      <c r="Q19" s="14"/>
      <c r="T19" s="14"/>
      <c r="W19" s="14"/>
      <c r="Z19" s="14"/>
      <c r="AC19" s="14"/>
      <c r="AF19" s="14"/>
      <c r="AI19" s="14"/>
      <c r="AL19" s="14"/>
      <c r="AO19" s="14"/>
      <c r="AR19" s="14"/>
    </row>
    <row r="20" spans="2:45" ht="15">
      <c r="B20" s="20">
        <f>日本元データ!B23</f>
        <v>2019</v>
      </c>
      <c r="C20" s="20">
        <f t="shared" si="1"/>
        <v>602</v>
      </c>
      <c r="D20" s="20" t="str">
        <f t="shared" si="0"/>
        <v>パプアニューギニア</v>
      </c>
      <c r="E20" s="20">
        <f t="shared" si="2"/>
        <v>3741745</v>
      </c>
      <c r="F20" s="20">
        <f t="shared" si="3"/>
        <v>1984536513.1048334</v>
      </c>
      <c r="G20" s="24">
        <f t="shared" si="4"/>
        <v>10.295229400903301</v>
      </c>
      <c r="I20" s="20">
        <v>304</v>
      </c>
      <c r="J20" s="20" t="s">
        <v>89</v>
      </c>
      <c r="M20" s="16"/>
      <c r="N20" s="14"/>
      <c r="Q20" s="14"/>
      <c r="T20" s="14"/>
      <c r="W20" s="14"/>
      <c r="Z20" s="14"/>
      <c r="AC20" s="14"/>
      <c r="AF20" s="14"/>
      <c r="AI20" s="14"/>
      <c r="AL20" s="14"/>
      <c r="AO20" s="14"/>
      <c r="AR20" s="14"/>
    </row>
    <row r="21" spans="2:45" ht="15">
      <c r="B21" s="21"/>
      <c r="C21" s="21"/>
      <c r="D21" s="21" t="s">
        <v>144</v>
      </c>
      <c r="E21" s="22">
        <f>SUM(E5:E20)</f>
        <v>77327079</v>
      </c>
      <c r="F21" s="22">
        <f>SUM(F5:F20)</f>
        <v>39876198131.421776</v>
      </c>
      <c r="G21" s="25">
        <f>F21/(E21*$F$24*$F$25/1000000)</f>
        <v>10.009981188205867</v>
      </c>
      <c r="I21" s="20">
        <v>320</v>
      </c>
      <c r="J21" s="20" t="s">
        <v>90</v>
      </c>
      <c r="M21" s="16"/>
    </row>
    <row r="22" spans="2:45" ht="15">
      <c r="I22" s="20">
        <v>407</v>
      </c>
      <c r="J22" s="20" t="s">
        <v>91</v>
      </c>
      <c r="M22" s="16"/>
    </row>
    <row r="23" spans="2:45" ht="15">
      <c r="I23" s="20">
        <v>410</v>
      </c>
      <c r="J23" s="20" t="s">
        <v>92</v>
      </c>
      <c r="M23" s="16"/>
    </row>
    <row r="24" spans="2:45" ht="15">
      <c r="D24" s="69" t="s">
        <v>371</v>
      </c>
      <c r="E24" s="69" t="s">
        <v>374</v>
      </c>
      <c r="F24" s="69">
        <v>54400000000</v>
      </c>
      <c r="I24" s="20">
        <v>503</v>
      </c>
      <c r="J24" s="20" t="s">
        <v>93</v>
      </c>
      <c r="M24" s="16"/>
    </row>
    <row r="25" spans="2:45" ht="15">
      <c r="D25" s="69"/>
      <c r="E25" s="69" t="s">
        <v>375</v>
      </c>
      <c r="F25" s="69">
        <v>9.4700000000000003E-4</v>
      </c>
      <c r="I25" s="20">
        <v>506</v>
      </c>
      <c r="J25" s="20" t="s">
        <v>94</v>
      </c>
      <c r="M25" s="16"/>
    </row>
    <row r="26" spans="2:45" ht="15">
      <c r="D26" t="s">
        <v>383</v>
      </c>
      <c r="I26" s="20">
        <v>524</v>
      </c>
      <c r="J26" s="20" t="s">
        <v>95</v>
      </c>
      <c r="M26" s="16"/>
    </row>
    <row r="27" spans="2:45" ht="15">
      <c r="D27" s="13" t="s">
        <v>384</v>
      </c>
      <c r="I27" s="20">
        <v>530</v>
      </c>
      <c r="J27" s="20" t="s">
        <v>96</v>
      </c>
      <c r="M27" s="16"/>
    </row>
    <row r="28" spans="2:45" ht="15">
      <c r="I28" s="20">
        <v>601</v>
      </c>
      <c r="J28" s="20" t="s">
        <v>97</v>
      </c>
      <c r="M28" s="16"/>
    </row>
    <row r="29" spans="2:45" ht="15">
      <c r="I29" s="20">
        <v>602</v>
      </c>
      <c r="J29" s="20" t="s">
        <v>98</v>
      </c>
      <c r="M29" s="16"/>
    </row>
    <row r="32" spans="2:45">
      <c r="B32" s="21" t="s">
        <v>101</v>
      </c>
      <c r="C32" s="21" t="str">
        <f>日本元データ!C7</f>
        <v>HS</v>
      </c>
      <c r="D32" s="21" t="s">
        <v>102</v>
      </c>
      <c r="E32" s="21" t="str">
        <f>日本元データ!E7</f>
        <v>Unit1</v>
      </c>
      <c r="F32" s="21" t="s">
        <v>103</v>
      </c>
      <c r="G32" s="21" t="s">
        <v>104</v>
      </c>
      <c r="H32" s="21" t="s">
        <v>105</v>
      </c>
      <c r="I32" s="21" t="s">
        <v>106</v>
      </c>
      <c r="J32" s="21" t="s">
        <v>107</v>
      </c>
      <c r="K32" s="21" t="s">
        <v>108</v>
      </c>
      <c r="L32" s="21" t="s">
        <v>110</v>
      </c>
      <c r="M32" s="21" t="s">
        <v>132</v>
      </c>
      <c r="N32" s="21" t="s">
        <v>111</v>
      </c>
      <c r="O32" s="21" t="s">
        <v>109</v>
      </c>
      <c r="P32" s="21" t="s">
        <v>133</v>
      </c>
      <c r="Q32" s="21" t="s">
        <v>112</v>
      </c>
      <c r="R32" s="21" t="s">
        <v>113</v>
      </c>
      <c r="S32" s="21" t="s">
        <v>134</v>
      </c>
      <c r="T32" s="21" t="s">
        <v>114</v>
      </c>
      <c r="U32" s="21" t="s">
        <v>115</v>
      </c>
      <c r="V32" s="21" t="s">
        <v>135</v>
      </c>
      <c r="W32" s="21" t="s">
        <v>116</v>
      </c>
      <c r="X32" s="21" t="s">
        <v>117</v>
      </c>
      <c r="Y32" s="21" t="s">
        <v>136</v>
      </c>
      <c r="Z32" s="21" t="s">
        <v>118</v>
      </c>
      <c r="AA32" s="21" t="s">
        <v>119</v>
      </c>
      <c r="AB32" s="21" t="s">
        <v>137</v>
      </c>
      <c r="AC32" s="21" t="s">
        <v>120</v>
      </c>
      <c r="AD32" s="21" t="s">
        <v>121</v>
      </c>
      <c r="AE32" s="21" t="s">
        <v>138</v>
      </c>
      <c r="AF32" s="21" t="s">
        <v>122</v>
      </c>
      <c r="AG32" s="21" t="s">
        <v>123</v>
      </c>
      <c r="AH32" s="21" t="s">
        <v>139</v>
      </c>
      <c r="AI32" s="21" t="s">
        <v>124</v>
      </c>
      <c r="AJ32" s="21" t="s">
        <v>125</v>
      </c>
      <c r="AK32" s="21" t="s">
        <v>140</v>
      </c>
      <c r="AL32" s="21" t="s">
        <v>126</v>
      </c>
      <c r="AM32" s="21" t="s">
        <v>127</v>
      </c>
      <c r="AN32" s="21" t="s">
        <v>141</v>
      </c>
      <c r="AO32" s="21" t="s">
        <v>128</v>
      </c>
      <c r="AP32" s="21" t="s">
        <v>129</v>
      </c>
      <c r="AQ32" s="21" t="s">
        <v>142</v>
      </c>
      <c r="AR32" s="21" t="s">
        <v>130</v>
      </c>
      <c r="AS32" s="21" t="s">
        <v>131</v>
      </c>
    </row>
    <row r="33" spans="2:45">
      <c r="B33" s="21">
        <f>日本元データ!B8</f>
        <v>2019</v>
      </c>
      <c r="C33" s="21" t="str">
        <f>日本元データ!C8</f>
        <v>'271111000'</v>
      </c>
      <c r="D33" s="21">
        <f>日本元データ!D8</f>
        <v>105</v>
      </c>
      <c r="E33" s="21" t="str">
        <f>日本元データ!E8</f>
        <v xml:space="preserve">  </v>
      </c>
      <c r="F33" s="21" t="str">
        <f>日本元データ!F8</f>
        <v>MT</v>
      </c>
      <c r="G33" s="21">
        <f>日本元データ!H8</f>
        <v>70560</v>
      </c>
      <c r="H33" s="21">
        <f>日本元データ!I8</f>
        <v>2250297</v>
      </c>
      <c r="I33" s="21">
        <f>L33+O33+R33+U33+X33+AA33+AD33+AG33+AJ33+AM33+AP33+AS33</f>
        <v>20838012.778961018</v>
      </c>
      <c r="J33" s="21">
        <f>日本元データ!K8</f>
        <v>0</v>
      </c>
      <c r="K33" s="21">
        <f>日本元データ!L8</f>
        <v>0</v>
      </c>
      <c r="L33" s="21">
        <f>K33*1000/日本元データ!$B$32</f>
        <v>0</v>
      </c>
      <c r="M33" s="21">
        <f>日本元データ!N8</f>
        <v>0</v>
      </c>
      <c r="N33" s="21">
        <f>日本元データ!O8</f>
        <v>0</v>
      </c>
      <c r="O33" s="21">
        <f>N33*1000/日本元データ!$B$33</f>
        <v>0</v>
      </c>
      <c r="P33" s="21">
        <f>日本元データ!Q8</f>
        <v>0</v>
      </c>
      <c r="Q33" s="21">
        <f>日本元データ!R8</f>
        <v>0</v>
      </c>
      <c r="R33" s="21">
        <f>Q33*1000/日本元データ!$B$34</f>
        <v>0</v>
      </c>
      <c r="S33" s="21">
        <f>日本元データ!T8</f>
        <v>0</v>
      </c>
      <c r="T33" s="21">
        <f>日本元データ!U8</f>
        <v>0</v>
      </c>
      <c r="U33" s="21">
        <f>T33*1000/日本元データ!$B$35</f>
        <v>0</v>
      </c>
      <c r="V33" s="21">
        <f>日本元データ!W8</f>
        <v>0</v>
      </c>
      <c r="W33" s="21">
        <f>日本元データ!X8</f>
        <v>0</v>
      </c>
      <c r="X33" s="21">
        <f>W33*1000/日本元データ!$B$36</f>
        <v>0</v>
      </c>
      <c r="Y33" s="21">
        <f>日本元データ!Z8</f>
        <v>0</v>
      </c>
      <c r="Z33" s="21">
        <f>日本元データ!AA8</f>
        <v>0</v>
      </c>
      <c r="AA33" s="21">
        <f>Z33*1000/日本元データ!$B$37</f>
        <v>0</v>
      </c>
      <c r="AB33" s="21">
        <f>日本元データ!AC8</f>
        <v>70560</v>
      </c>
      <c r="AC33" s="21">
        <f>日本元データ!AD8</f>
        <v>2250297</v>
      </c>
      <c r="AD33" s="21">
        <f>AC33*1000/日本元データ!$B$38</f>
        <v>20838012.778961018</v>
      </c>
      <c r="AE33" s="21">
        <f>日本元データ!AF8</f>
        <v>0</v>
      </c>
      <c r="AF33" s="21">
        <f>日本元データ!AG8</f>
        <v>0</v>
      </c>
      <c r="AG33" s="21">
        <f>AF33*1000/日本元データ!$B$39</f>
        <v>0</v>
      </c>
      <c r="AH33" s="21">
        <f>日本元データ!AI8</f>
        <v>0</v>
      </c>
      <c r="AI33" s="21">
        <f>日本元データ!AJ8</f>
        <v>0</v>
      </c>
      <c r="AJ33" s="21">
        <f>AI33*1000/日本元データ!$B$40</f>
        <v>0</v>
      </c>
      <c r="AK33" s="21">
        <f>日本元データ!AL8</f>
        <v>0</v>
      </c>
      <c r="AL33" s="21">
        <f>日本元データ!AM8</f>
        <v>0</v>
      </c>
      <c r="AM33" s="21">
        <f>AL33*1000/日本元データ!$B$41</f>
        <v>0</v>
      </c>
      <c r="AN33" s="21">
        <f>日本元データ!AO8</f>
        <v>0</v>
      </c>
      <c r="AO33" s="21">
        <f>日本元データ!AP8</f>
        <v>0</v>
      </c>
      <c r="AP33" s="21">
        <f>AO33*1000/日本元データ!$B$42</f>
        <v>0</v>
      </c>
      <c r="AQ33" s="21">
        <f>日本元データ!AR8</f>
        <v>0</v>
      </c>
      <c r="AR33" s="21">
        <f>日本元データ!AS8</f>
        <v>0</v>
      </c>
      <c r="AS33" s="21">
        <f>AR33*1000/日本元データ!$B$43</f>
        <v>0</v>
      </c>
    </row>
    <row r="34" spans="2:45">
      <c r="B34" s="21">
        <f>日本元データ!B9</f>
        <v>2019</v>
      </c>
      <c r="C34" s="21" t="str">
        <f>日本元データ!C9</f>
        <v>'271111000'</v>
      </c>
      <c r="D34" s="21">
        <f>日本元データ!D9</f>
        <v>113</v>
      </c>
      <c r="E34" s="21" t="str">
        <f>日本元データ!E9</f>
        <v xml:space="preserve">  </v>
      </c>
      <c r="F34" s="21" t="str">
        <f>日本元データ!F9</f>
        <v>MT</v>
      </c>
      <c r="G34" s="21">
        <f>日本元データ!H9</f>
        <v>9330527</v>
      </c>
      <c r="H34" s="21">
        <f>日本元データ!I9</f>
        <v>492022088</v>
      </c>
      <c r="I34" s="21">
        <f t="shared" ref="I34:I48" si="5">L34+O34+R34+U34+X34+AA34+AD34+AG34+AJ34+AM34+AM4+AP34+AS34</f>
        <v>4506868889.0113983</v>
      </c>
      <c r="J34" s="21">
        <f>日本元データ!K9</f>
        <v>859223</v>
      </c>
      <c r="K34" s="21">
        <f>日本元データ!L9</f>
        <v>50566485</v>
      </c>
      <c r="L34" s="21">
        <f>K34*1000/日本元データ!$B$32</f>
        <v>462427846.36488342</v>
      </c>
      <c r="M34" s="21">
        <f>日本元データ!N9</f>
        <v>986272</v>
      </c>
      <c r="N34" s="21">
        <f>日本元データ!O9</f>
        <v>57041078</v>
      </c>
      <c r="O34" s="21">
        <f>N34*1000/日本元データ!$B$33</f>
        <v>520257916.81867933</v>
      </c>
      <c r="P34" s="21">
        <f>日本元データ!Q9</f>
        <v>934597</v>
      </c>
      <c r="Q34" s="21">
        <f>日本元データ!R9</f>
        <v>52208078</v>
      </c>
      <c r="R34" s="21">
        <f>Q34*1000/日本元データ!$B$34</f>
        <v>469623801.38526583</v>
      </c>
      <c r="S34" s="21">
        <f>日本元データ!T9</f>
        <v>971338</v>
      </c>
      <c r="T34" s="21">
        <f>日本元データ!U9</f>
        <v>49332931</v>
      </c>
      <c r="U34" s="21">
        <f>T34*1000/日本元データ!$B$35</f>
        <v>443920912.44488436</v>
      </c>
      <c r="V34" s="21">
        <f>日本元データ!W9</f>
        <v>746245</v>
      </c>
      <c r="W34" s="21">
        <f>日本元データ!X9</f>
        <v>37765558</v>
      </c>
      <c r="X34" s="21">
        <f>W34*1000/日本元データ!$B$36</f>
        <v>340199603.63931173</v>
      </c>
      <c r="Y34" s="21">
        <f>日本元データ!Z9</f>
        <v>516479</v>
      </c>
      <c r="Z34" s="21">
        <f>日本元データ!AA9</f>
        <v>26310884</v>
      </c>
      <c r="AA34" s="21">
        <f>Z34*1000/日本元データ!$B$37</f>
        <v>241229338.95663336</v>
      </c>
      <c r="AB34" s="21">
        <f>日本元データ!AC9</f>
        <v>732646</v>
      </c>
      <c r="AC34" s="21">
        <f>日本元データ!AD9</f>
        <v>38359391</v>
      </c>
      <c r="AD34" s="21">
        <f>AC34*1000/日本元データ!$B$38</f>
        <v>355212436.33669788</v>
      </c>
      <c r="AE34" s="21">
        <f>日本元データ!AF9</f>
        <v>623295</v>
      </c>
      <c r="AF34" s="21">
        <f>日本元データ!AG9</f>
        <v>32558995</v>
      </c>
      <c r="AG34" s="21">
        <f>AF34*1000/日本元データ!$B$39</f>
        <v>303806988.8961463</v>
      </c>
      <c r="AH34" s="21">
        <f>日本元データ!AI9</f>
        <v>936428</v>
      </c>
      <c r="AI34" s="21">
        <f>日本元データ!AJ9</f>
        <v>47199422</v>
      </c>
      <c r="AJ34" s="21">
        <f>AI34*1000/日本元データ!$B$40</f>
        <v>442605232.5581395</v>
      </c>
      <c r="AK34" s="21">
        <f>日本元データ!AL9</f>
        <v>572169</v>
      </c>
      <c r="AL34" s="21">
        <f>日本元データ!AM9</f>
        <v>29957473</v>
      </c>
      <c r="AM34" s="21">
        <f>AL34*1000/日本元データ!$B$41</f>
        <v>277898636.36363637</v>
      </c>
      <c r="AN34" s="21">
        <f>日本元データ!AO9</f>
        <v>782485</v>
      </c>
      <c r="AO34" s="21">
        <f>日本元データ!AP9</f>
        <v>37405996</v>
      </c>
      <c r="AP34" s="21">
        <f>AO34*1000/日本元データ!$B$42</f>
        <v>343868321.3826071</v>
      </c>
      <c r="AQ34" s="21">
        <f>日本元データ!AR9</f>
        <v>669350</v>
      </c>
      <c r="AR34" s="21">
        <f>日本元データ!AS9</f>
        <v>33315797</v>
      </c>
      <c r="AS34" s="21">
        <f>AR34*1000/日本元データ!$B$43</f>
        <v>305817853.86451256</v>
      </c>
    </row>
    <row r="35" spans="2:45">
      <c r="B35" s="21">
        <f>日本元データ!B10</f>
        <v>2019</v>
      </c>
      <c r="C35" s="21" t="str">
        <f>日本元データ!C10</f>
        <v>'271111000'</v>
      </c>
      <c r="D35" s="21">
        <f>日本元データ!D10</f>
        <v>116</v>
      </c>
      <c r="E35" s="21" t="str">
        <f>日本元データ!E10</f>
        <v xml:space="preserve">  </v>
      </c>
      <c r="F35" s="21" t="str">
        <f>日本元データ!F10</f>
        <v>MT</v>
      </c>
      <c r="G35" s="21">
        <f>日本元データ!H10</f>
        <v>4320630</v>
      </c>
      <c r="H35" s="21">
        <f>日本元データ!I10</f>
        <v>248174455</v>
      </c>
      <c r="I35" s="21">
        <f t="shared" si="5"/>
        <v>2271494959.0677991</v>
      </c>
      <c r="J35" s="21">
        <f>日本元データ!K10</f>
        <v>458839</v>
      </c>
      <c r="K35" s="21">
        <f>日本元データ!L10</f>
        <v>28023182</v>
      </c>
      <c r="L35" s="21">
        <f>K35*1000/日本元データ!$B$32</f>
        <v>256270525.83447647</v>
      </c>
      <c r="M35" s="21">
        <f>日本元データ!N10</f>
        <v>520525</v>
      </c>
      <c r="N35" s="21">
        <f>日本元データ!O10</f>
        <v>30555069</v>
      </c>
      <c r="O35" s="21">
        <f>N35*1000/日本元データ!$B$33</f>
        <v>278685415.90660346</v>
      </c>
      <c r="P35" s="21">
        <f>日本元データ!Q10</f>
        <v>397485</v>
      </c>
      <c r="Q35" s="21">
        <f>日本元データ!R10</f>
        <v>21968944</v>
      </c>
      <c r="R35" s="21">
        <f>Q35*1000/日本元データ!$B$34</f>
        <v>197615759.64738688</v>
      </c>
      <c r="S35" s="21">
        <f>日本元データ!T10</f>
        <v>396324</v>
      </c>
      <c r="T35" s="21">
        <f>日本元データ!U10</f>
        <v>22993582</v>
      </c>
      <c r="U35" s="21">
        <f>T35*1000/日本元データ!$B$35</f>
        <v>206907063.79915416</v>
      </c>
      <c r="V35" s="21">
        <f>日本元データ!W10</f>
        <v>325618</v>
      </c>
      <c r="W35" s="21">
        <f>日本元データ!X10</f>
        <v>19819267</v>
      </c>
      <c r="X35" s="21">
        <f>W35*1000/日本元データ!$B$36</f>
        <v>178535870.64228448</v>
      </c>
      <c r="Y35" s="21">
        <f>日本元データ!Z10</f>
        <v>326010</v>
      </c>
      <c r="Z35" s="21">
        <f>日本元データ!AA10</f>
        <v>19954427</v>
      </c>
      <c r="AA35" s="21">
        <f>Z35*1000/日本元データ!$B$37</f>
        <v>182950646.37388834</v>
      </c>
      <c r="AB35" s="21">
        <f>日本元データ!AC10</f>
        <v>265788</v>
      </c>
      <c r="AC35" s="21">
        <f>日本元データ!AD10</f>
        <v>16245799</v>
      </c>
      <c r="AD35" s="21">
        <f>AC35*1000/日本元データ!$B$38</f>
        <v>150437994.25872767</v>
      </c>
      <c r="AE35" s="21">
        <f>日本元データ!AF10</f>
        <v>266134</v>
      </c>
      <c r="AF35" s="21">
        <f>日本元データ!AG10</f>
        <v>15977109</v>
      </c>
      <c r="AG35" s="21">
        <f>AF35*1000/日本元データ!$B$39</f>
        <v>149081916.58113277</v>
      </c>
      <c r="AH35" s="21">
        <f>日本元データ!AI10</f>
        <v>192568</v>
      </c>
      <c r="AI35" s="21">
        <f>日本元データ!AJ10</f>
        <v>8757084</v>
      </c>
      <c r="AJ35" s="21">
        <f>AI35*1000/日本元データ!$B$40</f>
        <v>82118192.048012003</v>
      </c>
      <c r="AK35" s="21">
        <f>日本元データ!AL10</f>
        <v>455482</v>
      </c>
      <c r="AL35" s="21">
        <f>日本元データ!AM10</f>
        <v>23353334</v>
      </c>
      <c r="AM35" s="21">
        <f>AL35*1000/日本元データ!$B$41</f>
        <v>216635751.39146569</v>
      </c>
      <c r="AN35" s="21">
        <f>日本元データ!AO10</f>
        <v>325698</v>
      </c>
      <c r="AO35" s="21">
        <f>日本元データ!AP10</f>
        <v>18282731</v>
      </c>
      <c r="AP35" s="21">
        <f>AO35*1000/日本元データ!$B$42</f>
        <v>168070702.33498806</v>
      </c>
      <c r="AQ35" s="21">
        <f>日本元データ!AR10</f>
        <v>390159</v>
      </c>
      <c r="AR35" s="21">
        <f>日本元データ!AS10</f>
        <v>22243927</v>
      </c>
      <c r="AS35" s="21">
        <f>AR35*1000/日本元データ!$B$43</f>
        <v>204185120.24967873</v>
      </c>
    </row>
    <row r="36" spans="2:45">
      <c r="B36" s="21">
        <f>日本元データ!B11</f>
        <v>2019</v>
      </c>
      <c r="C36" s="21" t="str">
        <f>日本元データ!C11</f>
        <v>'271111000'</v>
      </c>
      <c r="D36" s="21">
        <f>日本元データ!D11</f>
        <v>118</v>
      </c>
      <c r="E36" s="21" t="str">
        <f>日本元データ!E11</f>
        <v xml:space="preserve">  </v>
      </c>
      <c r="F36" s="21" t="str">
        <f>日本元データ!F11</f>
        <v>MT</v>
      </c>
      <c r="G36" s="21">
        <f>日本元データ!H11</f>
        <v>4153037</v>
      </c>
      <c r="H36" s="21">
        <f>日本元データ!I11</f>
        <v>243067415</v>
      </c>
      <c r="I36" s="21">
        <f t="shared" si="5"/>
        <v>2226760887.6148748</v>
      </c>
      <c r="J36" s="21">
        <f>日本元データ!K11</f>
        <v>600237</v>
      </c>
      <c r="K36" s="21">
        <f>日本元データ!L11</f>
        <v>38017678</v>
      </c>
      <c r="L36" s="21">
        <f>K36*1000/日本元データ!$B$32</f>
        <v>347669666.20941931</v>
      </c>
      <c r="M36" s="21">
        <f>日本元データ!N11</f>
        <v>536929</v>
      </c>
      <c r="N36" s="21">
        <f>日本元データ!O11</f>
        <v>34682904</v>
      </c>
      <c r="O36" s="21">
        <f>N36*1000/日本元データ!$B$33</f>
        <v>316334403.50237137</v>
      </c>
      <c r="P36" s="21">
        <f>日本元データ!Q11</f>
        <v>404218</v>
      </c>
      <c r="Q36" s="21">
        <f>日本元データ!R11</f>
        <v>25406213</v>
      </c>
      <c r="R36" s="21">
        <f>Q36*1000/日本元データ!$B$34</f>
        <v>228534793.55941349</v>
      </c>
      <c r="S36" s="21">
        <f>日本元データ!T11</f>
        <v>108314</v>
      </c>
      <c r="T36" s="21">
        <f>日本元データ!U11</f>
        <v>6157093</v>
      </c>
      <c r="U36" s="21">
        <f>T36*1000/日本元データ!$B$35</f>
        <v>55404418.248897687</v>
      </c>
      <c r="V36" s="21">
        <f>日本元データ!W11</f>
        <v>297560</v>
      </c>
      <c r="W36" s="21">
        <f>日本元データ!X11</f>
        <v>17075005</v>
      </c>
      <c r="X36" s="21">
        <f>W36*1000/日本元データ!$B$36</f>
        <v>153815016.66516531</v>
      </c>
      <c r="Y36" s="21">
        <f>日本元データ!Z11</f>
        <v>495753</v>
      </c>
      <c r="Z36" s="21">
        <f>日本元データ!AA11</f>
        <v>26202921</v>
      </c>
      <c r="AA36" s="21">
        <f>Z36*1000/日本元データ!$B$37</f>
        <v>240239488.40194371</v>
      </c>
      <c r="AB36" s="21">
        <f>日本元データ!AC11</f>
        <v>416963</v>
      </c>
      <c r="AC36" s="21">
        <f>日本元データ!AD11</f>
        <v>22039798</v>
      </c>
      <c r="AD36" s="21">
        <f>AC36*1000/日本元データ!$B$38</f>
        <v>204091101.02787295</v>
      </c>
      <c r="AE36" s="21">
        <f>日本元データ!AF11</f>
        <v>223593</v>
      </c>
      <c r="AF36" s="21">
        <f>日本元データ!AG11</f>
        <v>13810170</v>
      </c>
      <c r="AG36" s="21">
        <f>AF36*1000/日本元データ!$B$39</f>
        <v>128862274.8903611</v>
      </c>
      <c r="AH36" s="21">
        <f>日本元データ!AI11</f>
        <v>179006</v>
      </c>
      <c r="AI36" s="21">
        <f>日本元データ!AJ11</f>
        <v>10832476</v>
      </c>
      <c r="AJ36" s="21">
        <f>AI36*1000/日本元データ!$B$40</f>
        <v>101579857.46436609</v>
      </c>
      <c r="AK36" s="21">
        <f>日本元データ!AL11</f>
        <v>352623</v>
      </c>
      <c r="AL36" s="21">
        <f>日本元データ!AM11</f>
        <v>17866928</v>
      </c>
      <c r="AM36" s="21">
        <f>AL36*1000/日本元データ!$B$41</f>
        <v>165741447.12430426</v>
      </c>
      <c r="AN36" s="21">
        <f>日本元データ!AO11</f>
        <v>186448</v>
      </c>
      <c r="AO36" s="21">
        <f>日本元データ!AP11</f>
        <v>10836889</v>
      </c>
      <c r="AP36" s="21">
        <f>AO36*1000/日本元データ!$B$42</f>
        <v>99622072.072072074</v>
      </c>
      <c r="AQ36" s="21">
        <f>日本元データ!AR11</f>
        <v>351393</v>
      </c>
      <c r="AR36" s="21">
        <f>日本元データ!AS11</f>
        <v>20139340</v>
      </c>
      <c r="AS36" s="21">
        <f>AR36*1000/日本元データ!$B$43</f>
        <v>184866348.44868734</v>
      </c>
    </row>
    <row r="37" spans="2:45">
      <c r="B37" s="21">
        <f>日本元データ!B12</f>
        <v>2019</v>
      </c>
      <c r="C37" s="21" t="str">
        <f>日本元データ!C12</f>
        <v>'271111000'</v>
      </c>
      <c r="D37" s="21">
        <f>日本元データ!D12</f>
        <v>140</v>
      </c>
      <c r="E37" s="21" t="str">
        <f>日本元データ!E12</f>
        <v xml:space="preserve">  </v>
      </c>
      <c r="F37" s="21" t="str">
        <f>日本元データ!F12</f>
        <v>MT</v>
      </c>
      <c r="G37" s="21">
        <f>日本元データ!H12</f>
        <v>8734971</v>
      </c>
      <c r="H37" s="21">
        <f>日本元データ!I12</f>
        <v>510420743</v>
      </c>
      <c r="I37" s="21">
        <f t="shared" si="5"/>
        <v>4681531717.754323</v>
      </c>
      <c r="J37" s="21">
        <f>日本元データ!K12</f>
        <v>928900</v>
      </c>
      <c r="K37" s="21">
        <f>日本元データ!L12</f>
        <v>59636733</v>
      </c>
      <c r="L37" s="21">
        <f>K37*1000/日本元データ!$B$32</f>
        <v>545374787.37997258</v>
      </c>
      <c r="M37" s="21">
        <f>日本元データ!N12</f>
        <v>1053511</v>
      </c>
      <c r="N37" s="21">
        <f>日本元データ!O12</f>
        <v>66953462</v>
      </c>
      <c r="O37" s="21">
        <f>N37*1000/日本元データ!$B$33</f>
        <v>610666380.88288951</v>
      </c>
      <c r="P37" s="21">
        <f>日本元データ!Q12</f>
        <v>654944</v>
      </c>
      <c r="Q37" s="21">
        <f>日本元データ!R12</f>
        <v>39573946</v>
      </c>
      <c r="R37" s="21">
        <f>Q37*1000/日本元データ!$B$34</f>
        <v>355976846.27147609</v>
      </c>
      <c r="S37" s="21">
        <f>日本元データ!T12</f>
        <v>569231</v>
      </c>
      <c r="T37" s="21">
        <f>日本元データ!U12</f>
        <v>31787973</v>
      </c>
      <c r="U37" s="21">
        <f>T37*1000/日本元データ!$B$35</f>
        <v>286043129.66795647</v>
      </c>
      <c r="V37" s="21">
        <f>日本元データ!W12</f>
        <v>602218</v>
      </c>
      <c r="W37" s="21">
        <f>日本元データ!X12</f>
        <v>32713912</v>
      </c>
      <c r="X37" s="21">
        <f>W37*1000/日本元データ!$B$36</f>
        <v>294693378.97486711</v>
      </c>
      <c r="Y37" s="21">
        <f>日本元データ!Z12</f>
        <v>508939</v>
      </c>
      <c r="Z37" s="21">
        <f>日本元データ!AA12</f>
        <v>28013106</v>
      </c>
      <c r="AA37" s="21">
        <f>Z37*1000/日本元データ!$B$37</f>
        <v>256836031.90611535</v>
      </c>
      <c r="AB37" s="21">
        <f>日本元データ!AC12</f>
        <v>717964</v>
      </c>
      <c r="AC37" s="21">
        <f>日本元データ!AD12</f>
        <v>41118696</v>
      </c>
      <c r="AD37" s="21">
        <f>AC37*1000/日本元データ!$B$38</f>
        <v>380763922.5854246</v>
      </c>
      <c r="AE37" s="21">
        <f>日本元データ!AF12</f>
        <v>633718</v>
      </c>
      <c r="AF37" s="21">
        <f>日本元データ!AG12</f>
        <v>37858512</v>
      </c>
      <c r="AG37" s="21">
        <f>AF37*1000/日本元データ!$B$39</f>
        <v>353256620.32285154</v>
      </c>
      <c r="AH37" s="21">
        <f>日本元データ!AI12</f>
        <v>687051</v>
      </c>
      <c r="AI37" s="21">
        <f>日本元データ!AJ12</f>
        <v>39853954</v>
      </c>
      <c r="AJ37" s="21">
        <f>AI37*1000/日本元データ!$B$40</f>
        <v>373724249.81245309</v>
      </c>
      <c r="AK37" s="21">
        <f>日本元データ!AL12</f>
        <v>631857</v>
      </c>
      <c r="AL37" s="21">
        <f>日本元データ!AM12</f>
        <v>36103185</v>
      </c>
      <c r="AM37" s="21">
        <f>AL37*1000/日本元データ!$B$41</f>
        <v>334908951.76252317</v>
      </c>
      <c r="AN37" s="21">
        <f>日本元データ!AO12</f>
        <v>878399</v>
      </c>
      <c r="AO37" s="21">
        <f>日本元データ!AP12</f>
        <v>48752026</v>
      </c>
      <c r="AP37" s="21">
        <f>AO37*1000/日本元データ!$B$42</f>
        <v>448170858.61371577</v>
      </c>
      <c r="AQ37" s="21">
        <f>日本元データ!AR12</f>
        <v>868239</v>
      </c>
      <c r="AR37" s="21">
        <f>日本元データ!AS12</f>
        <v>48055238</v>
      </c>
      <c r="AS37" s="21">
        <f>AR37*1000/日本元データ!$B$43</f>
        <v>441116559.57407749</v>
      </c>
    </row>
    <row r="38" spans="2:45">
      <c r="B38" s="21">
        <f>日本元データ!B13</f>
        <v>2019</v>
      </c>
      <c r="C38" s="21" t="str">
        <f>日本元データ!C13</f>
        <v>'271111000'</v>
      </c>
      <c r="D38" s="21">
        <f>日本元データ!D13</f>
        <v>141</v>
      </c>
      <c r="E38" s="21" t="str">
        <f>日本元データ!E13</f>
        <v xml:space="preserve">  </v>
      </c>
      <c r="F38" s="21" t="str">
        <f>日本元データ!F13</f>
        <v>MT</v>
      </c>
      <c r="G38" s="21">
        <f>日本元データ!H13</f>
        <v>2894035</v>
      </c>
      <c r="H38" s="21">
        <f>日本元データ!I13</f>
        <v>144333845</v>
      </c>
      <c r="I38" s="21">
        <f t="shared" si="5"/>
        <v>1323297012.9123619</v>
      </c>
      <c r="J38" s="21">
        <f>日本元データ!K13</f>
        <v>188752</v>
      </c>
      <c r="K38" s="21">
        <f>日本元データ!L13</f>
        <v>10716229</v>
      </c>
      <c r="L38" s="21">
        <f>K38*1000/日本元データ!$B$32</f>
        <v>97999350.708733425</v>
      </c>
      <c r="M38" s="21">
        <f>日本元データ!N13</f>
        <v>67183</v>
      </c>
      <c r="N38" s="21">
        <f>日本元データ!O13</f>
        <v>3044859</v>
      </c>
      <c r="O38" s="21">
        <f>N38*1000/日本元データ!$B$33</f>
        <v>27771424.662531924</v>
      </c>
      <c r="P38" s="21">
        <f>日本元データ!Q13</f>
        <v>250036</v>
      </c>
      <c r="Q38" s="21">
        <f>日本元データ!R13</f>
        <v>13615569</v>
      </c>
      <c r="R38" s="21">
        <f>Q38*1000/日本元データ!$B$34</f>
        <v>122475209.13915625</v>
      </c>
      <c r="S38" s="21">
        <f>日本元データ!T13</f>
        <v>314887</v>
      </c>
      <c r="T38" s="21">
        <f>日本元データ!U13</f>
        <v>15460229</v>
      </c>
      <c r="U38" s="21">
        <f>T38*1000/日本元データ!$B$35</f>
        <v>139118410.87015209</v>
      </c>
      <c r="V38" s="21">
        <f>日本元データ!W13</f>
        <v>190951</v>
      </c>
      <c r="W38" s="21">
        <f>日本元データ!X13</f>
        <v>9765517</v>
      </c>
      <c r="X38" s="21">
        <f>W38*1000/日本元データ!$B$36</f>
        <v>87969705.431943059</v>
      </c>
      <c r="Y38" s="21">
        <f>日本元データ!Z13</f>
        <v>382066</v>
      </c>
      <c r="Z38" s="21">
        <f>日本元データ!AA13</f>
        <v>19009123</v>
      </c>
      <c r="AA38" s="21">
        <f>Z38*1000/日本元データ!$B$37</f>
        <v>174283698.54222059</v>
      </c>
      <c r="AB38" s="21">
        <f>日本元データ!AC13</f>
        <v>378408</v>
      </c>
      <c r="AC38" s="21">
        <f>日本元データ!AD13</f>
        <v>15925039</v>
      </c>
      <c r="AD38" s="21">
        <f>AC38*1000/日本元データ!$B$38</f>
        <v>147467719.23326236</v>
      </c>
      <c r="AE38" s="21">
        <f>日本元データ!AF13</f>
        <v>252778</v>
      </c>
      <c r="AF38" s="21">
        <f>日本元データ!AG13</f>
        <v>12838112</v>
      </c>
      <c r="AG38" s="21">
        <f>AF38*1000/日本元データ!$B$39</f>
        <v>119792031.35205747</v>
      </c>
      <c r="AH38" s="21">
        <f>日本元データ!AI13</f>
        <v>183947</v>
      </c>
      <c r="AI38" s="21">
        <f>日本元データ!AJ13</f>
        <v>8483608</v>
      </c>
      <c r="AJ38" s="21">
        <f>AI38*1000/日本元データ!$B$40</f>
        <v>79553713.428357095</v>
      </c>
      <c r="AK38" s="21">
        <f>日本元データ!AL13</f>
        <v>188449</v>
      </c>
      <c r="AL38" s="21">
        <f>日本元データ!AM13</f>
        <v>10925017</v>
      </c>
      <c r="AM38" s="21">
        <f>AL38*1000/日本元データ!$B$41</f>
        <v>101345241.18738405</v>
      </c>
      <c r="AN38" s="21">
        <f>日本元データ!AO13</f>
        <v>245939</v>
      </c>
      <c r="AO38" s="21">
        <f>日本元データ!AP13</f>
        <v>12007395</v>
      </c>
      <c r="AP38" s="21">
        <f>AO38*1000/日本元データ!$B$42</f>
        <v>110382377.27523442</v>
      </c>
      <c r="AQ38" s="21">
        <f>日本元データ!AR13</f>
        <v>250639</v>
      </c>
      <c r="AR38" s="21">
        <f>日本元データ!AS13</f>
        <v>12543148</v>
      </c>
      <c r="AS38" s="21">
        <f>AR38*1000/日本元データ!$B$43</f>
        <v>115138131.08132918</v>
      </c>
    </row>
    <row r="39" spans="2:45">
      <c r="B39" s="21">
        <f>日本元データ!B14</f>
        <v>2019</v>
      </c>
      <c r="C39" s="21" t="str">
        <f>日本元データ!C14</f>
        <v>'271111000'</v>
      </c>
      <c r="D39" s="21">
        <f>日本元データ!D14</f>
        <v>147</v>
      </c>
      <c r="E39" s="21" t="str">
        <f>日本元データ!E14</f>
        <v xml:space="preserve">  </v>
      </c>
      <c r="F39" s="21" t="str">
        <f>日本元データ!F14</f>
        <v>MT</v>
      </c>
      <c r="G39" s="21">
        <f>日本元データ!H14</f>
        <v>2168486</v>
      </c>
      <c r="H39" s="21">
        <f>日本元データ!I14</f>
        <v>123767579</v>
      </c>
      <c r="I39" s="21">
        <f t="shared" si="5"/>
        <v>1131499463.559278</v>
      </c>
      <c r="J39" s="21">
        <f>日本元データ!K14</f>
        <v>362086</v>
      </c>
      <c r="K39" s="21">
        <f>日本元データ!L14</f>
        <v>24910826</v>
      </c>
      <c r="L39" s="21">
        <f>K39*1000/日本元データ!$B$32</f>
        <v>227808193.87288526</v>
      </c>
      <c r="M39" s="21">
        <f>日本元データ!N14</f>
        <v>426318</v>
      </c>
      <c r="N39" s="21">
        <f>日本元データ!O14</f>
        <v>30029620</v>
      </c>
      <c r="O39" s="21">
        <f>N39*1000/日本元データ!$B$33</f>
        <v>273892922.2911346</v>
      </c>
      <c r="P39" s="21">
        <f>日本元データ!Q14</f>
        <v>423148</v>
      </c>
      <c r="Q39" s="21">
        <f>日本元データ!R14</f>
        <v>26771843</v>
      </c>
      <c r="R39" s="21">
        <f>Q39*1000/日本元データ!$B$34</f>
        <v>240818952.95493388</v>
      </c>
      <c r="S39" s="21">
        <f>日本元データ!T14</f>
        <v>60609</v>
      </c>
      <c r="T39" s="21">
        <f>日本元データ!U14</f>
        <v>2591203</v>
      </c>
      <c r="U39" s="21">
        <f>T39*1000/日本元データ!$B$35</f>
        <v>23316863.133267347</v>
      </c>
      <c r="V39" s="21">
        <f>日本元データ!W14</f>
        <v>0</v>
      </c>
      <c r="W39" s="21">
        <f>日本元データ!X14</f>
        <v>0</v>
      </c>
      <c r="X39" s="21">
        <f>W39*1000/日本元データ!$B$36</f>
        <v>0</v>
      </c>
      <c r="Y39" s="21">
        <f>日本元データ!Z14</f>
        <v>60336</v>
      </c>
      <c r="Z39" s="21">
        <f>日本元データ!AA14</f>
        <v>2781799</v>
      </c>
      <c r="AA39" s="21">
        <f>Z39*1000/日本元データ!$B$37</f>
        <v>25504712.569909234</v>
      </c>
      <c r="AB39" s="21">
        <f>日本元データ!AC14</f>
        <v>119608</v>
      </c>
      <c r="AC39" s="21">
        <f>日本元データ!AD14</f>
        <v>5846779</v>
      </c>
      <c r="AD39" s="21">
        <f>AC39*1000/日本元データ!$B$38</f>
        <v>54141855.727382168</v>
      </c>
      <c r="AE39" s="21">
        <f>日本元データ!AF14</f>
        <v>0</v>
      </c>
      <c r="AF39" s="21">
        <f>日本元データ!AG14</f>
        <v>0</v>
      </c>
      <c r="AG39" s="21">
        <f>AF39*1000/日本元データ!$B$39</f>
        <v>0</v>
      </c>
      <c r="AH39" s="21">
        <f>日本元データ!AI14</f>
        <v>238094</v>
      </c>
      <c r="AI39" s="21">
        <f>日本元データ!AJ14</f>
        <v>10916333</v>
      </c>
      <c r="AJ39" s="21">
        <f>AI39*1000/日本元データ!$B$40</f>
        <v>102366213.42835709</v>
      </c>
      <c r="AK39" s="21">
        <f>日本元データ!AL14</f>
        <v>239196</v>
      </c>
      <c r="AL39" s="21">
        <f>日本元データ!AM14</f>
        <v>7870297</v>
      </c>
      <c r="AM39" s="21">
        <f>AL39*1000/日本元データ!$B$41</f>
        <v>73008320.964749545</v>
      </c>
      <c r="AN39" s="21">
        <f>日本元データ!AO14</f>
        <v>60388</v>
      </c>
      <c r="AO39" s="21">
        <f>日本元データ!AP14</f>
        <v>2990249</v>
      </c>
      <c r="AP39" s="21">
        <f>AO39*1000/日本元データ!$B$42</f>
        <v>27488959.367530797</v>
      </c>
      <c r="AQ39" s="21">
        <f>日本元データ!AR14</f>
        <v>178703</v>
      </c>
      <c r="AR39" s="21">
        <f>日本元データ!AS14</f>
        <v>9058630</v>
      </c>
      <c r="AS39" s="21">
        <f>AR39*1000/日本元データ!$B$43</f>
        <v>83152469.249127969</v>
      </c>
    </row>
    <row r="40" spans="2:45">
      <c r="B40" s="21">
        <f>日本元データ!B15</f>
        <v>2019</v>
      </c>
      <c r="C40" s="21" t="str">
        <f>日本元データ!C15</f>
        <v>'271111000'</v>
      </c>
      <c r="D40" s="21">
        <f>日本元データ!D15</f>
        <v>224</v>
      </c>
      <c r="E40" s="21" t="str">
        <f>日本元データ!E15</f>
        <v xml:space="preserve">  </v>
      </c>
      <c r="F40" s="21" t="str">
        <f>日本元データ!F15</f>
        <v>MT</v>
      </c>
      <c r="G40" s="21">
        <f>日本元データ!H15</f>
        <v>6398638</v>
      </c>
      <c r="H40" s="21">
        <f>日本元データ!I15</f>
        <v>337528306</v>
      </c>
      <c r="I40" s="21">
        <f t="shared" si="5"/>
        <v>3094486614.6277285</v>
      </c>
      <c r="J40" s="21">
        <f>日本元データ!K15</f>
        <v>616888</v>
      </c>
      <c r="K40" s="21">
        <f>日本元データ!L15</f>
        <v>35026584</v>
      </c>
      <c r="L40" s="21">
        <f>K40*1000/日本元データ!$B$32</f>
        <v>320316268.86145407</v>
      </c>
      <c r="M40" s="21">
        <f>日本元データ!N15</f>
        <v>603841</v>
      </c>
      <c r="N40" s="21">
        <f>日本元データ!O15</f>
        <v>34244623</v>
      </c>
      <c r="O40" s="21">
        <f>N40*1000/日本元データ!$B$33</f>
        <v>312336948.19408977</v>
      </c>
      <c r="P40" s="21">
        <f>日本元データ!Q15</f>
        <v>523677</v>
      </c>
      <c r="Q40" s="21">
        <f>日本元データ!R15</f>
        <v>27729038</v>
      </c>
      <c r="R40" s="21">
        <f>Q40*1000/日本元データ!$B$34</f>
        <v>249429144.55338669</v>
      </c>
      <c r="S40" s="21">
        <f>日本元データ!T15</f>
        <v>403634</v>
      </c>
      <c r="T40" s="21">
        <f>日本元データ!U15</f>
        <v>22577133</v>
      </c>
      <c r="U40" s="21">
        <f>T40*1000/日本元データ!$B$35</f>
        <v>203159659.85782418</v>
      </c>
      <c r="V40" s="21">
        <f>日本元データ!W15</f>
        <v>533544</v>
      </c>
      <c r="W40" s="21">
        <f>日本元データ!X15</f>
        <v>29136463</v>
      </c>
      <c r="X40" s="21">
        <f>W40*1000/日本元データ!$B$36</f>
        <v>262467011.98090261</v>
      </c>
      <c r="Y40" s="21">
        <f>日本元データ!Z15</f>
        <v>404205</v>
      </c>
      <c r="Z40" s="21">
        <f>日本元データ!AA15</f>
        <v>19478906</v>
      </c>
      <c r="AA40" s="21">
        <f>Z40*1000/日本元データ!$B$37</f>
        <v>178590868.24974787</v>
      </c>
      <c r="AB40" s="21">
        <f>日本元データ!AC15</f>
        <v>534595</v>
      </c>
      <c r="AC40" s="21">
        <f>日本元データ!AD15</f>
        <v>29599999</v>
      </c>
      <c r="AD40" s="21">
        <f>AC40*1000/日本元データ!$B$38</f>
        <v>274099444.39299935</v>
      </c>
      <c r="AE40" s="21">
        <f>日本元データ!AF15</f>
        <v>583253</v>
      </c>
      <c r="AF40" s="21">
        <f>日本元データ!AG15</f>
        <v>31718650</v>
      </c>
      <c r="AG40" s="21">
        <f>AF40*1000/日本元データ!$B$39</f>
        <v>295965755.34198004</v>
      </c>
      <c r="AH40" s="21">
        <f>日本元データ!AI15</f>
        <v>403099</v>
      </c>
      <c r="AI40" s="21">
        <f>日本元データ!AJ15</f>
        <v>19332727</v>
      </c>
      <c r="AJ40" s="21">
        <f>AI40*1000/日本元データ!$B$40</f>
        <v>181289638.03450862</v>
      </c>
      <c r="AK40" s="21">
        <f>日本元データ!AL15</f>
        <v>531705</v>
      </c>
      <c r="AL40" s="21">
        <f>日本元データ!AM15</f>
        <v>24469766</v>
      </c>
      <c r="AM40" s="21">
        <f>AL40*1000/日本元データ!$B$41</f>
        <v>226992263.4508349</v>
      </c>
      <c r="AN40" s="21">
        <f>日本元データ!AO15</f>
        <v>587977</v>
      </c>
      <c r="AO40" s="21">
        <f>日本元データ!AP15</f>
        <v>29037665</v>
      </c>
      <c r="AP40" s="21">
        <f>AO40*1000/日本元データ!$B$42</f>
        <v>266939373.04651591</v>
      </c>
      <c r="AQ40" s="21">
        <f>日本元データ!AR15</f>
        <v>672220</v>
      </c>
      <c r="AR40" s="21">
        <f>日本元データ!AS15</f>
        <v>35176752</v>
      </c>
      <c r="AS40" s="21">
        <f>AR40*1000/日本元データ!$B$43</f>
        <v>322900238.66348451</v>
      </c>
    </row>
    <row r="41" spans="2:45">
      <c r="B41" s="21">
        <f>日本元データ!B16</f>
        <v>2019</v>
      </c>
      <c r="C41" s="21" t="str">
        <f>日本元データ!C16</f>
        <v>'271111000'</v>
      </c>
      <c r="D41" s="21">
        <f>日本元データ!D16</f>
        <v>304</v>
      </c>
      <c r="E41" s="21" t="str">
        <f>日本元データ!E16</f>
        <v xml:space="preserve">  </v>
      </c>
      <c r="F41" s="21" t="str">
        <f>日本元データ!F16</f>
        <v>MT</v>
      </c>
      <c r="G41" s="21">
        <f>日本元データ!H16</f>
        <v>3695647</v>
      </c>
      <c r="H41" s="21">
        <f>日本元データ!I16</f>
        <v>196835711</v>
      </c>
      <c r="I41" s="21">
        <f t="shared" si="5"/>
        <v>1809871515.48382</v>
      </c>
      <c r="J41" s="21">
        <f>日本元データ!K16</f>
        <v>266566</v>
      </c>
      <c r="K41" s="21">
        <f>日本元データ!L16</f>
        <v>18151864</v>
      </c>
      <c r="L41" s="21">
        <f>K41*1000/日本元データ!$B$32</f>
        <v>165997841.79240969</v>
      </c>
      <c r="M41" s="21">
        <f>日本元データ!N16</f>
        <v>334736</v>
      </c>
      <c r="N41" s="21">
        <f>日本元データ!O16</f>
        <v>17636301</v>
      </c>
      <c r="O41" s="21">
        <f>N41*1000/日本元データ!$B$33</f>
        <v>160856448.37650493</v>
      </c>
      <c r="P41" s="21">
        <f>日本元データ!Q16</f>
        <v>197744</v>
      </c>
      <c r="Q41" s="21">
        <f>日本元データ!R16</f>
        <v>11723274</v>
      </c>
      <c r="R41" s="21">
        <f>Q41*1000/日本元データ!$B$34</f>
        <v>105453575.60492939</v>
      </c>
      <c r="S41" s="21">
        <f>日本元データ!T16</f>
        <v>138177</v>
      </c>
      <c r="T41" s="21">
        <f>日本元データ!U16</f>
        <v>7911794</v>
      </c>
      <c r="U41" s="21">
        <f>T41*1000/日本元データ!$B$35</f>
        <v>71194043.012687847</v>
      </c>
      <c r="V41" s="21">
        <f>日本元データ!W16</f>
        <v>131019</v>
      </c>
      <c r="W41" s="21">
        <f>日本元データ!X16</f>
        <v>8141986</v>
      </c>
      <c r="X41" s="21">
        <f>W41*1000/日本元データ!$B$36</f>
        <v>73344617.602017835</v>
      </c>
      <c r="Y41" s="21">
        <f>日本元データ!Z16</f>
        <v>273386</v>
      </c>
      <c r="Z41" s="21">
        <f>日本元データ!AA16</f>
        <v>13933595</v>
      </c>
      <c r="AA41" s="21">
        <f>Z41*1000/日本元データ!$B$37</f>
        <v>127749106.07866509</v>
      </c>
      <c r="AB41" s="21">
        <f>日本元データ!AC16</f>
        <v>211102</v>
      </c>
      <c r="AC41" s="21">
        <f>日本元データ!AD16</f>
        <v>11191663</v>
      </c>
      <c r="AD41" s="21">
        <f>AC41*1000/日本元データ!$B$38</f>
        <v>103636105.19492546</v>
      </c>
      <c r="AE41" s="21">
        <f>日本元データ!AF16</f>
        <v>344826</v>
      </c>
      <c r="AF41" s="21">
        <f>日本元データ!AG16</f>
        <v>19224321</v>
      </c>
      <c r="AG41" s="21">
        <f>AF41*1000/日本元データ!$B$39</f>
        <v>179381552.67332277</v>
      </c>
      <c r="AH41" s="21">
        <f>日本元データ!AI16</f>
        <v>334067</v>
      </c>
      <c r="AI41" s="21">
        <f>日本元データ!AJ16</f>
        <v>14488081</v>
      </c>
      <c r="AJ41" s="21">
        <f>AI41*1000/日本元データ!$B$40</f>
        <v>135859724.30607653</v>
      </c>
      <c r="AK41" s="21">
        <f>日本元データ!AL16</f>
        <v>590884</v>
      </c>
      <c r="AL41" s="21">
        <f>日本元データ!AM16</f>
        <v>29050207</v>
      </c>
      <c r="AM41" s="21">
        <f>AL41*1000/日本元データ!$B$41</f>
        <v>269482439.70315397</v>
      </c>
      <c r="AN41" s="21">
        <f>日本元データ!AO16</f>
        <v>467084</v>
      </c>
      <c r="AO41" s="21">
        <f>日本元データ!AP16</f>
        <v>24618750</v>
      </c>
      <c r="AP41" s="21">
        <f>AO41*1000/日本元データ!$B$42</f>
        <v>226316878.10259238</v>
      </c>
      <c r="AQ41" s="21">
        <f>日本元データ!AR16</f>
        <v>406056</v>
      </c>
      <c r="AR41" s="21">
        <f>日本元データ!AS16</f>
        <v>20763875</v>
      </c>
      <c r="AS41" s="21">
        <f>AR41*1000/日本元データ!$B$43</f>
        <v>190599183.03653386</v>
      </c>
    </row>
    <row r="42" spans="2:45">
      <c r="B42" s="21">
        <f>日本元データ!B17</f>
        <v>2019</v>
      </c>
      <c r="C42" s="21" t="str">
        <f>日本元データ!C17</f>
        <v>'271111000'</v>
      </c>
      <c r="D42" s="21">
        <f>日本元データ!D17</f>
        <v>407</v>
      </c>
      <c r="E42" s="21" t="str">
        <f>日本元データ!E17</f>
        <v xml:space="preserve">  </v>
      </c>
      <c r="F42" s="21" t="str">
        <f>日本元データ!F17</f>
        <v>MT</v>
      </c>
      <c r="G42" s="21">
        <f>日本元データ!H17</f>
        <v>677128</v>
      </c>
      <c r="H42" s="21">
        <f>日本元データ!I17</f>
        <v>36467369</v>
      </c>
      <c r="I42" s="21">
        <f t="shared" si="5"/>
        <v>332260178.65811574</v>
      </c>
      <c r="J42" s="21">
        <f>日本元データ!K17</f>
        <v>0</v>
      </c>
      <c r="K42" s="21">
        <f>日本元データ!L17</f>
        <v>0</v>
      </c>
      <c r="L42" s="21">
        <f>K42*1000/日本元データ!$B$32</f>
        <v>0</v>
      </c>
      <c r="M42" s="21">
        <f>日本元データ!N17</f>
        <v>0</v>
      </c>
      <c r="N42" s="21">
        <f>日本元データ!O17</f>
        <v>0</v>
      </c>
      <c r="O42" s="21">
        <f>N42*1000/日本元データ!$B$33</f>
        <v>0</v>
      </c>
      <c r="P42" s="21">
        <f>日本元データ!Q17</f>
        <v>184830</v>
      </c>
      <c r="Q42" s="21">
        <f>日本元データ!R17</f>
        <v>10802407</v>
      </c>
      <c r="R42" s="21">
        <f>Q42*1000/日本元データ!$B$34</f>
        <v>97170162.813708737</v>
      </c>
      <c r="S42" s="21">
        <f>日本元データ!T17</f>
        <v>69313</v>
      </c>
      <c r="T42" s="21">
        <f>日本元データ!U17</f>
        <v>3045451</v>
      </c>
      <c r="U42" s="21">
        <f>T42*1000/日本元データ!$B$35</f>
        <v>27404400.251957167</v>
      </c>
      <c r="V42" s="21">
        <f>日本元データ!W17</f>
        <v>139903</v>
      </c>
      <c r="W42" s="21">
        <f>日本元データ!X17</f>
        <v>8340847</v>
      </c>
      <c r="X42" s="21">
        <f>W42*1000/日本元データ!$B$36</f>
        <v>75135996.757048905</v>
      </c>
      <c r="Y42" s="21">
        <f>日本元データ!Z17</f>
        <v>0</v>
      </c>
      <c r="Z42" s="21">
        <f>日本元データ!AA17</f>
        <v>0</v>
      </c>
      <c r="AA42" s="21">
        <f>Z42*1000/日本元データ!$B$37</f>
        <v>0</v>
      </c>
      <c r="AB42" s="21">
        <f>日本元データ!AC17</f>
        <v>69401</v>
      </c>
      <c r="AC42" s="21">
        <f>日本元データ!AD17</f>
        <v>3463247</v>
      </c>
      <c r="AD42" s="21">
        <f>AC42*1000/日本元データ!$B$38</f>
        <v>32070071.302898418</v>
      </c>
      <c r="AE42" s="21">
        <f>日本元データ!AF17</f>
        <v>0</v>
      </c>
      <c r="AF42" s="21">
        <f>日本元データ!AG17</f>
        <v>0</v>
      </c>
      <c r="AG42" s="21">
        <f>AF42*1000/日本元データ!$B$39</f>
        <v>0</v>
      </c>
      <c r="AH42" s="21">
        <f>日本元データ!AI17</f>
        <v>71797</v>
      </c>
      <c r="AI42" s="21">
        <f>日本元データ!AJ17</f>
        <v>4517962</v>
      </c>
      <c r="AJ42" s="21">
        <f>AI42*1000/日本元データ!$B$40</f>
        <v>42366485.371342838</v>
      </c>
      <c r="AK42" s="21">
        <f>日本元データ!AL17</f>
        <v>71220</v>
      </c>
      <c r="AL42" s="21">
        <f>日本元データ!AM17</f>
        <v>3156648</v>
      </c>
      <c r="AM42" s="21">
        <f>AL42*1000/日本元データ!$B$41</f>
        <v>29282448.979591839</v>
      </c>
      <c r="AN42" s="21">
        <f>日本元データ!AO17</f>
        <v>0</v>
      </c>
      <c r="AO42" s="21">
        <f>日本元データ!AP17</f>
        <v>0</v>
      </c>
      <c r="AP42" s="21">
        <f>AO42*1000/日本元データ!$B$42</f>
        <v>0</v>
      </c>
      <c r="AQ42" s="21">
        <f>日本元データ!AR17</f>
        <v>70664</v>
      </c>
      <c r="AR42" s="21">
        <f>日本元データ!AS17</f>
        <v>3140807</v>
      </c>
      <c r="AS42" s="21">
        <f>AR42*1000/日本元データ!$B$43</f>
        <v>28830613.181567837</v>
      </c>
    </row>
    <row r="43" spans="2:45">
      <c r="B43" s="21">
        <f>日本元データ!B18</f>
        <v>2019</v>
      </c>
      <c r="C43" s="21" t="str">
        <f>日本元データ!C18</f>
        <v>'271111000'</v>
      </c>
      <c r="D43" s="21">
        <f>日本元データ!D18</f>
        <v>503</v>
      </c>
      <c r="E43" s="21" t="str">
        <f>日本元データ!E18</f>
        <v xml:space="preserve">  </v>
      </c>
      <c r="F43" s="21" t="str">
        <f>日本元データ!F18</f>
        <v>MT</v>
      </c>
      <c r="G43" s="21">
        <f>日本元データ!H18</f>
        <v>61438</v>
      </c>
      <c r="H43" s="21">
        <f>日本元データ!I18</f>
        <v>2505334</v>
      </c>
      <c r="I43" s="21">
        <f t="shared" si="5"/>
        <v>22568543.374470767</v>
      </c>
      <c r="J43" s="21">
        <f>日本元データ!K18</f>
        <v>0</v>
      </c>
      <c r="K43" s="21">
        <f>日本元データ!L18</f>
        <v>0</v>
      </c>
      <c r="L43" s="21">
        <f>K43*1000/日本元データ!$B$32</f>
        <v>0</v>
      </c>
      <c r="M43" s="21">
        <f>日本元データ!N18</f>
        <v>0</v>
      </c>
      <c r="N43" s="21">
        <f>日本元データ!O18</f>
        <v>0</v>
      </c>
      <c r="O43" s="21">
        <f>N43*1000/日本元データ!$B$33</f>
        <v>0</v>
      </c>
      <c r="P43" s="21">
        <f>日本元データ!Q18</f>
        <v>0</v>
      </c>
      <c r="Q43" s="21">
        <f>日本元データ!R18</f>
        <v>0</v>
      </c>
      <c r="R43" s="21">
        <f>Q43*1000/日本元データ!$B$34</f>
        <v>0</v>
      </c>
      <c r="S43" s="21">
        <f>日本元データ!T18</f>
        <v>0</v>
      </c>
      <c r="T43" s="21">
        <f>日本元データ!U18</f>
        <v>0</v>
      </c>
      <c r="U43" s="21">
        <f>T43*1000/日本元データ!$B$35</f>
        <v>0</v>
      </c>
      <c r="V43" s="21">
        <f>日本元データ!W18</f>
        <v>61438</v>
      </c>
      <c r="W43" s="21">
        <f>日本元データ!X18</f>
        <v>2505334</v>
      </c>
      <c r="X43" s="21">
        <f>W43*1000/日本元データ!$B$36</f>
        <v>22568543.374470767</v>
      </c>
      <c r="Y43" s="21">
        <f>日本元データ!Z18</f>
        <v>0</v>
      </c>
      <c r="Z43" s="21">
        <f>日本元データ!AA18</f>
        <v>0</v>
      </c>
      <c r="AA43" s="21">
        <f>Z43*1000/日本元データ!$B$37</f>
        <v>0</v>
      </c>
      <c r="AB43" s="21">
        <f>日本元データ!AC18</f>
        <v>0</v>
      </c>
      <c r="AC43" s="21">
        <f>日本元データ!AD18</f>
        <v>0</v>
      </c>
      <c r="AD43" s="21">
        <f>AC43*1000/日本元データ!$B$38</f>
        <v>0</v>
      </c>
      <c r="AE43" s="21">
        <f>日本元データ!AF18</f>
        <v>0</v>
      </c>
      <c r="AF43" s="21">
        <f>日本元データ!AG18</f>
        <v>0</v>
      </c>
      <c r="AG43" s="21">
        <f>AF43*1000/日本元データ!$B$39</f>
        <v>0</v>
      </c>
      <c r="AH43" s="21">
        <f>日本元データ!AI18</f>
        <v>0</v>
      </c>
      <c r="AI43" s="21">
        <f>日本元データ!AJ18</f>
        <v>0</v>
      </c>
      <c r="AJ43" s="21">
        <f>AI43*1000/日本元データ!$B$40</f>
        <v>0</v>
      </c>
      <c r="AK43" s="21">
        <f>日本元データ!AL18</f>
        <v>0</v>
      </c>
      <c r="AL43" s="21">
        <f>日本元データ!AM18</f>
        <v>0</v>
      </c>
      <c r="AM43" s="21">
        <f>AL43*1000/日本元データ!$B$41</f>
        <v>0</v>
      </c>
      <c r="AN43" s="21">
        <f>日本元データ!AO18</f>
        <v>0</v>
      </c>
      <c r="AO43" s="21">
        <f>日本元データ!AP18</f>
        <v>0</v>
      </c>
      <c r="AP43" s="21">
        <f>AO43*1000/日本元データ!$B$42</f>
        <v>0</v>
      </c>
      <c r="AQ43" s="21">
        <f>日本元データ!AR18</f>
        <v>0</v>
      </c>
      <c r="AR43" s="21">
        <f>日本元データ!AS18</f>
        <v>0</v>
      </c>
      <c r="AS43" s="21">
        <f>AR43*1000/日本元データ!$B$43</f>
        <v>0</v>
      </c>
    </row>
    <row r="44" spans="2:45">
      <c r="B44" s="21">
        <f>日本元データ!B19</f>
        <v>2019</v>
      </c>
      <c r="C44" s="21" t="str">
        <f>日本元データ!C19</f>
        <v>'271111000'</v>
      </c>
      <c r="D44" s="21">
        <f>日本元データ!D19</f>
        <v>506</v>
      </c>
      <c r="E44" s="21" t="str">
        <f>日本元データ!E19</f>
        <v xml:space="preserve">  </v>
      </c>
      <c r="F44" s="21" t="str">
        <f>日本元データ!F19</f>
        <v>MT</v>
      </c>
      <c r="G44" s="21">
        <f>日本元データ!H19</f>
        <v>62119</v>
      </c>
      <c r="H44" s="21">
        <f>日本元データ!I19</f>
        <v>3495559</v>
      </c>
      <c r="I44" s="21">
        <f t="shared" si="5"/>
        <v>31882150.674936153</v>
      </c>
      <c r="J44" s="21">
        <f>日本元データ!K19</f>
        <v>0</v>
      </c>
      <c r="K44" s="21">
        <f>日本元データ!L19</f>
        <v>0</v>
      </c>
      <c r="L44" s="21">
        <f>K44*1000/日本元データ!$B$32</f>
        <v>0</v>
      </c>
      <c r="M44" s="21">
        <f>日本元データ!N19</f>
        <v>62119</v>
      </c>
      <c r="N44" s="21">
        <f>日本元データ!O19</f>
        <v>3495559</v>
      </c>
      <c r="O44" s="21">
        <f>N44*1000/日本元データ!$B$33</f>
        <v>31882150.674936153</v>
      </c>
      <c r="P44" s="21">
        <f>日本元データ!Q19</f>
        <v>0</v>
      </c>
      <c r="Q44" s="21">
        <f>日本元データ!R19</f>
        <v>0</v>
      </c>
      <c r="R44" s="21">
        <f>Q44*1000/日本元データ!$B$34</f>
        <v>0</v>
      </c>
      <c r="S44" s="21">
        <f>日本元データ!T19</f>
        <v>0</v>
      </c>
      <c r="T44" s="21">
        <f>日本元データ!U19</f>
        <v>0</v>
      </c>
      <c r="U44" s="21">
        <f>T44*1000/日本元データ!$B$35</f>
        <v>0</v>
      </c>
      <c r="V44" s="21">
        <f>日本元データ!W19</f>
        <v>0</v>
      </c>
      <c r="W44" s="21">
        <f>日本元データ!X19</f>
        <v>0</v>
      </c>
      <c r="X44" s="21">
        <f>W44*1000/日本元データ!$B$36</f>
        <v>0</v>
      </c>
      <c r="Y44" s="21">
        <f>日本元データ!Z19</f>
        <v>0</v>
      </c>
      <c r="Z44" s="21">
        <f>日本元データ!AA19</f>
        <v>0</v>
      </c>
      <c r="AA44" s="21">
        <f>Z44*1000/日本元データ!$B$37</f>
        <v>0</v>
      </c>
      <c r="AB44" s="21">
        <f>日本元データ!AC19</f>
        <v>0</v>
      </c>
      <c r="AC44" s="21">
        <f>日本元データ!AD19</f>
        <v>0</v>
      </c>
      <c r="AD44" s="21">
        <f>AC44*1000/日本元データ!$B$38</f>
        <v>0</v>
      </c>
      <c r="AE44" s="21">
        <f>日本元データ!AF19</f>
        <v>0</v>
      </c>
      <c r="AF44" s="21">
        <f>日本元データ!AG19</f>
        <v>0</v>
      </c>
      <c r="AG44" s="21">
        <f>AF44*1000/日本元データ!$B$39</f>
        <v>0</v>
      </c>
      <c r="AH44" s="21">
        <f>日本元データ!AI19</f>
        <v>0</v>
      </c>
      <c r="AI44" s="21">
        <f>日本元データ!AJ19</f>
        <v>0</v>
      </c>
      <c r="AJ44" s="21">
        <f>AI44*1000/日本元データ!$B$40</f>
        <v>0</v>
      </c>
      <c r="AK44" s="21">
        <f>日本元データ!AL19</f>
        <v>0</v>
      </c>
      <c r="AL44" s="21">
        <f>日本元データ!AM19</f>
        <v>0</v>
      </c>
      <c r="AM44" s="21">
        <f>AL44*1000/日本元データ!$B$41</f>
        <v>0</v>
      </c>
      <c r="AN44" s="21">
        <f>日本元データ!AO19</f>
        <v>0</v>
      </c>
      <c r="AO44" s="21">
        <f>日本元データ!AP19</f>
        <v>0</v>
      </c>
      <c r="AP44" s="21">
        <f>AO44*1000/日本元データ!$B$42</f>
        <v>0</v>
      </c>
      <c r="AQ44" s="21">
        <f>日本元データ!AR19</f>
        <v>0</v>
      </c>
      <c r="AR44" s="21">
        <f>日本元データ!AS19</f>
        <v>0</v>
      </c>
      <c r="AS44" s="21">
        <f>AR44*1000/日本元データ!$B$43</f>
        <v>0</v>
      </c>
    </row>
    <row r="45" spans="2:45">
      <c r="B45" s="21">
        <f>日本元データ!B20</f>
        <v>2019</v>
      </c>
      <c r="C45" s="21" t="str">
        <f>日本元データ!C20</f>
        <v>'271111000'</v>
      </c>
      <c r="D45" s="21">
        <f>日本元データ!D20</f>
        <v>524</v>
      </c>
      <c r="E45" s="21" t="str">
        <f>日本元データ!E20</f>
        <v xml:space="preserve">  </v>
      </c>
      <c r="F45" s="21" t="str">
        <f>日本元データ!F20</f>
        <v>MT</v>
      </c>
      <c r="G45" s="21">
        <f>日本元データ!H20</f>
        <v>833291</v>
      </c>
      <c r="H45" s="21">
        <f>日本元データ!I20</f>
        <v>32436813</v>
      </c>
      <c r="I45" s="21">
        <f t="shared" si="5"/>
        <v>298385258.98935127</v>
      </c>
      <c r="J45" s="21">
        <f>日本元データ!K20</f>
        <v>0</v>
      </c>
      <c r="K45" s="21">
        <f>日本元データ!L20</f>
        <v>0</v>
      </c>
      <c r="L45" s="21">
        <f>K45*1000/日本元データ!$B$32</f>
        <v>0</v>
      </c>
      <c r="M45" s="21">
        <f>日本元データ!N20</f>
        <v>70147</v>
      </c>
      <c r="N45" s="21">
        <f>日本元データ!O20</f>
        <v>4048404</v>
      </c>
      <c r="O45" s="21">
        <f>N45*1000/日本元データ!$B$33</f>
        <v>36924516.599781103</v>
      </c>
      <c r="P45" s="21">
        <f>日本元データ!Q20</f>
        <v>0</v>
      </c>
      <c r="Q45" s="21">
        <f>日本元データ!R20</f>
        <v>0</v>
      </c>
      <c r="R45" s="21">
        <f>Q45*1000/日本元データ!$B$34</f>
        <v>0</v>
      </c>
      <c r="S45" s="21">
        <f>日本元データ!T20</f>
        <v>0</v>
      </c>
      <c r="T45" s="21">
        <f>日本元データ!U20</f>
        <v>0</v>
      </c>
      <c r="U45" s="21">
        <f>T45*1000/日本元データ!$B$35</f>
        <v>0</v>
      </c>
      <c r="V45" s="21">
        <f>日本元データ!W20</f>
        <v>63786</v>
      </c>
      <c r="W45" s="21">
        <f>日本元データ!X20</f>
        <v>2237247</v>
      </c>
      <c r="X45" s="21">
        <f>W45*1000/日本元データ!$B$36</f>
        <v>20153562.742095307</v>
      </c>
      <c r="Y45" s="21">
        <f>日本元データ!Z20</f>
        <v>74034</v>
      </c>
      <c r="Z45" s="21">
        <f>日本元データ!AA20</f>
        <v>4198650</v>
      </c>
      <c r="AA45" s="21">
        <f>Z45*1000/日本元データ!$B$37</f>
        <v>38495003.208948381</v>
      </c>
      <c r="AB45" s="21">
        <f>日本元データ!AC20</f>
        <v>125867</v>
      </c>
      <c r="AC45" s="21">
        <f>日本元データ!AD20</f>
        <v>3230728</v>
      </c>
      <c r="AD45" s="21">
        <f>AC45*1000/日本元データ!$B$38</f>
        <v>29916918.233169738</v>
      </c>
      <c r="AE45" s="21">
        <f>日本元データ!AF20</f>
        <v>59332</v>
      </c>
      <c r="AF45" s="21">
        <f>日本元データ!AG20</f>
        <v>1601659</v>
      </c>
      <c r="AG45" s="21">
        <f>AF45*1000/日本元データ!$B$39</f>
        <v>14945031.258747784</v>
      </c>
      <c r="AH45" s="21">
        <f>日本元データ!AI20</f>
        <v>62066</v>
      </c>
      <c r="AI45" s="21">
        <f>日本元データ!AJ20</f>
        <v>1663585</v>
      </c>
      <c r="AJ45" s="21">
        <f>AI45*1000/日本元データ!$B$40</f>
        <v>15600009.377344336</v>
      </c>
      <c r="AK45" s="21">
        <f>日本元データ!AL20</f>
        <v>59290</v>
      </c>
      <c r="AL45" s="21">
        <f>日本元データ!AM20</f>
        <v>3420211</v>
      </c>
      <c r="AM45" s="21">
        <f>AL45*1000/日本元データ!$B$41</f>
        <v>31727374.768089056</v>
      </c>
      <c r="AN45" s="21">
        <f>日本元データ!AO20</f>
        <v>261789</v>
      </c>
      <c r="AO45" s="21">
        <f>日本元データ!AP20</f>
        <v>10146111</v>
      </c>
      <c r="AP45" s="21">
        <f>AO45*1000/日本元データ!$B$42</f>
        <v>93271842.250413671</v>
      </c>
      <c r="AQ45" s="21">
        <f>日本元データ!AR20</f>
        <v>56980</v>
      </c>
      <c r="AR45" s="21">
        <f>日本元データ!AS20</f>
        <v>1890218</v>
      </c>
      <c r="AS45" s="21">
        <f>AR45*1000/日本元データ!$B$43</f>
        <v>17351000.550761886</v>
      </c>
    </row>
    <row r="46" spans="2:45">
      <c r="B46" s="21">
        <f>日本元データ!B21</f>
        <v>2019</v>
      </c>
      <c r="C46" s="21" t="str">
        <f>日本元データ!C21</f>
        <v>'271111000'</v>
      </c>
      <c r="D46" s="21">
        <f>日本元データ!D21</f>
        <v>530</v>
      </c>
      <c r="E46" s="21" t="str">
        <f>日本元データ!E21</f>
        <v xml:space="preserve">  </v>
      </c>
      <c r="F46" s="21" t="str">
        <f>日本元データ!F21</f>
        <v>MT</v>
      </c>
      <c r="G46" s="21">
        <f>日本元データ!H21</f>
        <v>68819</v>
      </c>
      <c r="H46" s="21">
        <f>日本元データ!I21</f>
        <v>3623685</v>
      </c>
      <c r="I46" s="21">
        <f t="shared" si="5"/>
        <v>33614888.682745829</v>
      </c>
      <c r="J46" s="21">
        <f>日本元データ!K21</f>
        <v>0</v>
      </c>
      <c r="K46" s="21">
        <f>日本元データ!L21</f>
        <v>0</v>
      </c>
      <c r="L46" s="21">
        <f>K46*1000/日本元データ!$B$32</f>
        <v>0</v>
      </c>
      <c r="M46" s="21">
        <f>日本元データ!N21</f>
        <v>0</v>
      </c>
      <c r="N46" s="21">
        <f>日本元データ!O21</f>
        <v>0</v>
      </c>
      <c r="O46" s="21">
        <f>N46*1000/日本元データ!$B$33</f>
        <v>0</v>
      </c>
      <c r="P46" s="21">
        <f>日本元データ!Q21</f>
        <v>0</v>
      </c>
      <c r="Q46" s="21">
        <f>日本元データ!R21</f>
        <v>0</v>
      </c>
      <c r="R46" s="21">
        <f>Q46*1000/日本元データ!$B$34</f>
        <v>0</v>
      </c>
      <c r="S46" s="21">
        <f>日本元データ!T21</f>
        <v>0</v>
      </c>
      <c r="T46" s="21">
        <f>日本元データ!U21</f>
        <v>0</v>
      </c>
      <c r="U46" s="21">
        <f>T46*1000/日本元データ!$B$35</f>
        <v>0</v>
      </c>
      <c r="V46" s="21">
        <f>日本元データ!W21</f>
        <v>0</v>
      </c>
      <c r="W46" s="21">
        <f>日本元データ!X21</f>
        <v>0</v>
      </c>
      <c r="X46" s="21">
        <f>W46*1000/日本元データ!$B$36</f>
        <v>0</v>
      </c>
      <c r="Y46" s="21">
        <f>日本元データ!Z21</f>
        <v>0</v>
      </c>
      <c r="Z46" s="21">
        <f>日本元データ!AA21</f>
        <v>0</v>
      </c>
      <c r="AA46" s="21">
        <f>Z46*1000/日本元データ!$B$37</f>
        <v>0</v>
      </c>
      <c r="AB46" s="21">
        <f>日本元データ!AC21</f>
        <v>0</v>
      </c>
      <c r="AC46" s="21">
        <f>日本元データ!AD21</f>
        <v>0</v>
      </c>
      <c r="AD46" s="21">
        <f>AC46*1000/日本元データ!$B$38</f>
        <v>0</v>
      </c>
      <c r="AE46" s="21">
        <f>日本元データ!AF21</f>
        <v>0</v>
      </c>
      <c r="AF46" s="21">
        <f>日本元データ!AG21</f>
        <v>0</v>
      </c>
      <c r="AG46" s="21">
        <f>AF46*1000/日本元データ!$B$39</f>
        <v>0</v>
      </c>
      <c r="AH46" s="21">
        <f>日本元データ!AI21</f>
        <v>0</v>
      </c>
      <c r="AI46" s="21">
        <f>日本元データ!AJ21</f>
        <v>0</v>
      </c>
      <c r="AJ46" s="21">
        <f>AI46*1000/日本元データ!$B$40</f>
        <v>0</v>
      </c>
      <c r="AK46" s="21">
        <f>日本元データ!AL21</f>
        <v>68819</v>
      </c>
      <c r="AL46" s="21">
        <f>日本元データ!AM21</f>
        <v>3623685</v>
      </c>
      <c r="AM46" s="21">
        <f>AL46*1000/日本元データ!$B$41</f>
        <v>33614888.682745829</v>
      </c>
      <c r="AN46" s="21">
        <f>日本元データ!AO21</f>
        <v>0</v>
      </c>
      <c r="AO46" s="21">
        <f>日本元データ!AP21</f>
        <v>0</v>
      </c>
      <c r="AP46" s="21">
        <f>AO46*1000/日本元データ!$B$42</f>
        <v>0</v>
      </c>
      <c r="AQ46" s="21">
        <f>日本元データ!AR21</f>
        <v>0</v>
      </c>
      <c r="AR46" s="21">
        <f>日本元データ!AS21</f>
        <v>0</v>
      </c>
      <c r="AS46" s="21">
        <f>AR46*1000/日本元データ!$B$43</f>
        <v>0</v>
      </c>
    </row>
    <row r="47" spans="2:45">
      <c r="B47" s="21">
        <f>日本元データ!B22</f>
        <v>2019</v>
      </c>
      <c r="C47" s="21" t="str">
        <f>日本元データ!C22</f>
        <v>'271111000'</v>
      </c>
      <c r="D47" s="21">
        <f>日本元データ!D22</f>
        <v>601</v>
      </c>
      <c r="E47" s="21" t="str">
        <f>日本元データ!E22</f>
        <v xml:space="preserve">  </v>
      </c>
      <c r="F47" s="21" t="str">
        <f>日本元データ!F22</f>
        <v>MT</v>
      </c>
      <c r="G47" s="21">
        <f>日本元データ!H22</f>
        <v>30116008</v>
      </c>
      <c r="H47" s="21">
        <f>日本元データ!I22</f>
        <v>1756177031</v>
      </c>
      <c r="I47" s="21">
        <f t="shared" si="5"/>
        <v>16106301525.126781</v>
      </c>
      <c r="J47" s="21">
        <f>日本元データ!K22</f>
        <v>2835161</v>
      </c>
      <c r="K47" s="21">
        <f>日本元データ!L22</f>
        <v>185222281</v>
      </c>
      <c r="L47" s="21">
        <f>K47*1000/日本元データ!$B$32</f>
        <v>1693848020.1188843</v>
      </c>
      <c r="M47" s="21">
        <f>日本元データ!N22</f>
        <v>2324406</v>
      </c>
      <c r="N47" s="21">
        <f>日本元データ!O22</f>
        <v>155363238</v>
      </c>
      <c r="O47" s="21">
        <f>N47*1000/日本元データ!$B$33</f>
        <v>1417030627.5082088</v>
      </c>
      <c r="P47" s="21">
        <f>日本元データ!Q22</f>
        <v>3040614</v>
      </c>
      <c r="Q47" s="21">
        <f>日本元データ!R22</f>
        <v>196829778</v>
      </c>
      <c r="R47" s="21">
        <f>Q47*1000/日本元データ!$B$34</f>
        <v>1770529621.3007107</v>
      </c>
      <c r="S47" s="21">
        <f>日本元データ!T22</f>
        <v>2292062</v>
      </c>
      <c r="T47" s="21">
        <f>日本元データ!U22</f>
        <v>135159797</v>
      </c>
      <c r="U47" s="21">
        <f>T47*1000/日本元データ!$B$35</f>
        <v>1216231413.659678</v>
      </c>
      <c r="V47" s="21">
        <f>日本元データ!W22</f>
        <v>2188395</v>
      </c>
      <c r="W47" s="21">
        <f>日本元データ!X22</f>
        <v>120328427</v>
      </c>
      <c r="X47" s="21">
        <f>W47*1000/日本元データ!$B$36</f>
        <v>1083942230.4296911</v>
      </c>
      <c r="Y47" s="21">
        <f>日本元データ!Z22</f>
        <v>1789472</v>
      </c>
      <c r="Z47" s="21">
        <f>日本元データ!AA22</f>
        <v>95505789</v>
      </c>
      <c r="AA47" s="21">
        <f>Z47*1000/日本元データ!$B$37</f>
        <v>875637563.03291464</v>
      </c>
      <c r="AB47" s="21">
        <f>日本元データ!AC22</f>
        <v>2877550</v>
      </c>
      <c r="AC47" s="21">
        <f>日本元データ!AD22</f>
        <v>157687660</v>
      </c>
      <c r="AD47" s="21">
        <f>AC47*1000/日本元データ!$B$38</f>
        <v>1460206130.1972406</v>
      </c>
      <c r="AE47" s="21">
        <f>日本元データ!AF22</f>
        <v>2895665</v>
      </c>
      <c r="AF47" s="21">
        <f>日本元データ!AG22</f>
        <v>163588064</v>
      </c>
      <c r="AG47" s="21">
        <f>AF47*1000/日本元データ!$B$39</f>
        <v>1526435233.7407856</v>
      </c>
      <c r="AH47" s="21">
        <f>日本元データ!AI22</f>
        <v>2931125</v>
      </c>
      <c r="AI47" s="21">
        <f>日本元データ!AJ22</f>
        <v>163487755</v>
      </c>
      <c r="AJ47" s="21">
        <f>AI47*1000/日本元データ!$B$40</f>
        <v>1533080973.3683422</v>
      </c>
      <c r="AK47" s="21">
        <f>日本元データ!AL22</f>
        <v>2230637</v>
      </c>
      <c r="AL47" s="21">
        <f>日本元データ!AM22</f>
        <v>122784195</v>
      </c>
      <c r="AM47" s="21">
        <f>AL47*1000/日本元データ!$B$41</f>
        <v>1138999953.6178107</v>
      </c>
      <c r="AN47" s="21">
        <f>日本元データ!AO22</f>
        <v>2250224</v>
      </c>
      <c r="AO47" s="21">
        <f>日本元データ!AP22</f>
        <v>126283418</v>
      </c>
      <c r="AP47" s="21">
        <f>AO47*1000/日本元データ!$B$42</f>
        <v>1160906582.0922964</v>
      </c>
      <c r="AQ47" s="21">
        <f>日本元データ!AR22</f>
        <v>2460697</v>
      </c>
      <c r="AR47" s="21">
        <f>日本元データ!AS22</f>
        <v>133936629</v>
      </c>
      <c r="AS47" s="21">
        <f>AR47*1000/日本元データ!$B$43</f>
        <v>1229453176.0602167</v>
      </c>
    </row>
    <row r="48" spans="2:45">
      <c r="B48" s="21">
        <f>日本元データ!B23</f>
        <v>2019</v>
      </c>
      <c r="C48" s="21" t="str">
        <f>日本元データ!C23</f>
        <v>'271111000'</v>
      </c>
      <c r="D48" s="21">
        <f>日本元データ!D23</f>
        <v>602</v>
      </c>
      <c r="E48" s="21" t="str">
        <f>日本元データ!E23</f>
        <v xml:space="preserve">  </v>
      </c>
      <c r="F48" s="21" t="str">
        <f>日本元データ!F23</f>
        <v>MT</v>
      </c>
      <c r="G48" s="21">
        <f>日本元データ!H23</f>
        <v>3741745</v>
      </c>
      <c r="H48" s="21">
        <f>日本元データ!I23</f>
        <v>216672924</v>
      </c>
      <c r="I48" s="21">
        <f t="shared" si="5"/>
        <v>1984536513.1048334</v>
      </c>
      <c r="J48" s="21">
        <f>日本元データ!K23</f>
        <v>430273</v>
      </c>
      <c r="K48" s="21">
        <f>日本元データ!L23</f>
        <v>27509195</v>
      </c>
      <c r="L48" s="21">
        <f>K48*1000/日本元データ!$B$32</f>
        <v>251570141.74668497</v>
      </c>
      <c r="M48" s="21">
        <f>日本元データ!N23</f>
        <v>364360</v>
      </c>
      <c r="N48" s="21">
        <f>日本元データ!O23</f>
        <v>25127482</v>
      </c>
      <c r="O48" s="21">
        <f>N48*1000/日本元データ!$B$33</f>
        <v>229181703.75775266</v>
      </c>
      <c r="P48" s="21">
        <f>日本元データ!Q23</f>
        <v>283943</v>
      </c>
      <c r="Q48" s="21">
        <f>日本元データ!R23</f>
        <v>18034691</v>
      </c>
      <c r="R48" s="21">
        <f>Q48*1000/日本元データ!$B$34</f>
        <v>162226239.09328055</v>
      </c>
      <c r="S48" s="21">
        <f>日本元データ!T23</f>
        <v>302957</v>
      </c>
      <c r="T48" s="21">
        <f>日本元データ!U23</f>
        <v>15874641</v>
      </c>
      <c r="U48" s="21">
        <f>T48*1000/日本元データ!$B$35</f>
        <v>142847484.92756233</v>
      </c>
      <c r="V48" s="21">
        <f>日本元データ!W23</f>
        <v>287005</v>
      </c>
      <c r="W48" s="21">
        <f>日本元データ!X23</f>
        <v>16531793</v>
      </c>
      <c r="X48" s="21">
        <f>W48*1000/日本元データ!$B$36</f>
        <v>148921655.70669308</v>
      </c>
      <c r="Y48" s="21">
        <f>日本元データ!Z23</f>
        <v>369393</v>
      </c>
      <c r="Z48" s="21">
        <f>日本元データ!AA23</f>
        <v>20567549</v>
      </c>
      <c r="AA48" s="21">
        <f>Z48*1000/日本元データ!$B$37</f>
        <v>188572008.801687</v>
      </c>
      <c r="AB48" s="21">
        <f>日本元データ!AC23</f>
        <v>301175</v>
      </c>
      <c r="AC48" s="21">
        <f>日本元データ!AD23</f>
        <v>16632892</v>
      </c>
      <c r="AD48" s="21">
        <f>AC48*1000/日本元データ!$B$38</f>
        <v>154022520.60375962</v>
      </c>
      <c r="AE48" s="21">
        <f>日本元データ!AF23</f>
        <v>218095</v>
      </c>
      <c r="AF48" s="21">
        <f>日本元データ!AG23</f>
        <v>12785817</v>
      </c>
      <c r="AG48" s="21">
        <f>AF48*1000/日本元データ!$B$39</f>
        <v>119304068.30269665</v>
      </c>
      <c r="AH48" s="21">
        <f>日本元データ!AI23</f>
        <v>220096</v>
      </c>
      <c r="AI48" s="21">
        <f>日本元データ!AJ23</f>
        <v>11008342</v>
      </c>
      <c r="AJ48" s="21">
        <f>AI48*1000/日本元データ!$B$40</f>
        <v>103229013.50337584</v>
      </c>
      <c r="AK48" s="21">
        <f>日本元データ!AL23</f>
        <v>308162</v>
      </c>
      <c r="AL48" s="21">
        <f>日本元データ!AM23</f>
        <v>16989241</v>
      </c>
      <c r="AM48" s="21">
        <f>AL48*1000/日本元データ!$B$41</f>
        <v>157599638.21892393</v>
      </c>
      <c r="AN48" s="21">
        <f>日本元データ!AO23</f>
        <v>224687</v>
      </c>
      <c r="AO48" s="21">
        <f>日本元データ!AP23</f>
        <v>12820721</v>
      </c>
      <c r="AP48" s="21">
        <f>AO48*1000/日本元データ!$B$42</f>
        <v>117859174.48060305</v>
      </c>
      <c r="AQ48" s="21">
        <f>日本元データ!AR23</f>
        <v>431599</v>
      </c>
      <c r="AR48" s="21">
        <f>日本元データ!AS23</f>
        <v>22790560</v>
      </c>
      <c r="AS48" s="21">
        <f>AR48*1000/日本元データ!$B$43</f>
        <v>209202863.96181384</v>
      </c>
    </row>
    <row r="49" spans="7:7">
      <c r="G49">
        <f>SUM(G33:G48)</f>
        <v>77327079</v>
      </c>
    </row>
  </sheetData>
  <phoneticPr fontId="4"/>
  <hyperlinks>
    <hyperlink ref="D27" r:id="rId1" xr:uid="{B93E1F99-DC4E-4A66-8D2A-E7C39DD14EDB}"/>
  </hyperlinks>
  <pageMargins left="0.7" right="0.7" top="0.75" bottom="0.75" header="0.3" footer="0.3"/>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2F3CF6-5094-4691-BECC-746648F82B6C}">
  <dimension ref="A1:AU43"/>
  <sheetViews>
    <sheetView topLeftCell="A4" workbookViewId="0">
      <selection activeCell="B33" sqref="B33"/>
    </sheetView>
  </sheetViews>
  <sheetFormatPr defaultRowHeight="13.5"/>
  <sheetData>
    <row r="1" spans="1:47">
      <c r="A1" t="s">
        <v>60</v>
      </c>
    </row>
    <row r="2" spans="1:47">
      <c r="A2" s="13" t="s">
        <v>64</v>
      </c>
    </row>
    <row r="3" spans="1:47">
      <c r="A3" s="15" t="s">
        <v>61</v>
      </c>
    </row>
    <row r="4" spans="1:47">
      <c r="A4" s="15" t="s">
        <v>63</v>
      </c>
    </row>
    <row r="5" spans="1:47">
      <c r="A5" s="15" t="s">
        <v>62</v>
      </c>
    </row>
    <row r="6" spans="1:47">
      <c r="A6" s="15"/>
    </row>
    <row r="7" spans="1:47">
      <c r="A7" s="14" t="s">
        <v>65</v>
      </c>
      <c r="B7" s="14" t="s">
        <v>16</v>
      </c>
      <c r="C7" s="14" t="s">
        <v>17</v>
      </c>
      <c r="D7" s="14" t="s">
        <v>18</v>
      </c>
      <c r="E7" s="14" t="s">
        <v>19</v>
      </c>
      <c r="F7" s="14" t="s">
        <v>20</v>
      </c>
      <c r="G7" s="14" t="s">
        <v>21</v>
      </c>
      <c r="H7" s="14" t="s">
        <v>22</v>
      </c>
      <c r="I7" s="14" t="s">
        <v>23</v>
      </c>
      <c r="J7" s="14" t="s">
        <v>24</v>
      </c>
      <c r="K7" s="14" t="s">
        <v>25</v>
      </c>
      <c r="L7" s="14" t="s">
        <v>26</v>
      </c>
      <c r="M7" s="14" t="s">
        <v>27</v>
      </c>
      <c r="N7" s="14" t="s">
        <v>28</v>
      </c>
      <c r="O7" s="14" t="s">
        <v>29</v>
      </c>
      <c r="P7" s="14" t="s">
        <v>30</v>
      </c>
      <c r="Q7" s="14" t="s">
        <v>31</v>
      </c>
      <c r="R7" s="14" t="s">
        <v>32</v>
      </c>
      <c r="S7" s="14" t="s">
        <v>66</v>
      </c>
      <c r="T7" s="14" t="s">
        <v>67</v>
      </c>
      <c r="U7" s="14" t="s">
        <v>68</v>
      </c>
      <c r="V7" s="14" t="s">
        <v>33</v>
      </c>
      <c r="W7" s="14" t="s">
        <v>34</v>
      </c>
      <c r="X7" s="14" t="s">
        <v>35</v>
      </c>
      <c r="Y7" s="14" t="s">
        <v>36</v>
      </c>
      <c r="Z7" s="14" t="s">
        <v>37</v>
      </c>
      <c r="AA7" s="14" t="s">
        <v>38</v>
      </c>
      <c r="AB7" s="14" t="s">
        <v>39</v>
      </c>
      <c r="AC7" s="14" t="s">
        <v>40</v>
      </c>
      <c r="AD7" s="14" t="s">
        <v>41</v>
      </c>
      <c r="AE7" s="14" t="s">
        <v>42</v>
      </c>
      <c r="AF7" s="14" t="s">
        <v>43</v>
      </c>
      <c r="AG7" s="14" t="s">
        <v>44</v>
      </c>
      <c r="AH7" s="14" t="s">
        <v>45</v>
      </c>
      <c r="AI7" s="14" t="s">
        <v>46</v>
      </c>
      <c r="AJ7" s="14" t="s">
        <v>47</v>
      </c>
      <c r="AK7" s="14" t="s">
        <v>48</v>
      </c>
      <c r="AL7" s="14" t="s">
        <v>49</v>
      </c>
      <c r="AM7" s="14" t="s">
        <v>50</v>
      </c>
      <c r="AN7" s="14" t="s">
        <v>51</v>
      </c>
      <c r="AO7" s="14" t="s">
        <v>52</v>
      </c>
      <c r="AP7" s="14" t="s">
        <v>53</v>
      </c>
      <c r="AQ7" s="14" t="s">
        <v>54</v>
      </c>
      <c r="AR7" s="14" t="s">
        <v>55</v>
      </c>
      <c r="AS7" s="14" t="s">
        <v>56</v>
      </c>
      <c r="AT7" s="14"/>
      <c r="AU7" s="14"/>
    </row>
    <row r="8" spans="1:47">
      <c r="A8" s="14">
        <v>2</v>
      </c>
      <c r="B8" s="14">
        <v>2019</v>
      </c>
      <c r="C8" s="14" t="s">
        <v>57</v>
      </c>
      <c r="D8" s="14">
        <v>105</v>
      </c>
      <c r="E8" s="14" t="s">
        <v>58</v>
      </c>
      <c r="F8" s="14" t="s">
        <v>59</v>
      </c>
      <c r="G8" s="14">
        <v>0</v>
      </c>
      <c r="H8" s="14">
        <v>70560</v>
      </c>
      <c r="I8" s="14">
        <v>2250297</v>
      </c>
      <c r="J8" s="14">
        <v>0</v>
      </c>
      <c r="K8" s="14">
        <v>0</v>
      </c>
      <c r="L8" s="14">
        <v>0</v>
      </c>
      <c r="M8" s="14">
        <v>0</v>
      </c>
      <c r="N8" s="14">
        <v>0</v>
      </c>
      <c r="O8" s="14">
        <v>0</v>
      </c>
      <c r="P8" s="14">
        <v>0</v>
      </c>
      <c r="Q8" s="14">
        <v>0</v>
      </c>
      <c r="R8" s="14">
        <v>0</v>
      </c>
      <c r="S8" s="14">
        <v>0</v>
      </c>
      <c r="T8" s="14">
        <v>0</v>
      </c>
      <c r="U8" s="14">
        <v>0</v>
      </c>
      <c r="V8" s="14">
        <v>0</v>
      </c>
      <c r="W8" s="14">
        <v>0</v>
      </c>
      <c r="X8" s="14">
        <v>0</v>
      </c>
      <c r="Y8" s="14">
        <v>0</v>
      </c>
      <c r="Z8" s="14">
        <v>0</v>
      </c>
      <c r="AA8" s="14">
        <v>0</v>
      </c>
      <c r="AB8" s="14">
        <v>0</v>
      </c>
      <c r="AC8" s="14">
        <v>70560</v>
      </c>
      <c r="AD8" s="14">
        <v>2250297</v>
      </c>
      <c r="AE8" s="14">
        <v>0</v>
      </c>
      <c r="AF8" s="14">
        <v>0</v>
      </c>
      <c r="AG8" s="14">
        <v>0</v>
      </c>
      <c r="AH8" s="14">
        <v>0</v>
      </c>
      <c r="AI8" s="14">
        <v>0</v>
      </c>
      <c r="AJ8" s="14">
        <v>0</v>
      </c>
      <c r="AK8" s="14">
        <v>0</v>
      </c>
      <c r="AL8" s="14">
        <v>0</v>
      </c>
      <c r="AM8" s="14">
        <v>0</v>
      </c>
      <c r="AN8" s="14">
        <v>0</v>
      </c>
      <c r="AO8" s="14">
        <v>0</v>
      </c>
      <c r="AP8" s="14">
        <v>0</v>
      </c>
      <c r="AQ8" s="14">
        <v>0</v>
      </c>
      <c r="AR8" s="14">
        <v>0</v>
      </c>
      <c r="AS8" s="14">
        <v>0</v>
      </c>
      <c r="AT8" s="14"/>
      <c r="AU8" s="14"/>
    </row>
    <row r="9" spans="1:47">
      <c r="A9" s="14">
        <v>2</v>
      </c>
      <c r="B9" s="14">
        <v>2019</v>
      </c>
      <c r="C9" s="14" t="s">
        <v>57</v>
      </c>
      <c r="D9" s="14">
        <v>113</v>
      </c>
      <c r="E9" s="14" t="s">
        <v>58</v>
      </c>
      <c r="F9" s="14" t="s">
        <v>59</v>
      </c>
      <c r="G9" s="14">
        <v>0</v>
      </c>
      <c r="H9" s="14">
        <v>9330527</v>
      </c>
      <c r="I9" s="14">
        <v>492022088</v>
      </c>
      <c r="J9" s="14">
        <v>0</v>
      </c>
      <c r="K9" s="14">
        <v>859223</v>
      </c>
      <c r="L9" s="14">
        <v>50566485</v>
      </c>
      <c r="M9" s="14">
        <v>0</v>
      </c>
      <c r="N9" s="14">
        <v>986272</v>
      </c>
      <c r="O9" s="14">
        <v>57041078</v>
      </c>
      <c r="P9" s="14">
        <v>0</v>
      </c>
      <c r="Q9" s="14">
        <v>934597</v>
      </c>
      <c r="R9" s="14">
        <v>52208078</v>
      </c>
      <c r="S9" s="14">
        <v>0</v>
      </c>
      <c r="T9" s="14">
        <v>971338</v>
      </c>
      <c r="U9" s="14">
        <v>49332931</v>
      </c>
      <c r="V9" s="14">
        <v>0</v>
      </c>
      <c r="W9" s="14">
        <v>746245</v>
      </c>
      <c r="X9" s="14">
        <v>37765558</v>
      </c>
      <c r="Y9" s="14">
        <v>0</v>
      </c>
      <c r="Z9" s="14">
        <v>516479</v>
      </c>
      <c r="AA9" s="14">
        <v>26310884</v>
      </c>
      <c r="AB9" s="14">
        <v>0</v>
      </c>
      <c r="AC9" s="14">
        <v>732646</v>
      </c>
      <c r="AD9" s="14">
        <v>38359391</v>
      </c>
      <c r="AE9" s="14">
        <v>0</v>
      </c>
      <c r="AF9" s="14">
        <v>623295</v>
      </c>
      <c r="AG9" s="14">
        <v>32558995</v>
      </c>
      <c r="AH9" s="14">
        <v>0</v>
      </c>
      <c r="AI9" s="14">
        <v>936428</v>
      </c>
      <c r="AJ9" s="14">
        <v>47199422</v>
      </c>
      <c r="AK9" s="14">
        <v>0</v>
      </c>
      <c r="AL9" s="14">
        <v>572169</v>
      </c>
      <c r="AM9" s="14">
        <v>29957473</v>
      </c>
      <c r="AN9" s="14">
        <v>0</v>
      </c>
      <c r="AO9" s="14">
        <v>782485</v>
      </c>
      <c r="AP9" s="14">
        <v>37405996</v>
      </c>
      <c r="AQ9" s="14">
        <v>0</v>
      </c>
      <c r="AR9" s="14">
        <v>669350</v>
      </c>
      <c r="AS9" s="14">
        <v>33315797</v>
      </c>
      <c r="AT9" s="14"/>
      <c r="AU9" s="14"/>
    </row>
    <row r="10" spans="1:47">
      <c r="A10" s="14">
        <v>2</v>
      </c>
      <c r="B10" s="14">
        <v>2019</v>
      </c>
      <c r="C10" s="14" t="s">
        <v>57</v>
      </c>
      <c r="D10" s="14">
        <v>116</v>
      </c>
      <c r="E10" s="14" t="s">
        <v>58</v>
      </c>
      <c r="F10" s="14" t="s">
        <v>59</v>
      </c>
      <c r="G10" s="14">
        <v>0</v>
      </c>
      <c r="H10" s="14">
        <v>4320630</v>
      </c>
      <c r="I10" s="14">
        <v>248174455</v>
      </c>
      <c r="J10" s="14">
        <v>0</v>
      </c>
      <c r="K10" s="14">
        <v>458839</v>
      </c>
      <c r="L10" s="14">
        <v>28023182</v>
      </c>
      <c r="M10" s="14">
        <v>0</v>
      </c>
      <c r="N10" s="14">
        <v>520525</v>
      </c>
      <c r="O10" s="14">
        <v>30555069</v>
      </c>
      <c r="P10" s="14">
        <v>0</v>
      </c>
      <c r="Q10" s="14">
        <v>397485</v>
      </c>
      <c r="R10" s="14">
        <v>21968944</v>
      </c>
      <c r="S10" s="14">
        <v>0</v>
      </c>
      <c r="T10" s="14">
        <v>396324</v>
      </c>
      <c r="U10" s="14">
        <v>22993582</v>
      </c>
      <c r="V10" s="14">
        <v>0</v>
      </c>
      <c r="W10" s="14">
        <v>325618</v>
      </c>
      <c r="X10" s="14">
        <v>19819267</v>
      </c>
      <c r="Y10" s="14">
        <v>0</v>
      </c>
      <c r="Z10" s="14">
        <v>326010</v>
      </c>
      <c r="AA10" s="14">
        <v>19954427</v>
      </c>
      <c r="AB10" s="14">
        <v>0</v>
      </c>
      <c r="AC10" s="14">
        <v>265788</v>
      </c>
      <c r="AD10" s="14">
        <v>16245799</v>
      </c>
      <c r="AE10" s="14">
        <v>0</v>
      </c>
      <c r="AF10" s="14">
        <v>266134</v>
      </c>
      <c r="AG10" s="14">
        <v>15977109</v>
      </c>
      <c r="AH10" s="14">
        <v>0</v>
      </c>
      <c r="AI10" s="14">
        <v>192568</v>
      </c>
      <c r="AJ10" s="14">
        <v>8757084</v>
      </c>
      <c r="AK10" s="14">
        <v>0</v>
      </c>
      <c r="AL10" s="14">
        <v>455482</v>
      </c>
      <c r="AM10" s="14">
        <v>23353334</v>
      </c>
      <c r="AN10" s="14">
        <v>0</v>
      </c>
      <c r="AO10" s="14">
        <v>325698</v>
      </c>
      <c r="AP10" s="14">
        <v>18282731</v>
      </c>
      <c r="AQ10" s="14">
        <v>0</v>
      </c>
      <c r="AR10" s="14">
        <v>390159</v>
      </c>
      <c r="AS10" s="14">
        <v>22243927</v>
      </c>
      <c r="AT10" s="14"/>
      <c r="AU10" s="14"/>
    </row>
    <row r="11" spans="1:47">
      <c r="A11" s="14">
        <v>2</v>
      </c>
      <c r="B11" s="14">
        <v>2019</v>
      </c>
      <c r="C11" s="14" t="s">
        <v>57</v>
      </c>
      <c r="D11" s="14">
        <v>118</v>
      </c>
      <c r="E11" s="14" t="s">
        <v>58</v>
      </c>
      <c r="F11" s="14" t="s">
        <v>59</v>
      </c>
      <c r="G11" s="14">
        <v>0</v>
      </c>
      <c r="H11" s="14">
        <v>4153037</v>
      </c>
      <c r="I11" s="14">
        <v>243067415</v>
      </c>
      <c r="J11" s="14">
        <v>0</v>
      </c>
      <c r="K11" s="14">
        <v>600237</v>
      </c>
      <c r="L11" s="14">
        <v>38017678</v>
      </c>
      <c r="M11" s="14">
        <v>0</v>
      </c>
      <c r="N11" s="14">
        <v>536929</v>
      </c>
      <c r="O11" s="14">
        <v>34682904</v>
      </c>
      <c r="P11" s="14">
        <v>0</v>
      </c>
      <c r="Q11" s="14">
        <v>404218</v>
      </c>
      <c r="R11" s="14">
        <v>25406213</v>
      </c>
      <c r="S11" s="14">
        <v>0</v>
      </c>
      <c r="T11" s="14">
        <v>108314</v>
      </c>
      <c r="U11" s="14">
        <v>6157093</v>
      </c>
      <c r="V11" s="14">
        <v>0</v>
      </c>
      <c r="W11" s="14">
        <v>297560</v>
      </c>
      <c r="X11" s="14">
        <v>17075005</v>
      </c>
      <c r="Y11" s="14">
        <v>0</v>
      </c>
      <c r="Z11" s="14">
        <v>495753</v>
      </c>
      <c r="AA11" s="14">
        <v>26202921</v>
      </c>
      <c r="AB11" s="14">
        <v>0</v>
      </c>
      <c r="AC11" s="14">
        <v>416963</v>
      </c>
      <c r="AD11" s="14">
        <v>22039798</v>
      </c>
      <c r="AE11" s="14">
        <v>0</v>
      </c>
      <c r="AF11" s="14">
        <v>223593</v>
      </c>
      <c r="AG11" s="14">
        <v>13810170</v>
      </c>
      <c r="AH11" s="14">
        <v>0</v>
      </c>
      <c r="AI11" s="14">
        <v>179006</v>
      </c>
      <c r="AJ11" s="14">
        <v>10832476</v>
      </c>
      <c r="AK11" s="14">
        <v>0</v>
      </c>
      <c r="AL11" s="14">
        <v>352623</v>
      </c>
      <c r="AM11" s="14">
        <v>17866928</v>
      </c>
      <c r="AN11" s="14">
        <v>0</v>
      </c>
      <c r="AO11" s="14">
        <v>186448</v>
      </c>
      <c r="AP11" s="14">
        <v>10836889</v>
      </c>
      <c r="AQ11" s="14">
        <v>0</v>
      </c>
      <c r="AR11" s="14">
        <v>351393</v>
      </c>
      <c r="AS11" s="14">
        <v>20139340</v>
      </c>
      <c r="AT11" s="14"/>
      <c r="AU11" s="14"/>
    </row>
    <row r="12" spans="1:47">
      <c r="A12" s="14">
        <v>2</v>
      </c>
      <c r="B12" s="14">
        <v>2019</v>
      </c>
      <c r="C12" s="14" t="s">
        <v>57</v>
      </c>
      <c r="D12" s="14">
        <v>140</v>
      </c>
      <c r="E12" s="14" t="s">
        <v>58</v>
      </c>
      <c r="F12" s="14" t="s">
        <v>59</v>
      </c>
      <c r="G12" s="14">
        <v>0</v>
      </c>
      <c r="H12" s="14">
        <v>8734971</v>
      </c>
      <c r="I12" s="14">
        <v>510420743</v>
      </c>
      <c r="J12" s="14">
        <v>0</v>
      </c>
      <c r="K12" s="14">
        <v>928900</v>
      </c>
      <c r="L12" s="14">
        <v>59636733</v>
      </c>
      <c r="M12" s="14">
        <v>0</v>
      </c>
      <c r="N12" s="14">
        <v>1053511</v>
      </c>
      <c r="O12" s="14">
        <v>66953462</v>
      </c>
      <c r="P12" s="14">
        <v>0</v>
      </c>
      <c r="Q12" s="14">
        <v>654944</v>
      </c>
      <c r="R12" s="14">
        <v>39573946</v>
      </c>
      <c r="S12" s="14">
        <v>0</v>
      </c>
      <c r="T12" s="14">
        <v>569231</v>
      </c>
      <c r="U12" s="14">
        <v>31787973</v>
      </c>
      <c r="V12" s="14">
        <v>0</v>
      </c>
      <c r="W12" s="14">
        <v>602218</v>
      </c>
      <c r="X12" s="14">
        <v>32713912</v>
      </c>
      <c r="Y12" s="14">
        <v>0</v>
      </c>
      <c r="Z12" s="14">
        <v>508939</v>
      </c>
      <c r="AA12" s="14">
        <v>28013106</v>
      </c>
      <c r="AB12" s="14">
        <v>0</v>
      </c>
      <c r="AC12" s="14">
        <v>717964</v>
      </c>
      <c r="AD12" s="14">
        <v>41118696</v>
      </c>
      <c r="AE12" s="14">
        <v>0</v>
      </c>
      <c r="AF12" s="14">
        <v>633718</v>
      </c>
      <c r="AG12" s="14">
        <v>37858512</v>
      </c>
      <c r="AH12" s="14">
        <v>0</v>
      </c>
      <c r="AI12" s="14">
        <v>687051</v>
      </c>
      <c r="AJ12" s="14">
        <v>39853954</v>
      </c>
      <c r="AK12" s="14">
        <v>0</v>
      </c>
      <c r="AL12" s="14">
        <v>631857</v>
      </c>
      <c r="AM12" s="14">
        <v>36103185</v>
      </c>
      <c r="AN12" s="14">
        <v>0</v>
      </c>
      <c r="AO12" s="14">
        <v>878399</v>
      </c>
      <c r="AP12" s="14">
        <v>48752026</v>
      </c>
      <c r="AQ12" s="14">
        <v>0</v>
      </c>
      <c r="AR12" s="14">
        <v>868239</v>
      </c>
      <c r="AS12" s="14">
        <v>48055238</v>
      </c>
      <c r="AT12" s="14"/>
      <c r="AU12" s="14"/>
    </row>
    <row r="13" spans="1:47">
      <c r="A13" s="14">
        <v>2</v>
      </c>
      <c r="B13" s="14">
        <v>2019</v>
      </c>
      <c r="C13" s="14" t="s">
        <v>57</v>
      </c>
      <c r="D13" s="14">
        <v>141</v>
      </c>
      <c r="E13" s="14" t="s">
        <v>58</v>
      </c>
      <c r="F13" s="14" t="s">
        <v>59</v>
      </c>
      <c r="G13" s="14">
        <v>0</v>
      </c>
      <c r="H13" s="14">
        <v>2894035</v>
      </c>
      <c r="I13" s="14">
        <v>144333845</v>
      </c>
      <c r="J13" s="14">
        <v>0</v>
      </c>
      <c r="K13" s="14">
        <v>188752</v>
      </c>
      <c r="L13" s="14">
        <v>10716229</v>
      </c>
      <c r="M13" s="14">
        <v>0</v>
      </c>
      <c r="N13" s="14">
        <v>67183</v>
      </c>
      <c r="O13" s="14">
        <v>3044859</v>
      </c>
      <c r="P13" s="14">
        <v>0</v>
      </c>
      <c r="Q13" s="14">
        <v>250036</v>
      </c>
      <c r="R13" s="14">
        <v>13615569</v>
      </c>
      <c r="S13" s="14">
        <v>0</v>
      </c>
      <c r="T13" s="14">
        <v>314887</v>
      </c>
      <c r="U13" s="14">
        <v>15460229</v>
      </c>
      <c r="V13" s="14">
        <v>0</v>
      </c>
      <c r="W13" s="14">
        <v>190951</v>
      </c>
      <c r="X13" s="14">
        <v>9765517</v>
      </c>
      <c r="Y13" s="14">
        <v>0</v>
      </c>
      <c r="Z13" s="14">
        <v>382066</v>
      </c>
      <c r="AA13" s="14">
        <v>19009123</v>
      </c>
      <c r="AB13" s="14">
        <v>0</v>
      </c>
      <c r="AC13" s="14">
        <v>378408</v>
      </c>
      <c r="AD13" s="14">
        <v>15925039</v>
      </c>
      <c r="AE13" s="14">
        <v>0</v>
      </c>
      <c r="AF13" s="14">
        <v>252778</v>
      </c>
      <c r="AG13" s="14">
        <v>12838112</v>
      </c>
      <c r="AH13" s="14">
        <v>0</v>
      </c>
      <c r="AI13" s="14">
        <v>183947</v>
      </c>
      <c r="AJ13" s="14">
        <v>8483608</v>
      </c>
      <c r="AK13" s="14">
        <v>0</v>
      </c>
      <c r="AL13" s="14">
        <v>188449</v>
      </c>
      <c r="AM13" s="14">
        <v>10925017</v>
      </c>
      <c r="AN13" s="14">
        <v>0</v>
      </c>
      <c r="AO13" s="14">
        <v>245939</v>
      </c>
      <c r="AP13" s="14">
        <v>12007395</v>
      </c>
      <c r="AQ13" s="14">
        <v>0</v>
      </c>
      <c r="AR13" s="14">
        <v>250639</v>
      </c>
      <c r="AS13" s="14">
        <v>12543148</v>
      </c>
      <c r="AT13" s="14"/>
      <c r="AU13" s="14"/>
    </row>
    <row r="14" spans="1:47">
      <c r="A14" s="14">
        <v>2</v>
      </c>
      <c r="B14" s="14">
        <v>2019</v>
      </c>
      <c r="C14" s="14" t="s">
        <v>57</v>
      </c>
      <c r="D14" s="14">
        <v>147</v>
      </c>
      <c r="E14" s="14" t="s">
        <v>58</v>
      </c>
      <c r="F14" s="14" t="s">
        <v>59</v>
      </c>
      <c r="G14" s="14">
        <v>0</v>
      </c>
      <c r="H14" s="14">
        <v>2168486</v>
      </c>
      <c r="I14" s="14">
        <v>123767579</v>
      </c>
      <c r="J14" s="14">
        <v>0</v>
      </c>
      <c r="K14" s="14">
        <v>362086</v>
      </c>
      <c r="L14" s="14">
        <v>24910826</v>
      </c>
      <c r="M14" s="14">
        <v>0</v>
      </c>
      <c r="N14" s="14">
        <v>426318</v>
      </c>
      <c r="O14" s="14">
        <v>30029620</v>
      </c>
      <c r="P14" s="14">
        <v>0</v>
      </c>
      <c r="Q14" s="14">
        <v>423148</v>
      </c>
      <c r="R14" s="14">
        <v>26771843</v>
      </c>
      <c r="S14" s="14">
        <v>0</v>
      </c>
      <c r="T14" s="14">
        <v>60609</v>
      </c>
      <c r="U14" s="14">
        <v>2591203</v>
      </c>
      <c r="V14" s="14">
        <v>0</v>
      </c>
      <c r="W14" s="14">
        <v>0</v>
      </c>
      <c r="X14" s="14">
        <v>0</v>
      </c>
      <c r="Y14" s="14">
        <v>0</v>
      </c>
      <c r="Z14" s="14">
        <v>60336</v>
      </c>
      <c r="AA14" s="14">
        <v>2781799</v>
      </c>
      <c r="AB14" s="14">
        <v>0</v>
      </c>
      <c r="AC14" s="14">
        <v>119608</v>
      </c>
      <c r="AD14" s="14">
        <v>5846779</v>
      </c>
      <c r="AE14" s="14">
        <v>0</v>
      </c>
      <c r="AF14" s="14">
        <v>0</v>
      </c>
      <c r="AG14" s="14">
        <v>0</v>
      </c>
      <c r="AH14" s="14">
        <v>0</v>
      </c>
      <c r="AI14" s="14">
        <v>238094</v>
      </c>
      <c r="AJ14" s="14">
        <v>10916333</v>
      </c>
      <c r="AK14" s="14">
        <v>0</v>
      </c>
      <c r="AL14" s="14">
        <v>239196</v>
      </c>
      <c r="AM14" s="14">
        <v>7870297</v>
      </c>
      <c r="AN14" s="14">
        <v>0</v>
      </c>
      <c r="AO14" s="14">
        <v>60388</v>
      </c>
      <c r="AP14" s="14">
        <v>2990249</v>
      </c>
      <c r="AQ14" s="14">
        <v>0</v>
      </c>
      <c r="AR14" s="14">
        <v>178703</v>
      </c>
      <c r="AS14" s="14">
        <v>9058630</v>
      </c>
      <c r="AT14" s="14"/>
      <c r="AU14" s="14"/>
    </row>
    <row r="15" spans="1:47">
      <c r="A15" s="14">
        <v>2</v>
      </c>
      <c r="B15" s="14">
        <v>2019</v>
      </c>
      <c r="C15" s="14" t="s">
        <v>57</v>
      </c>
      <c r="D15" s="14">
        <v>224</v>
      </c>
      <c r="E15" s="14" t="s">
        <v>58</v>
      </c>
      <c r="F15" s="14" t="s">
        <v>59</v>
      </c>
      <c r="G15" s="14">
        <v>0</v>
      </c>
      <c r="H15" s="14">
        <v>6398638</v>
      </c>
      <c r="I15" s="14">
        <v>337528306</v>
      </c>
      <c r="J15" s="14">
        <v>0</v>
      </c>
      <c r="K15" s="14">
        <v>616888</v>
      </c>
      <c r="L15" s="14">
        <v>35026584</v>
      </c>
      <c r="M15" s="14">
        <v>0</v>
      </c>
      <c r="N15" s="14">
        <v>603841</v>
      </c>
      <c r="O15" s="14">
        <v>34244623</v>
      </c>
      <c r="P15" s="14">
        <v>0</v>
      </c>
      <c r="Q15" s="14">
        <v>523677</v>
      </c>
      <c r="R15" s="14">
        <v>27729038</v>
      </c>
      <c r="S15" s="14">
        <v>0</v>
      </c>
      <c r="T15" s="14">
        <v>403634</v>
      </c>
      <c r="U15" s="14">
        <v>22577133</v>
      </c>
      <c r="V15" s="14">
        <v>0</v>
      </c>
      <c r="W15" s="14">
        <v>533544</v>
      </c>
      <c r="X15" s="14">
        <v>29136463</v>
      </c>
      <c r="Y15" s="14">
        <v>0</v>
      </c>
      <c r="Z15" s="14">
        <v>404205</v>
      </c>
      <c r="AA15" s="14">
        <v>19478906</v>
      </c>
      <c r="AB15" s="14">
        <v>0</v>
      </c>
      <c r="AC15" s="14">
        <v>534595</v>
      </c>
      <c r="AD15" s="14">
        <v>29599999</v>
      </c>
      <c r="AE15" s="14">
        <v>0</v>
      </c>
      <c r="AF15" s="14">
        <v>583253</v>
      </c>
      <c r="AG15" s="14">
        <v>31718650</v>
      </c>
      <c r="AH15" s="14">
        <v>0</v>
      </c>
      <c r="AI15" s="14">
        <v>403099</v>
      </c>
      <c r="AJ15" s="14">
        <v>19332727</v>
      </c>
      <c r="AK15" s="14">
        <v>0</v>
      </c>
      <c r="AL15" s="14">
        <v>531705</v>
      </c>
      <c r="AM15" s="14">
        <v>24469766</v>
      </c>
      <c r="AN15" s="14">
        <v>0</v>
      </c>
      <c r="AO15" s="14">
        <v>587977</v>
      </c>
      <c r="AP15" s="14">
        <v>29037665</v>
      </c>
      <c r="AQ15" s="14">
        <v>0</v>
      </c>
      <c r="AR15" s="14">
        <v>672220</v>
      </c>
      <c r="AS15" s="14">
        <v>35176752</v>
      </c>
      <c r="AT15" s="14"/>
      <c r="AU15" s="14"/>
    </row>
    <row r="16" spans="1:47">
      <c r="A16" s="14">
        <v>2</v>
      </c>
      <c r="B16" s="14">
        <v>2019</v>
      </c>
      <c r="C16" s="14" t="s">
        <v>57</v>
      </c>
      <c r="D16" s="14">
        <v>304</v>
      </c>
      <c r="E16" s="14" t="s">
        <v>58</v>
      </c>
      <c r="F16" s="14" t="s">
        <v>59</v>
      </c>
      <c r="G16" s="14">
        <v>0</v>
      </c>
      <c r="H16" s="14">
        <v>3695647</v>
      </c>
      <c r="I16" s="14">
        <v>196835711</v>
      </c>
      <c r="J16" s="14">
        <v>0</v>
      </c>
      <c r="K16" s="14">
        <v>266566</v>
      </c>
      <c r="L16" s="14">
        <v>18151864</v>
      </c>
      <c r="M16" s="14">
        <v>0</v>
      </c>
      <c r="N16" s="14">
        <v>334736</v>
      </c>
      <c r="O16" s="14">
        <v>17636301</v>
      </c>
      <c r="P16" s="14">
        <v>0</v>
      </c>
      <c r="Q16" s="14">
        <v>197744</v>
      </c>
      <c r="R16" s="14">
        <v>11723274</v>
      </c>
      <c r="S16" s="14">
        <v>0</v>
      </c>
      <c r="T16" s="14">
        <v>138177</v>
      </c>
      <c r="U16" s="14">
        <v>7911794</v>
      </c>
      <c r="V16" s="14">
        <v>0</v>
      </c>
      <c r="W16" s="14">
        <v>131019</v>
      </c>
      <c r="X16" s="14">
        <v>8141986</v>
      </c>
      <c r="Y16" s="14">
        <v>0</v>
      </c>
      <c r="Z16" s="14">
        <v>273386</v>
      </c>
      <c r="AA16" s="14">
        <v>13933595</v>
      </c>
      <c r="AB16" s="14">
        <v>0</v>
      </c>
      <c r="AC16" s="14">
        <v>211102</v>
      </c>
      <c r="AD16" s="14">
        <v>11191663</v>
      </c>
      <c r="AE16" s="14">
        <v>0</v>
      </c>
      <c r="AF16" s="14">
        <v>344826</v>
      </c>
      <c r="AG16" s="14">
        <v>19224321</v>
      </c>
      <c r="AH16" s="14">
        <v>0</v>
      </c>
      <c r="AI16" s="14">
        <v>334067</v>
      </c>
      <c r="AJ16" s="14">
        <v>14488081</v>
      </c>
      <c r="AK16" s="14">
        <v>0</v>
      </c>
      <c r="AL16" s="14">
        <v>590884</v>
      </c>
      <c r="AM16" s="14">
        <v>29050207</v>
      </c>
      <c r="AN16" s="14">
        <v>0</v>
      </c>
      <c r="AO16" s="14">
        <v>467084</v>
      </c>
      <c r="AP16" s="14">
        <v>24618750</v>
      </c>
      <c r="AQ16" s="14">
        <v>0</v>
      </c>
      <c r="AR16" s="14">
        <v>406056</v>
      </c>
      <c r="AS16" s="14">
        <v>20763875</v>
      </c>
      <c r="AT16" s="14"/>
      <c r="AU16" s="14"/>
    </row>
    <row r="17" spans="1:47">
      <c r="A17" s="14">
        <v>2</v>
      </c>
      <c r="B17" s="14">
        <v>2019</v>
      </c>
      <c r="C17" s="14" t="s">
        <v>57</v>
      </c>
      <c r="D17" s="14">
        <v>407</v>
      </c>
      <c r="E17" s="14" t="s">
        <v>58</v>
      </c>
      <c r="F17" s="14" t="s">
        <v>59</v>
      </c>
      <c r="G17" s="14">
        <v>0</v>
      </c>
      <c r="H17" s="14">
        <v>677128</v>
      </c>
      <c r="I17" s="14">
        <v>36467369</v>
      </c>
      <c r="J17" s="14">
        <v>0</v>
      </c>
      <c r="K17" s="14">
        <v>0</v>
      </c>
      <c r="L17" s="14">
        <v>0</v>
      </c>
      <c r="M17" s="14">
        <v>0</v>
      </c>
      <c r="N17" s="14">
        <v>0</v>
      </c>
      <c r="O17" s="14">
        <v>0</v>
      </c>
      <c r="P17" s="14">
        <v>0</v>
      </c>
      <c r="Q17" s="14">
        <v>184830</v>
      </c>
      <c r="R17" s="14">
        <v>10802407</v>
      </c>
      <c r="S17" s="14">
        <v>0</v>
      </c>
      <c r="T17" s="14">
        <v>69313</v>
      </c>
      <c r="U17" s="14">
        <v>3045451</v>
      </c>
      <c r="V17" s="14">
        <v>0</v>
      </c>
      <c r="W17" s="14">
        <v>139903</v>
      </c>
      <c r="X17" s="14">
        <v>8340847</v>
      </c>
      <c r="Y17" s="14">
        <v>0</v>
      </c>
      <c r="Z17" s="14">
        <v>0</v>
      </c>
      <c r="AA17" s="14">
        <v>0</v>
      </c>
      <c r="AB17" s="14">
        <v>0</v>
      </c>
      <c r="AC17" s="14">
        <v>69401</v>
      </c>
      <c r="AD17" s="14">
        <v>3463247</v>
      </c>
      <c r="AE17" s="14">
        <v>0</v>
      </c>
      <c r="AF17" s="14">
        <v>0</v>
      </c>
      <c r="AG17" s="14">
        <v>0</v>
      </c>
      <c r="AH17" s="14">
        <v>0</v>
      </c>
      <c r="AI17" s="14">
        <v>71797</v>
      </c>
      <c r="AJ17" s="14">
        <v>4517962</v>
      </c>
      <c r="AK17" s="14">
        <v>0</v>
      </c>
      <c r="AL17" s="14">
        <v>71220</v>
      </c>
      <c r="AM17" s="14">
        <v>3156648</v>
      </c>
      <c r="AN17" s="14">
        <v>0</v>
      </c>
      <c r="AO17" s="14">
        <v>0</v>
      </c>
      <c r="AP17" s="14">
        <v>0</v>
      </c>
      <c r="AQ17" s="14">
        <v>0</v>
      </c>
      <c r="AR17" s="14">
        <v>70664</v>
      </c>
      <c r="AS17" s="14">
        <v>3140807</v>
      </c>
      <c r="AT17" s="14"/>
      <c r="AU17" s="14"/>
    </row>
    <row r="18" spans="1:47">
      <c r="A18" s="14">
        <v>2</v>
      </c>
      <c r="B18" s="14">
        <v>2019</v>
      </c>
      <c r="C18" s="14" t="s">
        <v>57</v>
      </c>
      <c r="D18" s="14">
        <v>503</v>
      </c>
      <c r="E18" s="14" t="s">
        <v>58</v>
      </c>
      <c r="F18" s="14" t="s">
        <v>59</v>
      </c>
      <c r="G18" s="14">
        <v>0</v>
      </c>
      <c r="H18" s="14">
        <v>61438</v>
      </c>
      <c r="I18" s="14">
        <v>2505334</v>
      </c>
      <c r="J18" s="14">
        <v>0</v>
      </c>
      <c r="K18" s="14">
        <v>0</v>
      </c>
      <c r="L18" s="14">
        <v>0</v>
      </c>
      <c r="M18" s="14">
        <v>0</v>
      </c>
      <c r="N18" s="14">
        <v>0</v>
      </c>
      <c r="O18" s="14">
        <v>0</v>
      </c>
      <c r="P18" s="14">
        <v>0</v>
      </c>
      <c r="Q18" s="14">
        <v>0</v>
      </c>
      <c r="R18" s="14">
        <v>0</v>
      </c>
      <c r="S18" s="14">
        <v>0</v>
      </c>
      <c r="T18" s="14">
        <v>0</v>
      </c>
      <c r="U18" s="14">
        <v>0</v>
      </c>
      <c r="V18" s="14">
        <v>0</v>
      </c>
      <c r="W18" s="14">
        <v>61438</v>
      </c>
      <c r="X18" s="14">
        <v>2505334</v>
      </c>
      <c r="Y18" s="14">
        <v>0</v>
      </c>
      <c r="Z18" s="14">
        <v>0</v>
      </c>
      <c r="AA18" s="14">
        <v>0</v>
      </c>
      <c r="AB18" s="14">
        <v>0</v>
      </c>
      <c r="AC18" s="14">
        <v>0</v>
      </c>
      <c r="AD18" s="14">
        <v>0</v>
      </c>
      <c r="AE18" s="14">
        <v>0</v>
      </c>
      <c r="AF18" s="14">
        <v>0</v>
      </c>
      <c r="AG18" s="14">
        <v>0</v>
      </c>
      <c r="AH18" s="14">
        <v>0</v>
      </c>
      <c r="AI18" s="14">
        <v>0</v>
      </c>
      <c r="AJ18" s="14">
        <v>0</v>
      </c>
      <c r="AK18" s="14">
        <v>0</v>
      </c>
      <c r="AL18" s="14">
        <v>0</v>
      </c>
      <c r="AM18" s="14">
        <v>0</v>
      </c>
      <c r="AN18" s="14">
        <v>0</v>
      </c>
      <c r="AO18" s="14">
        <v>0</v>
      </c>
      <c r="AP18" s="14">
        <v>0</v>
      </c>
      <c r="AQ18" s="14">
        <v>0</v>
      </c>
      <c r="AR18" s="14">
        <v>0</v>
      </c>
      <c r="AS18" s="14">
        <v>0</v>
      </c>
      <c r="AT18" s="14"/>
      <c r="AU18" s="14"/>
    </row>
    <row r="19" spans="1:47">
      <c r="A19" s="14">
        <v>2</v>
      </c>
      <c r="B19" s="14">
        <v>2019</v>
      </c>
      <c r="C19" s="14" t="s">
        <v>57</v>
      </c>
      <c r="D19" s="14">
        <v>506</v>
      </c>
      <c r="E19" s="14" t="s">
        <v>58</v>
      </c>
      <c r="F19" s="14" t="s">
        <v>59</v>
      </c>
      <c r="G19" s="14">
        <v>0</v>
      </c>
      <c r="H19" s="14">
        <v>62119</v>
      </c>
      <c r="I19" s="14">
        <v>3495559</v>
      </c>
      <c r="J19" s="14">
        <v>0</v>
      </c>
      <c r="K19" s="14">
        <v>0</v>
      </c>
      <c r="L19" s="14">
        <v>0</v>
      </c>
      <c r="M19" s="14">
        <v>0</v>
      </c>
      <c r="N19" s="14">
        <v>62119</v>
      </c>
      <c r="O19" s="14">
        <v>3495559</v>
      </c>
      <c r="P19" s="14">
        <v>0</v>
      </c>
      <c r="Q19" s="14">
        <v>0</v>
      </c>
      <c r="R19" s="14">
        <v>0</v>
      </c>
      <c r="S19" s="14">
        <v>0</v>
      </c>
      <c r="T19" s="14">
        <v>0</v>
      </c>
      <c r="U19" s="14">
        <v>0</v>
      </c>
      <c r="V19" s="14">
        <v>0</v>
      </c>
      <c r="W19" s="14">
        <v>0</v>
      </c>
      <c r="X19" s="14">
        <v>0</v>
      </c>
      <c r="Y19" s="14">
        <v>0</v>
      </c>
      <c r="Z19" s="14">
        <v>0</v>
      </c>
      <c r="AA19" s="14">
        <v>0</v>
      </c>
      <c r="AB19" s="14">
        <v>0</v>
      </c>
      <c r="AC19" s="14">
        <v>0</v>
      </c>
      <c r="AD19" s="14">
        <v>0</v>
      </c>
      <c r="AE19" s="14">
        <v>0</v>
      </c>
      <c r="AF19" s="14">
        <v>0</v>
      </c>
      <c r="AG19" s="14">
        <v>0</v>
      </c>
      <c r="AH19" s="14">
        <v>0</v>
      </c>
      <c r="AI19" s="14">
        <v>0</v>
      </c>
      <c r="AJ19" s="14">
        <v>0</v>
      </c>
      <c r="AK19" s="14">
        <v>0</v>
      </c>
      <c r="AL19" s="14">
        <v>0</v>
      </c>
      <c r="AM19" s="14">
        <v>0</v>
      </c>
      <c r="AN19" s="14">
        <v>0</v>
      </c>
      <c r="AO19" s="14">
        <v>0</v>
      </c>
      <c r="AP19" s="14">
        <v>0</v>
      </c>
      <c r="AQ19" s="14">
        <v>0</v>
      </c>
      <c r="AR19" s="14">
        <v>0</v>
      </c>
      <c r="AS19" s="14">
        <v>0</v>
      </c>
      <c r="AT19" s="14"/>
      <c r="AU19" s="14"/>
    </row>
    <row r="20" spans="1:47">
      <c r="A20" s="14">
        <v>2</v>
      </c>
      <c r="B20" s="14">
        <v>2019</v>
      </c>
      <c r="C20" s="14" t="s">
        <v>57</v>
      </c>
      <c r="D20" s="14">
        <v>524</v>
      </c>
      <c r="E20" s="14" t="s">
        <v>58</v>
      </c>
      <c r="F20" s="14" t="s">
        <v>59</v>
      </c>
      <c r="G20" s="14">
        <v>0</v>
      </c>
      <c r="H20" s="14">
        <v>833291</v>
      </c>
      <c r="I20" s="14">
        <v>32436813</v>
      </c>
      <c r="J20" s="14">
        <v>0</v>
      </c>
      <c r="K20" s="14">
        <v>0</v>
      </c>
      <c r="L20" s="14">
        <v>0</v>
      </c>
      <c r="M20" s="14">
        <v>0</v>
      </c>
      <c r="N20" s="14">
        <v>70147</v>
      </c>
      <c r="O20" s="14">
        <v>4048404</v>
      </c>
      <c r="P20" s="14">
        <v>0</v>
      </c>
      <c r="Q20" s="14">
        <v>0</v>
      </c>
      <c r="R20" s="14">
        <v>0</v>
      </c>
      <c r="S20" s="14">
        <v>0</v>
      </c>
      <c r="T20" s="14">
        <v>0</v>
      </c>
      <c r="U20" s="14">
        <v>0</v>
      </c>
      <c r="V20" s="14">
        <v>0</v>
      </c>
      <c r="W20" s="14">
        <v>63786</v>
      </c>
      <c r="X20" s="14">
        <v>2237247</v>
      </c>
      <c r="Y20" s="14">
        <v>0</v>
      </c>
      <c r="Z20" s="14">
        <v>74034</v>
      </c>
      <c r="AA20" s="14">
        <v>4198650</v>
      </c>
      <c r="AB20" s="14">
        <v>0</v>
      </c>
      <c r="AC20" s="14">
        <v>125867</v>
      </c>
      <c r="AD20" s="14">
        <v>3230728</v>
      </c>
      <c r="AE20" s="14">
        <v>0</v>
      </c>
      <c r="AF20" s="14">
        <v>59332</v>
      </c>
      <c r="AG20" s="14">
        <v>1601659</v>
      </c>
      <c r="AH20" s="14">
        <v>0</v>
      </c>
      <c r="AI20" s="14">
        <v>62066</v>
      </c>
      <c r="AJ20" s="14">
        <v>1663585</v>
      </c>
      <c r="AK20" s="14">
        <v>0</v>
      </c>
      <c r="AL20" s="14">
        <v>59290</v>
      </c>
      <c r="AM20" s="14">
        <v>3420211</v>
      </c>
      <c r="AN20" s="14">
        <v>0</v>
      </c>
      <c r="AO20" s="14">
        <v>261789</v>
      </c>
      <c r="AP20" s="14">
        <v>10146111</v>
      </c>
      <c r="AQ20" s="14">
        <v>0</v>
      </c>
      <c r="AR20" s="14">
        <v>56980</v>
      </c>
      <c r="AS20" s="14">
        <v>1890218</v>
      </c>
      <c r="AT20" s="14"/>
      <c r="AU20" s="14"/>
    </row>
    <row r="21" spans="1:47">
      <c r="A21" s="14">
        <v>2</v>
      </c>
      <c r="B21" s="14">
        <v>2019</v>
      </c>
      <c r="C21" s="14" t="s">
        <v>57</v>
      </c>
      <c r="D21" s="14">
        <v>530</v>
      </c>
      <c r="E21" s="14" t="s">
        <v>58</v>
      </c>
      <c r="F21" s="14" t="s">
        <v>59</v>
      </c>
      <c r="G21" s="14">
        <v>0</v>
      </c>
      <c r="H21" s="14">
        <v>68819</v>
      </c>
      <c r="I21" s="14">
        <v>3623685</v>
      </c>
      <c r="J21" s="14">
        <v>0</v>
      </c>
      <c r="K21" s="14">
        <v>0</v>
      </c>
      <c r="L21" s="14">
        <v>0</v>
      </c>
      <c r="M21" s="14">
        <v>0</v>
      </c>
      <c r="N21" s="14">
        <v>0</v>
      </c>
      <c r="O21" s="14">
        <v>0</v>
      </c>
      <c r="P21" s="14">
        <v>0</v>
      </c>
      <c r="Q21" s="14">
        <v>0</v>
      </c>
      <c r="R21" s="14">
        <v>0</v>
      </c>
      <c r="S21" s="14">
        <v>0</v>
      </c>
      <c r="T21" s="14">
        <v>0</v>
      </c>
      <c r="U21" s="14">
        <v>0</v>
      </c>
      <c r="V21" s="14">
        <v>0</v>
      </c>
      <c r="W21" s="14">
        <v>0</v>
      </c>
      <c r="X21" s="14">
        <v>0</v>
      </c>
      <c r="Y21" s="14">
        <v>0</v>
      </c>
      <c r="Z21" s="14">
        <v>0</v>
      </c>
      <c r="AA21" s="14">
        <v>0</v>
      </c>
      <c r="AB21" s="14">
        <v>0</v>
      </c>
      <c r="AC21" s="14">
        <v>0</v>
      </c>
      <c r="AD21" s="14">
        <v>0</v>
      </c>
      <c r="AE21" s="14">
        <v>0</v>
      </c>
      <c r="AF21" s="14">
        <v>0</v>
      </c>
      <c r="AG21" s="14">
        <v>0</v>
      </c>
      <c r="AH21" s="14">
        <v>0</v>
      </c>
      <c r="AI21" s="14">
        <v>0</v>
      </c>
      <c r="AJ21" s="14">
        <v>0</v>
      </c>
      <c r="AK21" s="14">
        <v>0</v>
      </c>
      <c r="AL21" s="14">
        <v>68819</v>
      </c>
      <c r="AM21" s="14">
        <v>3623685</v>
      </c>
      <c r="AN21" s="14">
        <v>0</v>
      </c>
      <c r="AO21" s="14">
        <v>0</v>
      </c>
      <c r="AP21" s="14">
        <v>0</v>
      </c>
      <c r="AQ21" s="14">
        <v>0</v>
      </c>
      <c r="AR21" s="14">
        <v>0</v>
      </c>
      <c r="AS21" s="14">
        <v>0</v>
      </c>
      <c r="AT21" s="14"/>
      <c r="AU21" s="14"/>
    </row>
    <row r="22" spans="1:47">
      <c r="A22" s="14">
        <v>2</v>
      </c>
      <c r="B22" s="14">
        <v>2019</v>
      </c>
      <c r="C22" s="14" t="s">
        <v>57</v>
      </c>
      <c r="D22" s="14">
        <v>601</v>
      </c>
      <c r="E22" s="14" t="s">
        <v>58</v>
      </c>
      <c r="F22" s="14" t="s">
        <v>59</v>
      </c>
      <c r="G22" s="14">
        <v>0</v>
      </c>
      <c r="H22" s="14">
        <v>30116008</v>
      </c>
      <c r="I22" s="14">
        <v>1756177031</v>
      </c>
      <c r="J22" s="14">
        <v>0</v>
      </c>
      <c r="K22" s="14">
        <v>2835161</v>
      </c>
      <c r="L22" s="14">
        <v>185222281</v>
      </c>
      <c r="M22" s="14">
        <v>0</v>
      </c>
      <c r="N22" s="14">
        <v>2324406</v>
      </c>
      <c r="O22" s="14">
        <v>155363238</v>
      </c>
      <c r="P22" s="14">
        <v>0</v>
      </c>
      <c r="Q22" s="14">
        <v>3040614</v>
      </c>
      <c r="R22" s="14">
        <v>196829778</v>
      </c>
      <c r="S22" s="14">
        <v>0</v>
      </c>
      <c r="T22" s="14">
        <v>2292062</v>
      </c>
      <c r="U22" s="14">
        <v>135159797</v>
      </c>
      <c r="V22" s="14">
        <v>0</v>
      </c>
      <c r="W22" s="14">
        <v>2188395</v>
      </c>
      <c r="X22" s="14">
        <v>120328427</v>
      </c>
      <c r="Y22" s="14">
        <v>0</v>
      </c>
      <c r="Z22" s="14">
        <v>1789472</v>
      </c>
      <c r="AA22" s="14">
        <v>95505789</v>
      </c>
      <c r="AB22" s="14">
        <v>0</v>
      </c>
      <c r="AC22" s="14">
        <v>2877550</v>
      </c>
      <c r="AD22" s="14">
        <v>157687660</v>
      </c>
      <c r="AE22" s="14">
        <v>0</v>
      </c>
      <c r="AF22" s="14">
        <v>2895665</v>
      </c>
      <c r="AG22" s="14">
        <v>163588064</v>
      </c>
      <c r="AH22" s="14">
        <v>0</v>
      </c>
      <c r="AI22" s="14">
        <v>2931125</v>
      </c>
      <c r="AJ22" s="14">
        <v>163487755</v>
      </c>
      <c r="AK22" s="14">
        <v>0</v>
      </c>
      <c r="AL22" s="14">
        <v>2230637</v>
      </c>
      <c r="AM22" s="14">
        <v>122784195</v>
      </c>
      <c r="AN22" s="14">
        <v>0</v>
      </c>
      <c r="AO22" s="14">
        <v>2250224</v>
      </c>
      <c r="AP22" s="14">
        <v>126283418</v>
      </c>
      <c r="AQ22" s="14">
        <v>0</v>
      </c>
      <c r="AR22" s="14">
        <v>2460697</v>
      </c>
      <c r="AS22" s="14">
        <v>133936629</v>
      </c>
      <c r="AT22" s="14"/>
      <c r="AU22" s="14"/>
    </row>
    <row r="23" spans="1:47">
      <c r="A23" s="14">
        <v>2</v>
      </c>
      <c r="B23" s="14">
        <v>2019</v>
      </c>
      <c r="C23" s="14" t="s">
        <v>57</v>
      </c>
      <c r="D23" s="14">
        <v>602</v>
      </c>
      <c r="E23" s="14" t="s">
        <v>58</v>
      </c>
      <c r="F23" s="14" t="s">
        <v>59</v>
      </c>
      <c r="G23" s="14">
        <v>0</v>
      </c>
      <c r="H23" s="14">
        <v>3741745</v>
      </c>
      <c r="I23" s="14">
        <v>216672924</v>
      </c>
      <c r="J23" s="14">
        <v>0</v>
      </c>
      <c r="K23" s="14">
        <v>430273</v>
      </c>
      <c r="L23" s="14">
        <v>27509195</v>
      </c>
      <c r="M23" s="14">
        <v>0</v>
      </c>
      <c r="N23" s="14">
        <v>364360</v>
      </c>
      <c r="O23" s="14">
        <v>25127482</v>
      </c>
      <c r="P23" s="14">
        <v>0</v>
      </c>
      <c r="Q23" s="14">
        <v>283943</v>
      </c>
      <c r="R23" s="14">
        <v>18034691</v>
      </c>
      <c r="S23" s="14">
        <v>0</v>
      </c>
      <c r="T23" s="14">
        <v>302957</v>
      </c>
      <c r="U23" s="14">
        <v>15874641</v>
      </c>
      <c r="V23" s="14">
        <v>0</v>
      </c>
      <c r="W23" s="14">
        <v>287005</v>
      </c>
      <c r="X23" s="14">
        <v>16531793</v>
      </c>
      <c r="Y23" s="14">
        <v>0</v>
      </c>
      <c r="Z23" s="14">
        <v>369393</v>
      </c>
      <c r="AA23" s="14">
        <v>20567549</v>
      </c>
      <c r="AB23" s="14">
        <v>0</v>
      </c>
      <c r="AC23" s="14">
        <v>301175</v>
      </c>
      <c r="AD23" s="14">
        <v>16632892</v>
      </c>
      <c r="AE23" s="14">
        <v>0</v>
      </c>
      <c r="AF23" s="14">
        <v>218095</v>
      </c>
      <c r="AG23" s="14">
        <v>12785817</v>
      </c>
      <c r="AH23" s="14">
        <v>0</v>
      </c>
      <c r="AI23" s="14">
        <v>220096</v>
      </c>
      <c r="AJ23" s="14">
        <v>11008342</v>
      </c>
      <c r="AK23" s="14">
        <v>0</v>
      </c>
      <c r="AL23" s="14">
        <v>308162</v>
      </c>
      <c r="AM23" s="14">
        <v>16989241</v>
      </c>
      <c r="AN23" s="14">
        <v>0</v>
      </c>
      <c r="AO23" s="14">
        <v>224687</v>
      </c>
      <c r="AP23" s="14">
        <v>12820721</v>
      </c>
      <c r="AQ23" s="14">
        <v>0</v>
      </c>
      <c r="AR23" s="14">
        <v>431599</v>
      </c>
      <c r="AS23" s="14">
        <v>22790560</v>
      </c>
      <c r="AT23" s="14"/>
      <c r="AU23" s="14"/>
    </row>
    <row r="24" spans="1:47">
      <c r="A24" s="14"/>
      <c r="B24" s="14"/>
      <c r="C24" s="14"/>
      <c r="D24" s="14"/>
      <c r="E24" s="14"/>
      <c r="F24" s="14"/>
      <c r="G24" s="14"/>
      <c r="H24" s="14"/>
      <c r="I24" s="14"/>
      <c r="J24" s="14"/>
      <c r="K24" s="14"/>
      <c r="L24" s="14"/>
      <c r="M24" s="14"/>
      <c r="N24" s="14"/>
      <c r="O24" s="14"/>
      <c r="P24" s="14"/>
      <c r="Q24" s="14"/>
      <c r="R24" s="14"/>
      <c r="S24" s="14"/>
      <c r="T24" s="14"/>
      <c r="U24" s="14"/>
      <c r="V24" s="14"/>
      <c r="W24" s="14"/>
      <c r="X24" s="14"/>
      <c r="Y24" s="14"/>
      <c r="Z24" s="14"/>
      <c r="AA24" s="14"/>
      <c r="AB24" s="14"/>
      <c r="AC24" s="14"/>
      <c r="AD24" s="14"/>
      <c r="AE24" s="14"/>
      <c r="AF24" s="14"/>
      <c r="AG24" s="14"/>
      <c r="AH24" s="14"/>
      <c r="AI24" s="14"/>
      <c r="AJ24" s="14"/>
      <c r="AK24" s="14"/>
      <c r="AL24" s="14"/>
      <c r="AM24" s="14"/>
      <c r="AN24" s="14"/>
      <c r="AO24" s="14"/>
      <c r="AP24" s="14"/>
      <c r="AQ24" s="14"/>
      <c r="AR24" s="14"/>
      <c r="AS24" s="14"/>
      <c r="AT24" s="14"/>
      <c r="AU24" s="14"/>
    </row>
    <row r="25" spans="1:47">
      <c r="C25" s="14"/>
      <c r="D25" s="14"/>
      <c r="E25" s="14"/>
      <c r="F25" s="14"/>
      <c r="G25" s="14"/>
      <c r="H25" s="14"/>
      <c r="I25" s="14"/>
      <c r="J25" s="14"/>
      <c r="K25" s="14"/>
      <c r="L25" s="14"/>
      <c r="M25" s="14"/>
      <c r="N25" s="14"/>
      <c r="O25" s="14"/>
      <c r="P25" s="14"/>
      <c r="Q25" s="14"/>
      <c r="R25" s="14"/>
      <c r="S25" s="14"/>
      <c r="T25" s="14"/>
      <c r="U25" s="14"/>
      <c r="V25" s="14"/>
      <c r="W25" s="14"/>
      <c r="X25" s="14"/>
      <c r="Y25" s="14"/>
      <c r="Z25" s="14"/>
      <c r="AA25" s="14"/>
      <c r="AB25" s="14"/>
      <c r="AC25" s="14"/>
      <c r="AD25" s="14"/>
      <c r="AE25" s="14"/>
      <c r="AF25" s="14"/>
      <c r="AG25" s="14"/>
      <c r="AH25" s="14"/>
      <c r="AI25" s="14"/>
      <c r="AJ25" s="14"/>
      <c r="AK25" s="14"/>
      <c r="AL25" s="14"/>
      <c r="AM25" s="14"/>
      <c r="AN25" s="14"/>
      <c r="AO25" s="14"/>
      <c r="AP25" s="14"/>
      <c r="AQ25" s="14"/>
      <c r="AR25" s="14"/>
      <c r="AS25" s="14"/>
      <c r="AT25" s="14"/>
      <c r="AU25" s="14"/>
    </row>
    <row r="26" spans="1:47">
      <c r="A26" t="s">
        <v>71</v>
      </c>
      <c r="C26" s="14"/>
      <c r="D26" s="14"/>
      <c r="E26" s="14"/>
      <c r="F26" s="14"/>
      <c r="G26" s="14"/>
      <c r="H26" s="14"/>
      <c r="I26" s="14"/>
      <c r="J26" s="14"/>
      <c r="K26" s="14"/>
      <c r="L26" s="14"/>
      <c r="M26" s="14"/>
      <c r="N26" s="14"/>
      <c r="O26" s="14"/>
      <c r="P26" s="14"/>
      <c r="Q26" s="14"/>
      <c r="R26" s="14"/>
      <c r="S26" s="14"/>
      <c r="T26" s="14"/>
      <c r="U26" s="14"/>
      <c r="V26" s="14"/>
      <c r="W26" s="14"/>
      <c r="X26" s="14"/>
      <c r="Y26" s="14"/>
      <c r="Z26" s="14"/>
      <c r="AA26" s="14"/>
      <c r="AB26" s="14"/>
      <c r="AC26" s="14"/>
      <c r="AD26" s="14"/>
      <c r="AE26" s="14"/>
      <c r="AF26" s="14"/>
      <c r="AG26" s="14"/>
      <c r="AH26" s="14"/>
      <c r="AI26" s="14"/>
      <c r="AJ26" s="14"/>
      <c r="AK26" s="14"/>
      <c r="AL26" s="14"/>
      <c r="AM26" s="14"/>
      <c r="AN26" s="14"/>
      <c r="AO26" s="14"/>
      <c r="AP26" s="14"/>
      <c r="AQ26" s="14"/>
      <c r="AR26" s="14"/>
      <c r="AS26" s="14"/>
      <c r="AT26" s="14"/>
      <c r="AU26" s="14"/>
    </row>
    <row r="27" spans="1:47">
      <c r="A27" s="13" t="s">
        <v>72</v>
      </c>
    </row>
    <row r="28" spans="1:47">
      <c r="A28" t="s">
        <v>73</v>
      </c>
    </row>
    <row r="30" spans="1:47" ht="15">
      <c r="A30" s="16"/>
      <c r="B30" s="17" t="s">
        <v>69</v>
      </c>
    </row>
    <row r="31" spans="1:47" ht="15">
      <c r="A31" s="16"/>
      <c r="B31" s="17" t="s">
        <v>70</v>
      </c>
    </row>
    <row r="32" spans="1:47" ht="15">
      <c r="A32" s="18">
        <v>43466</v>
      </c>
      <c r="B32" s="17">
        <v>109.35</v>
      </c>
    </row>
    <row r="33" spans="1:2" ht="15">
      <c r="A33" s="18">
        <v>43497</v>
      </c>
      <c r="B33" s="17">
        <v>109.64</v>
      </c>
    </row>
    <row r="34" spans="1:2" ht="15">
      <c r="A34" s="18">
        <v>43525</v>
      </c>
      <c r="B34" s="17">
        <v>111.17</v>
      </c>
    </row>
    <row r="35" spans="1:2" ht="15">
      <c r="A35" s="18">
        <v>43556</v>
      </c>
      <c r="B35" s="17">
        <v>111.13</v>
      </c>
    </row>
    <row r="36" spans="1:2" ht="15">
      <c r="A36" s="18">
        <v>43586</v>
      </c>
      <c r="B36" s="17">
        <v>111.01</v>
      </c>
    </row>
    <row r="37" spans="1:2" ht="15">
      <c r="A37" s="18">
        <v>43617</v>
      </c>
      <c r="B37" s="17">
        <v>109.07</v>
      </c>
    </row>
    <row r="38" spans="1:2" ht="15">
      <c r="A38" s="18">
        <v>43647</v>
      </c>
      <c r="B38" s="17">
        <v>107.99</v>
      </c>
    </row>
    <row r="39" spans="1:2" ht="15">
      <c r="A39" s="18">
        <v>43678</v>
      </c>
      <c r="B39" s="17">
        <v>107.17</v>
      </c>
    </row>
    <row r="40" spans="1:2" ht="15">
      <c r="A40" s="18">
        <v>43709</v>
      </c>
      <c r="B40" s="17">
        <v>106.64</v>
      </c>
    </row>
    <row r="41" spans="1:2" ht="15">
      <c r="A41" s="18">
        <v>43739</v>
      </c>
      <c r="B41" s="17">
        <v>107.8</v>
      </c>
    </row>
    <row r="42" spans="1:2" ht="15">
      <c r="A42" s="18">
        <v>43770</v>
      </c>
      <c r="B42" s="17">
        <v>108.78</v>
      </c>
    </row>
    <row r="43" spans="1:2" ht="15">
      <c r="A43" s="18">
        <v>43800</v>
      </c>
      <c r="B43" s="17">
        <v>108.94</v>
      </c>
    </row>
  </sheetData>
  <phoneticPr fontId="4"/>
  <hyperlinks>
    <hyperlink ref="A2" r:id="rId1" xr:uid="{06E4294E-5100-4AC4-87C7-C2633CFFB4D1}"/>
    <hyperlink ref="A27" r:id="rId2" xr:uid="{B5A85583-21AE-44A8-8C66-6CAF70DB377C}"/>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A21BDB-E77D-4685-96A7-27CB4D3978B2}">
  <dimension ref="A1:N28"/>
  <sheetViews>
    <sheetView topLeftCell="B1" workbookViewId="0">
      <selection activeCell="J10" sqref="J10"/>
    </sheetView>
  </sheetViews>
  <sheetFormatPr defaultRowHeight="13.5"/>
  <cols>
    <col min="2" max="2" width="21.75" customWidth="1"/>
    <col min="3" max="3" width="13.5" customWidth="1"/>
    <col min="4" max="4" width="11.25" customWidth="1"/>
    <col min="5" max="5" width="13" customWidth="1"/>
    <col min="6" max="6" width="11.75" customWidth="1"/>
    <col min="7" max="7" width="17" customWidth="1"/>
    <col min="8" max="8" width="15.375" customWidth="1"/>
    <col min="9" max="9" width="20.5" customWidth="1"/>
    <col min="10" max="10" width="30.625" customWidth="1"/>
    <col min="12" max="12" width="12.375" customWidth="1"/>
    <col min="13" max="13" width="14.625" customWidth="1"/>
    <col min="14" max="14" width="13" customWidth="1"/>
  </cols>
  <sheetData>
    <row r="1" spans="1:14">
      <c r="A1" t="s">
        <v>146</v>
      </c>
    </row>
    <row r="2" spans="1:14">
      <c r="A2" s="13" t="s">
        <v>147</v>
      </c>
    </row>
    <row r="3" spans="1:14">
      <c r="A3" s="14" t="s">
        <v>148</v>
      </c>
    </row>
    <row r="5" spans="1:14" ht="23.25">
      <c r="A5" s="73" t="s">
        <v>149</v>
      </c>
      <c r="B5" s="74"/>
      <c r="C5" s="74"/>
      <c r="D5" s="74"/>
      <c r="E5" s="74"/>
      <c r="F5" s="74"/>
      <c r="G5" s="14"/>
      <c r="H5" s="14"/>
      <c r="I5" s="14"/>
    </row>
    <row r="6" spans="1:14">
      <c r="A6" s="14"/>
      <c r="B6" s="14"/>
      <c r="C6" s="14"/>
      <c r="D6" s="14"/>
      <c r="E6" s="14"/>
      <c r="F6" s="14"/>
      <c r="G6" s="14"/>
      <c r="H6" s="14"/>
      <c r="I6" s="14"/>
    </row>
    <row r="7" spans="1:14">
      <c r="A7" s="14" t="s">
        <v>150</v>
      </c>
      <c r="B7" s="14"/>
      <c r="C7" s="14"/>
      <c r="D7" s="14"/>
      <c r="E7" s="14"/>
      <c r="F7" s="14"/>
      <c r="G7" s="14"/>
      <c r="H7" s="14"/>
      <c r="I7" s="14"/>
    </row>
    <row r="8" spans="1:14">
      <c r="A8" s="14"/>
      <c r="B8" s="14"/>
      <c r="C8" s="14"/>
      <c r="D8" s="14"/>
      <c r="E8" s="14"/>
      <c r="F8" s="14"/>
      <c r="G8" s="14"/>
      <c r="H8" s="14"/>
      <c r="I8" s="14" t="s">
        <v>151</v>
      </c>
    </row>
    <row r="9" spans="1:14" ht="16.149999999999999" customHeight="1">
      <c r="A9" s="26" t="s">
        <v>152</v>
      </c>
      <c r="B9" s="26" t="s">
        <v>18</v>
      </c>
      <c r="C9" s="26" t="s">
        <v>153</v>
      </c>
      <c r="D9" s="26" t="s">
        <v>154</v>
      </c>
      <c r="E9" s="26" t="s">
        <v>155</v>
      </c>
      <c r="F9" s="26" t="s">
        <v>156</v>
      </c>
      <c r="G9" s="26" t="s">
        <v>157</v>
      </c>
      <c r="H9" s="26" t="s">
        <v>158</v>
      </c>
      <c r="I9" s="26" t="s">
        <v>159</v>
      </c>
      <c r="J9" s="28" t="s">
        <v>242</v>
      </c>
      <c r="L9" s="69" t="s">
        <v>371</v>
      </c>
      <c r="M9" s="69" t="s">
        <v>374</v>
      </c>
      <c r="N9" s="69">
        <v>54400000000</v>
      </c>
    </row>
    <row r="10" spans="1:14">
      <c r="A10" s="27" t="s">
        <v>160</v>
      </c>
      <c r="B10" s="27" t="s">
        <v>161</v>
      </c>
      <c r="C10" s="27" t="s">
        <v>161</v>
      </c>
      <c r="D10" s="27" t="s">
        <v>161</v>
      </c>
      <c r="E10" s="27" t="s">
        <v>162</v>
      </c>
      <c r="F10" s="27" t="s">
        <v>163</v>
      </c>
      <c r="G10" s="27" t="s">
        <v>164</v>
      </c>
      <c r="H10" s="27" t="s">
        <v>165</v>
      </c>
      <c r="I10" s="27" t="s">
        <v>166</v>
      </c>
      <c r="J10" s="29">
        <f>H10*1000/(G10*$N$9*$N$10/1000000)</f>
        <v>9.7972424517931369</v>
      </c>
      <c r="L10" s="69"/>
      <c r="M10" s="69" t="s">
        <v>375</v>
      </c>
      <c r="N10" s="69">
        <v>9.4700000000000003E-4</v>
      </c>
    </row>
    <row r="11" spans="1:14">
      <c r="A11" s="27" t="s">
        <v>167</v>
      </c>
      <c r="B11" s="27" t="s">
        <v>168</v>
      </c>
      <c r="C11" s="27" t="s">
        <v>169</v>
      </c>
      <c r="D11" s="27" t="s">
        <v>170</v>
      </c>
      <c r="E11" s="27" t="s">
        <v>171</v>
      </c>
      <c r="F11" s="27" t="s">
        <v>172</v>
      </c>
      <c r="G11" s="27" t="s">
        <v>173</v>
      </c>
      <c r="H11" s="27" t="s">
        <v>174</v>
      </c>
      <c r="I11" s="27" t="s">
        <v>175</v>
      </c>
      <c r="L11" t="s">
        <v>382</v>
      </c>
    </row>
    <row r="12" spans="1:14">
      <c r="A12" s="27" t="s">
        <v>167</v>
      </c>
      <c r="B12" s="27" t="s">
        <v>176</v>
      </c>
      <c r="C12" s="27" t="s">
        <v>169</v>
      </c>
      <c r="D12" s="27" t="s">
        <v>170</v>
      </c>
      <c r="E12" s="27" t="s">
        <v>171</v>
      </c>
      <c r="F12" s="27" t="s">
        <v>172</v>
      </c>
      <c r="G12" s="27" t="s">
        <v>171</v>
      </c>
      <c r="H12" s="27" t="s">
        <v>172</v>
      </c>
      <c r="I12" s="27" t="s">
        <v>172</v>
      </c>
    </row>
    <row r="13" spans="1:14">
      <c r="A13" s="27" t="s">
        <v>167</v>
      </c>
      <c r="B13" s="27" t="s">
        <v>177</v>
      </c>
      <c r="C13" s="27" t="s">
        <v>169</v>
      </c>
      <c r="D13" s="27" t="s">
        <v>170</v>
      </c>
      <c r="E13" s="27" t="s">
        <v>171</v>
      </c>
      <c r="F13" s="27" t="s">
        <v>172</v>
      </c>
      <c r="G13" s="27" t="s">
        <v>178</v>
      </c>
      <c r="H13" s="27" t="s">
        <v>179</v>
      </c>
      <c r="I13" s="27" t="s">
        <v>180</v>
      </c>
    </row>
    <row r="14" spans="1:14">
      <c r="A14" s="27" t="s">
        <v>167</v>
      </c>
      <c r="B14" s="27" t="s">
        <v>181</v>
      </c>
      <c r="C14" s="27" t="s">
        <v>169</v>
      </c>
      <c r="D14" s="27" t="s">
        <v>170</v>
      </c>
      <c r="E14" s="27" t="s">
        <v>171</v>
      </c>
      <c r="F14" s="27" t="s">
        <v>172</v>
      </c>
      <c r="G14" s="27" t="s">
        <v>182</v>
      </c>
      <c r="H14" s="27" t="s">
        <v>183</v>
      </c>
      <c r="I14" s="27" t="s">
        <v>184</v>
      </c>
    </row>
    <row r="15" spans="1:14">
      <c r="A15" s="27" t="s">
        <v>167</v>
      </c>
      <c r="B15" s="27" t="s">
        <v>185</v>
      </c>
      <c r="C15" s="27" t="s">
        <v>169</v>
      </c>
      <c r="D15" s="27" t="s">
        <v>170</v>
      </c>
      <c r="E15" s="27" t="s">
        <v>171</v>
      </c>
      <c r="F15" s="27" t="s">
        <v>172</v>
      </c>
      <c r="G15" s="27" t="s">
        <v>186</v>
      </c>
      <c r="H15" s="27" t="s">
        <v>187</v>
      </c>
      <c r="I15" s="27" t="s">
        <v>188</v>
      </c>
    </row>
    <row r="16" spans="1:14">
      <c r="A16" s="27" t="s">
        <v>167</v>
      </c>
      <c r="B16" s="27" t="s">
        <v>189</v>
      </c>
      <c r="C16" s="27" t="s">
        <v>169</v>
      </c>
      <c r="D16" s="27" t="s">
        <v>170</v>
      </c>
      <c r="E16" s="27" t="s">
        <v>171</v>
      </c>
      <c r="F16" s="27" t="s">
        <v>172</v>
      </c>
      <c r="G16" s="27" t="s">
        <v>190</v>
      </c>
      <c r="H16" s="27" t="s">
        <v>191</v>
      </c>
      <c r="I16" s="27" t="s">
        <v>192</v>
      </c>
    </row>
    <row r="17" spans="1:9">
      <c r="A17" s="27" t="s">
        <v>167</v>
      </c>
      <c r="B17" s="27" t="s">
        <v>193</v>
      </c>
      <c r="C17" s="27" t="s">
        <v>169</v>
      </c>
      <c r="D17" s="27" t="s">
        <v>170</v>
      </c>
      <c r="E17" s="27" t="s">
        <v>171</v>
      </c>
      <c r="F17" s="27" t="s">
        <v>172</v>
      </c>
      <c r="G17" s="27" t="s">
        <v>194</v>
      </c>
      <c r="H17" s="27" t="s">
        <v>195</v>
      </c>
      <c r="I17" s="27" t="s">
        <v>196</v>
      </c>
    </row>
    <row r="18" spans="1:9">
      <c r="A18" s="27" t="s">
        <v>167</v>
      </c>
      <c r="B18" s="27" t="s">
        <v>197</v>
      </c>
      <c r="C18" s="27" t="s">
        <v>169</v>
      </c>
      <c r="D18" s="27" t="s">
        <v>170</v>
      </c>
      <c r="E18" s="27" t="s">
        <v>171</v>
      </c>
      <c r="F18" s="27" t="s">
        <v>172</v>
      </c>
      <c r="G18" s="27" t="s">
        <v>198</v>
      </c>
      <c r="H18" s="27" t="s">
        <v>199</v>
      </c>
      <c r="I18" s="27" t="s">
        <v>200</v>
      </c>
    </row>
    <row r="19" spans="1:9">
      <c r="A19" s="27" t="s">
        <v>167</v>
      </c>
      <c r="B19" s="27" t="s">
        <v>201</v>
      </c>
      <c r="C19" s="27" t="s">
        <v>169</v>
      </c>
      <c r="D19" s="27" t="s">
        <v>170</v>
      </c>
      <c r="E19" s="27" t="s">
        <v>171</v>
      </c>
      <c r="F19" s="27" t="s">
        <v>172</v>
      </c>
      <c r="G19" s="27" t="s">
        <v>202</v>
      </c>
      <c r="H19" s="27" t="s">
        <v>203</v>
      </c>
      <c r="I19" s="27" t="s">
        <v>204</v>
      </c>
    </row>
    <row r="20" spans="1:9">
      <c r="A20" s="27" t="s">
        <v>167</v>
      </c>
      <c r="B20" s="27" t="s">
        <v>205</v>
      </c>
      <c r="C20" s="27" t="s">
        <v>169</v>
      </c>
      <c r="D20" s="27" t="s">
        <v>170</v>
      </c>
      <c r="E20" s="27" t="s">
        <v>171</v>
      </c>
      <c r="F20" s="27" t="s">
        <v>172</v>
      </c>
      <c r="G20" s="27" t="s">
        <v>206</v>
      </c>
      <c r="H20" s="27" t="s">
        <v>207</v>
      </c>
      <c r="I20" s="27" t="s">
        <v>208</v>
      </c>
    </row>
    <row r="21" spans="1:9">
      <c r="A21" s="27" t="s">
        <v>167</v>
      </c>
      <c r="B21" s="27" t="s">
        <v>209</v>
      </c>
      <c r="C21" s="27" t="s">
        <v>169</v>
      </c>
      <c r="D21" s="27" t="s">
        <v>170</v>
      </c>
      <c r="E21" s="27" t="s">
        <v>171</v>
      </c>
      <c r="F21" s="27" t="s">
        <v>172</v>
      </c>
      <c r="G21" s="27" t="s">
        <v>210</v>
      </c>
      <c r="H21" s="27" t="s">
        <v>211</v>
      </c>
      <c r="I21" s="27" t="s">
        <v>212</v>
      </c>
    </row>
    <row r="22" spans="1:9">
      <c r="A22" s="27" t="s">
        <v>167</v>
      </c>
      <c r="B22" s="27" t="s">
        <v>213</v>
      </c>
      <c r="C22" s="27" t="s">
        <v>169</v>
      </c>
      <c r="D22" s="27" t="s">
        <v>170</v>
      </c>
      <c r="E22" s="27" t="s">
        <v>214</v>
      </c>
      <c r="F22" s="27" t="s">
        <v>215</v>
      </c>
      <c r="G22" s="27" t="s">
        <v>171</v>
      </c>
      <c r="H22" s="27" t="s">
        <v>172</v>
      </c>
      <c r="I22" s="27" t="s">
        <v>215</v>
      </c>
    </row>
    <row r="23" spans="1:9">
      <c r="A23" s="27" t="s">
        <v>167</v>
      </c>
      <c r="B23" s="27" t="s">
        <v>216</v>
      </c>
      <c r="C23" s="27" t="s">
        <v>169</v>
      </c>
      <c r="D23" s="27" t="s">
        <v>170</v>
      </c>
      <c r="E23" s="27" t="s">
        <v>171</v>
      </c>
      <c r="F23" s="27" t="s">
        <v>172</v>
      </c>
      <c r="G23" s="27" t="s">
        <v>217</v>
      </c>
      <c r="H23" s="27" t="s">
        <v>218</v>
      </c>
      <c r="I23" s="27" t="s">
        <v>219</v>
      </c>
    </row>
    <row r="24" spans="1:9">
      <c r="A24" s="27" t="s">
        <v>167</v>
      </c>
      <c r="B24" s="27" t="s">
        <v>220</v>
      </c>
      <c r="C24" s="27" t="s">
        <v>169</v>
      </c>
      <c r="D24" s="27" t="s">
        <v>170</v>
      </c>
      <c r="E24" s="27" t="s">
        <v>171</v>
      </c>
      <c r="F24" s="27" t="s">
        <v>172</v>
      </c>
      <c r="G24" s="27" t="s">
        <v>221</v>
      </c>
      <c r="H24" s="27" t="s">
        <v>222</v>
      </c>
      <c r="I24" s="27" t="s">
        <v>223</v>
      </c>
    </row>
    <row r="25" spans="1:9">
      <c r="A25" s="27" t="s">
        <v>167</v>
      </c>
      <c r="B25" s="27" t="s">
        <v>224</v>
      </c>
      <c r="C25" s="27" t="s">
        <v>169</v>
      </c>
      <c r="D25" s="27" t="s">
        <v>170</v>
      </c>
      <c r="E25" s="27" t="s">
        <v>171</v>
      </c>
      <c r="F25" s="27" t="s">
        <v>172</v>
      </c>
      <c r="G25" s="27" t="s">
        <v>225</v>
      </c>
      <c r="H25" s="27" t="s">
        <v>226</v>
      </c>
      <c r="I25" s="27" t="s">
        <v>227</v>
      </c>
    </row>
    <row r="26" spans="1:9">
      <c r="A26" s="27" t="s">
        <v>167</v>
      </c>
      <c r="B26" s="27" t="s">
        <v>228</v>
      </c>
      <c r="C26" s="27" t="s">
        <v>169</v>
      </c>
      <c r="D26" s="27" t="s">
        <v>170</v>
      </c>
      <c r="E26" s="27" t="s">
        <v>171</v>
      </c>
      <c r="F26" s="27" t="s">
        <v>172</v>
      </c>
      <c r="G26" s="27" t="s">
        <v>229</v>
      </c>
      <c r="H26" s="27" t="s">
        <v>230</v>
      </c>
      <c r="I26" s="27" t="s">
        <v>231</v>
      </c>
    </row>
    <row r="27" spans="1:9">
      <c r="A27" s="27" t="s">
        <v>167</v>
      </c>
      <c r="B27" s="27" t="s">
        <v>232</v>
      </c>
      <c r="C27" s="27" t="s">
        <v>169</v>
      </c>
      <c r="D27" s="27" t="s">
        <v>170</v>
      </c>
      <c r="E27" s="27" t="s">
        <v>171</v>
      </c>
      <c r="F27" s="27" t="s">
        <v>172</v>
      </c>
      <c r="G27" s="27" t="s">
        <v>233</v>
      </c>
      <c r="H27" s="27" t="s">
        <v>234</v>
      </c>
      <c r="I27" s="27" t="s">
        <v>235</v>
      </c>
    </row>
    <row r="28" spans="1:9">
      <c r="A28" s="27" t="s">
        <v>167</v>
      </c>
      <c r="B28" s="27" t="s">
        <v>236</v>
      </c>
      <c r="C28" s="27" t="s">
        <v>169</v>
      </c>
      <c r="D28" s="27" t="s">
        <v>170</v>
      </c>
      <c r="E28" s="27" t="s">
        <v>237</v>
      </c>
      <c r="F28" s="27" t="s">
        <v>238</v>
      </c>
      <c r="G28" s="27" t="s">
        <v>239</v>
      </c>
      <c r="H28" s="27" t="s">
        <v>240</v>
      </c>
      <c r="I28" s="27" t="s">
        <v>241</v>
      </c>
    </row>
  </sheetData>
  <mergeCells count="1">
    <mergeCell ref="A5:F5"/>
  </mergeCells>
  <phoneticPr fontId="4"/>
  <hyperlinks>
    <hyperlink ref="A2" r:id="rId1" xr:uid="{9CB91DF7-64F5-4314-A23F-01B0EA155B15}"/>
  </hyperlinks>
  <pageMargins left="0.7" right="0.7" top="0.75" bottom="0.75" header="0.3" footer="0.3"/>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5DD05D-2537-42A9-97F4-522FA3032A76}">
  <dimension ref="B1:AB53"/>
  <sheetViews>
    <sheetView workbookViewId="0">
      <selection activeCell="G5" sqref="G5"/>
    </sheetView>
  </sheetViews>
  <sheetFormatPr defaultRowHeight="13.5"/>
  <cols>
    <col min="1" max="1" width="3.5" customWidth="1"/>
    <col min="2" max="28" width="20.75" customWidth="1"/>
  </cols>
  <sheetData>
    <row r="1" spans="2:28" ht="14.25">
      <c r="F1" s="55"/>
      <c r="H1" s="45"/>
      <c r="I1" s="45"/>
      <c r="J1" s="45"/>
      <c r="K1" s="45"/>
    </row>
    <row r="2" spans="2:28" ht="14.25">
      <c r="B2" s="54" t="s">
        <v>329</v>
      </c>
      <c r="C2" s="30" t="s">
        <v>379</v>
      </c>
      <c r="D2" s="71" t="s">
        <v>380</v>
      </c>
      <c r="E2" s="36" t="s">
        <v>330</v>
      </c>
    </row>
    <row r="4" spans="2:28" s="14" customFormat="1" ht="43.9" customHeight="1">
      <c r="B4" s="23" t="s">
        <v>330</v>
      </c>
      <c r="C4" s="53" t="s">
        <v>305</v>
      </c>
      <c r="D4" s="53" t="s">
        <v>306</v>
      </c>
      <c r="E4" s="46" t="s">
        <v>307</v>
      </c>
      <c r="F4" s="46" t="s">
        <v>308</v>
      </c>
      <c r="G4" s="47" t="s">
        <v>309</v>
      </c>
      <c r="H4" s="48" t="s">
        <v>313</v>
      </c>
      <c r="I4" s="48" t="s">
        <v>314</v>
      </c>
      <c r="J4" s="48" t="s">
        <v>315</v>
      </c>
      <c r="K4" s="49" t="s">
        <v>316</v>
      </c>
      <c r="L4" s="49" t="s">
        <v>310</v>
      </c>
      <c r="M4" s="49" t="s">
        <v>317</v>
      </c>
      <c r="N4" s="48" t="s">
        <v>318</v>
      </c>
      <c r="O4" s="49" t="s">
        <v>319</v>
      </c>
      <c r="P4" s="49" t="s">
        <v>320</v>
      </c>
      <c r="Q4" s="50" t="s">
        <v>95</v>
      </c>
      <c r="R4" s="51" t="s">
        <v>311</v>
      </c>
      <c r="S4" s="52" t="s">
        <v>321</v>
      </c>
      <c r="T4" s="23" t="s">
        <v>322</v>
      </c>
      <c r="U4" s="23" t="s">
        <v>323</v>
      </c>
      <c r="V4" s="23" t="s">
        <v>324</v>
      </c>
      <c r="W4" s="23" t="s">
        <v>325</v>
      </c>
      <c r="X4" s="23" t="s">
        <v>326</v>
      </c>
      <c r="Y4" s="23" t="s">
        <v>312</v>
      </c>
      <c r="Z4" s="23" t="s">
        <v>327</v>
      </c>
      <c r="AA4" s="23"/>
      <c r="AB4" s="23"/>
    </row>
    <row r="5" spans="2:28">
      <c r="B5" s="21">
        <v>2019</v>
      </c>
      <c r="C5" s="72">
        <f>C53/($H$7*$H$8/1000)</f>
        <v>2.3773072891857057</v>
      </c>
      <c r="D5" s="72">
        <f t="shared" ref="D5:AB5" si="0">D53/($H$7*$H$8/1000)</f>
        <v>2.2747567786718128</v>
      </c>
      <c r="E5" s="72">
        <f t="shared" si="0"/>
        <v>2.2747567786718128</v>
      </c>
      <c r="F5" s="72">
        <f t="shared" si="0"/>
        <v>2.6383449523119795</v>
      </c>
      <c r="G5" s="56">
        <f>G53/($H$7*$H$8/1000)</f>
        <v>6.9361436202124125</v>
      </c>
      <c r="H5" s="72">
        <f t="shared" si="0"/>
        <v>0</v>
      </c>
      <c r="I5" s="72">
        <f t="shared" si="0"/>
        <v>0</v>
      </c>
      <c r="J5" s="72">
        <f t="shared" si="0"/>
        <v>0</v>
      </c>
      <c r="K5" s="72">
        <f t="shared" si="0"/>
        <v>6.7030742781353823</v>
      </c>
      <c r="L5" s="72">
        <f t="shared" si="0"/>
        <v>0</v>
      </c>
      <c r="M5" s="72">
        <f t="shared" si="0"/>
        <v>0</v>
      </c>
      <c r="N5" s="72">
        <f t="shared" si="0"/>
        <v>9.6863618567213674</v>
      </c>
      <c r="O5" s="72">
        <f t="shared" si="0"/>
        <v>0</v>
      </c>
      <c r="P5" s="72">
        <f t="shared" si="0"/>
        <v>0</v>
      </c>
      <c r="Q5" s="72">
        <f t="shared" si="0"/>
        <v>5.1834621677931461</v>
      </c>
      <c r="R5" s="72">
        <f t="shared" si="0"/>
        <v>0</v>
      </c>
      <c r="S5" s="72">
        <f t="shared" si="0"/>
        <v>0</v>
      </c>
      <c r="T5" s="72">
        <f t="shared" si="0"/>
        <v>0</v>
      </c>
      <c r="U5" s="72">
        <f t="shared" si="0"/>
        <v>0</v>
      </c>
      <c r="V5" s="72">
        <f t="shared" si="0"/>
        <v>6.8988525254800876</v>
      </c>
      <c r="W5" s="72">
        <f t="shared" si="0"/>
        <v>0</v>
      </c>
      <c r="X5" s="72">
        <f t="shared" si="0"/>
        <v>0</v>
      </c>
      <c r="Y5" s="72">
        <f t="shared" si="0"/>
        <v>0</v>
      </c>
      <c r="Z5" s="72">
        <f t="shared" si="0"/>
        <v>0</v>
      </c>
      <c r="AA5" s="72">
        <f t="shared" si="0"/>
        <v>3.1977113732968516</v>
      </c>
      <c r="AB5" s="72">
        <f t="shared" si="0"/>
        <v>3.1977113732968516</v>
      </c>
    </row>
    <row r="7" spans="2:28">
      <c r="F7" s="69" t="s">
        <v>376</v>
      </c>
      <c r="G7" s="69" t="s">
        <v>377</v>
      </c>
      <c r="H7" s="69">
        <v>1132673.8640000001</v>
      </c>
    </row>
    <row r="8" spans="2:28">
      <c r="F8" s="69"/>
      <c r="G8" s="69" t="s">
        <v>378</v>
      </c>
      <c r="H8" s="69">
        <v>9.4700000000000003E-4</v>
      </c>
    </row>
    <row r="9" spans="2:28" ht="15">
      <c r="B9" s="33" t="s">
        <v>243</v>
      </c>
      <c r="C9" s="32"/>
      <c r="D9" s="32"/>
      <c r="F9" t="s">
        <v>382</v>
      </c>
    </row>
    <row r="10" spans="2:28" ht="14.25">
      <c r="B10" s="31"/>
      <c r="C10" s="32"/>
      <c r="D10" s="32"/>
    </row>
    <row r="11" spans="2:28" ht="14.25">
      <c r="B11" s="30" t="s">
        <v>244</v>
      </c>
      <c r="C11" s="34" t="s">
        <v>245</v>
      </c>
      <c r="D11" s="30"/>
    </row>
    <row r="12" spans="2:28" ht="14.25">
      <c r="B12" s="30" t="s">
        <v>246</v>
      </c>
      <c r="C12" s="35" t="s">
        <v>247</v>
      </c>
      <c r="D12" s="30"/>
    </row>
    <row r="13" spans="2:28" ht="14.25">
      <c r="B13" s="30" t="s">
        <v>248</v>
      </c>
      <c r="C13" s="35" t="s">
        <v>249</v>
      </c>
      <c r="D13" s="30"/>
    </row>
    <row r="14" spans="2:28" ht="14.25">
      <c r="B14" s="36"/>
      <c r="C14" s="44"/>
      <c r="D14" s="36"/>
    </row>
    <row r="15" spans="2:28">
      <c r="B15" t="s">
        <v>328</v>
      </c>
    </row>
    <row r="16" spans="2:28" ht="15.75">
      <c r="B16" s="37"/>
      <c r="C16" s="42" t="s">
        <v>250</v>
      </c>
      <c r="D16" s="36"/>
      <c r="E16" s="36"/>
      <c r="F16" s="36"/>
      <c r="G16" s="36"/>
      <c r="H16" s="36"/>
      <c r="I16" s="36"/>
      <c r="J16" s="36"/>
      <c r="K16" s="36"/>
      <c r="L16" s="36"/>
      <c r="M16" s="36"/>
      <c r="N16" s="36"/>
      <c r="O16" s="36"/>
      <c r="P16" s="36"/>
      <c r="Q16" s="36"/>
      <c r="R16" s="36"/>
      <c r="S16" s="36"/>
      <c r="T16" s="36"/>
      <c r="U16" s="36"/>
      <c r="V16" s="36"/>
      <c r="W16" s="36"/>
      <c r="X16" s="36"/>
      <c r="Y16" s="36"/>
      <c r="Z16" s="36"/>
      <c r="AA16" s="36"/>
      <c r="AB16" s="36"/>
    </row>
    <row r="17" spans="2:28" ht="24">
      <c r="B17" s="41" t="s">
        <v>251</v>
      </c>
      <c r="C17" s="39" t="s">
        <v>252</v>
      </c>
      <c r="D17" s="39" t="s">
        <v>253</v>
      </c>
      <c r="E17" s="39" t="s">
        <v>254</v>
      </c>
      <c r="F17" s="39" t="s">
        <v>255</v>
      </c>
      <c r="G17" s="39" t="s">
        <v>256</v>
      </c>
      <c r="H17" s="39" t="s">
        <v>257</v>
      </c>
      <c r="I17" s="39" t="s">
        <v>258</v>
      </c>
      <c r="J17" s="39" t="s">
        <v>259</v>
      </c>
      <c r="K17" s="39" t="s">
        <v>260</v>
      </c>
      <c r="L17" s="39" t="s">
        <v>261</v>
      </c>
      <c r="M17" s="39" t="s">
        <v>262</v>
      </c>
      <c r="N17" s="39" t="s">
        <v>263</v>
      </c>
      <c r="O17" s="39" t="s">
        <v>264</v>
      </c>
      <c r="P17" s="39" t="s">
        <v>265</v>
      </c>
      <c r="Q17" s="39" t="s">
        <v>266</v>
      </c>
      <c r="R17" s="39" t="s">
        <v>267</v>
      </c>
      <c r="S17" s="39" t="s">
        <v>268</v>
      </c>
      <c r="T17" s="39" t="s">
        <v>269</v>
      </c>
      <c r="U17" s="39" t="s">
        <v>270</v>
      </c>
      <c r="V17" s="39" t="s">
        <v>271</v>
      </c>
      <c r="W17" s="39" t="s">
        <v>272</v>
      </c>
      <c r="X17" s="39" t="s">
        <v>273</v>
      </c>
      <c r="Y17" s="39" t="s">
        <v>274</v>
      </c>
      <c r="Z17" s="39" t="s">
        <v>275</v>
      </c>
      <c r="AA17" s="39" t="s">
        <v>276</v>
      </c>
      <c r="AB17" s="39" t="s">
        <v>277</v>
      </c>
    </row>
    <row r="18" spans="2:28" ht="65.45" customHeight="1">
      <c r="B18" s="40" t="s">
        <v>278</v>
      </c>
      <c r="C18" s="38" t="s">
        <v>279</v>
      </c>
      <c r="D18" s="38" t="s">
        <v>280</v>
      </c>
      <c r="E18" s="38" t="s">
        <v>281</v>
      </c>
      <c r="F18" s="38" t="s">
        <v>282</v>
      </c>
      <c r="G18" s="38" t="s">
        <v>283</v>
      </c>
      <c r="H18" s="38" t="s">
        <v>284</v>
      </c>
      <c r="I18" s="38" t="s">
        <v>285</v>
      </c>
      <c r="J18" s="38" t="s">
        <v>286</v>
      </c>
      <c r="K18" s="38" t="s">
        <v>287</v>
      </c>
      <c r="L18" s="38" t="s">
        <v>288</v>
      </c>
      <c r="M18" s="38" t="s">
        <v>289</v>
      </c>
      <c r="N18" s="38" t="s">
        <v>290</v>
      </c>
      <c r="O18" s="38" t="s">
        <v>291</v>
      </c>
      <c r="P18" s="38" t="s">
        <v>292</v>
      </c>
      <c r="Q18" s="38" t="s">
        <v>293</v>
      </c>
      <c r="R18" s="38" t="s">
        <v>294</v>
      </c>
      <c r="S18" s="38" t="s">
        <v>295</v>
      </c>
      <c r="T18" s="38" t="s">
        <v>296</v>
      </c>
      <c r="U18" s="38" t="s">
        <v>297</v>
      </c>
      <c r="V18" s="38" t="s">
        <v>298</v>
      </c>
      <c r="W18" s="38" t="s">
        <v>299</v>
      </c>
      <c r="X18" s="38" t="s">
        <v>300</v>
      </c>
      <c r="Y18" s="38" t="s">
        <v>301</v>
      </c>
      <c r="Z18" s="38" t="s">
        <v>302</v>
      </c>
      <c r="AA18" s="38" t="s">
        <v>303</v>
      </c>
      <c r="AB18" s="38" t="s">
        <v>304</v>
      </c>
    </row>
    <row r="19" spans="2:28" ht="4.9000000000000004" customHeight="1">
      <c r="B19" s="43">
        <v>31228</v>
      </c>
      <c r="C19" s="36">
        <v>3.21</v>
      </c>
      <c r="D19" s="36">
        <v>3.17</v>
      </c>
      <c r="E19" s="36">
        <v>3.17</v>
      </c>
      <c r="F19" s="36"/>
      <c r="G19" s="36">
        <v>4.5999999999999996</v>
      </c>
      <c r="H19" s="36">
        <v>4.5999999999999996</v>
      </c>
      <c r="I19" s="36"/>
      <c r="J19" s="36"/>
      <c r="K19" s="36"/>
      <c r="L19" s="36"/>
      <c r="M19" s="36"/>
      <c r="N19" s="36"/>
      <c r="O19" s="36"/>
      <c r="P19" s="36"/>
      <c r="Q19" s="36"/>
      <c r="R19" s="36"/>
      <c r="S19" s="36"/>
      <c r="T19" s="36"/>
      <c r="U19" s="36"/>
      <c r="V19" s="36"/>
      <c r="W19" s="36"/>
      <c r="X19" s="36"/>
      <c r="Y19" s="36"/>
      <c r="Z19" s="36"/>
      <c r="AA19" s="36"/>
      <c r="AB19" s="36"/>
    </row>
    <row r="20" spans="2:28" ht="14.25" hidden="1">
      <c r="B20" s="43">
        <v>31593</v>
      </c>
      <c r="C20" s="36">
        <v>2.4300000000000002</v>
      </c>
      <c r="D20" s="36">
        <v>2.42</v>
      </c>
      <c r="E20" s="36">
        <v>2.42</v>
      </c>
      <c r="F20" s="36"/>
      <c r="G20" s="36">
        <v>4.62</v>
      </c>
      <c r="H20" s="36"/>
      <c r="I20" s="36"/>
      <c r="J20" s="36"/>
      <c r="K20" s="36"/>
      <c r="L20" s="36"/>
      <c r="M20" s="36"/>
      <c r="N20" s="36"/>
      <c r="O20" s="36"/>
      <c r="P20" s="36"/>
      <c r="Q20" s="36"/>
      <c r="R20" s="36"/>
      <c r="S20" s="36"/>
      <c r="T20" s="36"/>
      <c r="U20" s="36"/>
      <c r="V20" s="36"/>
      <c r="W20" s="36"/>
      <c r="X20" s="36"/>
      <c r="Y20" s="36"/>
      <c r="Z20" s="36"/>
      <c r="AA20" s="36"/>
      <c r="AB20" s="36"/>
    </row>
    <row r="21" spans="2:28" ht="14.25" hidden="1">
      <c r="B21" s="43">
        <v>31958</v>
      </c>
      <c r="C21" s="36">
        <v>1.95</v>
      </c>
      <c r="D21" s="36">
        <v>1.95</v>
      </c>
      <c r="E21" s="36">
        <v>1.95</v>
      </c>
      <c r="F21" s="36"/>
      <c r="G21" s="36"/>
      <c r="H21" s="36"/>
      <c r="I21" s="36"/>
      <c r="J21" s="36"/>
      <c r="K21" s="36"/>
      <c r="L21" s="36"/>
      <c r="M21" s="36"/>
      <c r="N21" s="36"/>
      <c r="O21" s="36"/>
      <c r="P21" s="36"/>
      <c r="Q21" s="36"/>
      <c r="R21" s="36"/>
      <c r="S21" s="36"/>
      <c r="T21" s="36"/>
      <c r="U21" s="36"/>
      <c r="V21" s="36"/>
      <c r="W21" s="36"/>
      <c r="X21" s="36"/>
      <c r="Y21" s="36"/>
      <c r="Z21" s="36"/>
      <c r="AA21" s="36"/>
      <c r="AB21" s="36"/>
    </row>
    <row r="22" spans="2:28" ht="14.25" hidden="1">
      <c r="B22" s="43">
        <v>32324</v>
      </c>
      <c r="C22" s="36">
        <v>1.84</v>
      </c>
      <c r="D22" s="36">
        <v>1.83</v>
      </c>
      <c r="E22" s="36">
        <v>1.83</v>
      </c>
      <c r="F22" s="36"/>
      <c r="G22" s="36">
        <v>2.71</v>
      </c>
      <c r="H22" s="36">
        <v>2.71</v>
      </c>
      <c r="I22" s="36"/>
      <c r="J22" s="36"/>
      <c r="K22" s="36"/>
      <c r="L22" s="36"/>
      <c r="M22" s="36"/>
      <c r="N22" s="36"/>
      <c r="O22" s="36"/>
      <c r="P22" s="36"/>
      <c r="Q22" s="36"/>
      <c r="R22" s="36"/>
      <c r="S22" s="36"/>
      <c r="T22" s="36"/>
      <c r="U22" s="36"/>
      <c r="V22" s="36"/>
      <c r="W22" s="36"/>
      <c r="X22" s="36"/>
      <c r="Y22" s="36"/>
      <c r="Z22" s="36"/>
      <c r="AA22" s="36"/>
      <c r="AB22" s="36"/>
    </row>
    <row r="23" spans="2:28" ht="14.25" hidden="1">
      <c r="B23" s="43">
        <v>32689</v>
      </c>
      <c r="C23" s="36">
        <v>1.82</v>
      </c>
      <c r="D23" s="36">
        <v>1.81</v>
      </c>
      <c r="E23" s="36">
        <v>1.81</v>
      </c>
      <c r="F23" s="36"/>
      <c r="G23" s="36">
        <v>2.2200000000000002</v>
      </c>
      <c r="H23" s="36">
        <v>2.2200000000000002</v>
      </c>
      <c r="I23" s="36"/>
      <c r="J23" s="36"/>
      <c r="K23" s="36"/>
      <c r="L23" s="36"/>
      <c r="M23" s="36"/>
      <c r="N23" s="36"/>
      <c r="O23" s="36"/>
      <c r="P23" s="36"/>
      <c r="Q23" s="36"/>
      <c r="R23" s="36"/>
      <c r="S23" s="36"/>
      <c r="T23" s="36"/>
      <c r="U23" s="36"/>
      <c r="V23" s="36"/>
      <c r="W23" s="36"/>
      <c r="X23" s="36"/>
      <c r="Y23" s="36"/>
      <c r="Z23" s="36"/>
      <c r="AA23" s="36"/>
      <c r="AB23" s="36"/>
    </row>
    <row r="24" spans="2:28" ht="14.25" hidden="1">
      <c r="B24" s="43">
        <v>33054</v>
      </c>
      <c r="C24" s="36">
        <v>1.94</v>
      </c>
      <c r="D24" s="36">
        <v>1.91</v>
      </c>
      <c r="E24" s="36">
        <v>1.91</v>
      </c>
      <c r="F24" s="36"/>
      <c r="G24" s="36">
        <v>2.4700000000000002</v>
      </c>
      <c r="H24" s="36">
        <v>2.4700000000000002</v>
      </c>
      <c r="I24" s="36"/>
      <c r="J24" s="36"/>
      <c r="K24" s="36"/>
      <c r="L24" s="36"/>
      <c r="M24" s="36"/>
      <c r="N24" s="36"/>
      <c r="O24" s="36"/>
      <c r="P24" s="36"/>
      <c r="Q24" s="36"/>
      <c r="R24" s="36"/>
      <c r="S24" s="36"/>
      <c r="T24" s="36"/>
      <c r="U24" s="36"/>
      <c r="V24" s="36"/>
      <c r="W24" s="36"/>
      <c r="X24" s="36"/>
      <c r="Y24" s="36"/>
      <c r="Z24" s="36"/>
      <c r="AA24" s="36"/>
      <c r="AB24" s="36"/>
    </row>
    <row r="25" spans="2:28" ht="14.25" hidden="1">
      <c r="B25" s="43">
        <v>33419</v>
      </c>
      <c r="C25" s="36">
        <v>1.83</v>
      </c>
      <c r="D25" s="36">
        <v>1.81</v>
      </c>
      <c r="E25" s="36">
        <v>1.81</v>
      </c>
      <c r="F25" s="36"/>
      <c r="G25" s="36">
        <v>2.36</v>
      </c>
      <c r="H25" s="36">
        <v>2.36</v>
      </c>
      <c r="I25" s="36"/>
      <c r="J25" s="36"/>
      <c r="K25" s="36"/>
      <c r="L25" s="36"/>
      <c r="M25" s="36"/>
      <c r="N25" s="36"/>
      <c r="O25" s="36"/>
      <c r="P25" s="36"/>
      <c r="Q25" s="36"/>
      <c r="R25" s="36"/>
      <c r="S25" s="36"/>
      <c r="T25" s="36"/>
      <c r="U25" s="36"/>
      <c r="V25" s="36"/>
      <c r="W25" s="36"/>
      <c r="X25" s="36"/>
      <c r="Y25" s="36"/>
      <c r="Z25" s="36"/>
      <c r="AA25" s="36"/>
      <c r="AB25" s="36"/>
    </row>
    <row r="26" spans="2:28" ht="14.25" hidden="1">
      <c r="B26" s="43">
        <v>33785</v>
      </c>
      <c r="C26" s="36">
        <v>1.85</v>
      </c>
      <c r="D26" s="36">
        <v>1.84</v>
      </c>
      <c r="E26" s="36">
        <v>1.84</v>
      </c>
      <c r="F26" s="36"/>
      <c r="G26" s="36">
        <v>2.54</v>
      </c>
      <c r="H26" s="36">
        <v>2.54</v>
      </c>
      <c r="I26" s="36"/>
      <c r="J26" s="36"/>
      <c r="K26" s="36"/>
      <c r="L26" s="36"/>
      <c r="M26" s="36"/>
      <c r="N26" s="36"/>
      <c r="O26" s="36"/>
      <c r="P26" s="36"/>
      <c r="Q26" s="36"/>
      <c r="R26" s="36"/>
      <c r="S26" s="36"/>
      <c r="T26" s="36"/>
      <c r="U26" s="36"/>
      <c r="V26" s="36"/>
      <c r="W26" s="36"/>
      <c r="X26" s="36"/>
      <c r="Y26" s="36"/>
      <c r="Z26" s="36"/>
      <c r="AA26" s="36"/>
      <c r="AB26" s="36"/>
    </row>
    <row r="27" spans="2:28" ht="14.25" hidden="1">
      <c r="B27" s="43">
        <v>34150</v>
      </c>
      <c r="C27" s="36">
        <v>2.0299999999999998</v>
      </c>
      <c r="D27" s="36">
        <v>2.02</v>
      </c>
      <c r="E27" s="36">
        <v>2.02</v>
      </c>
      <c r="F27" s="36">
        <v>1.94</v>
      </c>
      <c r="G27" s="36">
        <v>2.2000000000000002</v>
      </c>
      <c r="H27" s="36">
        <v>2.2000000000000002</v>
      </c>
      <c r="I27" s="36"/>
      <c r="J27" s="36"/>
      <c r="K27" s="36"/>
      <c r="L27" s="36"/>
      <c r="M27" s="36"/>
      <c r="N27" s="36"/>
      <c r="O27" s="36"/>
      <c r="P27" s="36"/>
      <c r="Q27" s="36"/>
      <c r="R27" s="36"/>
      <c r="S27" s="36"/>
      <c r="T27" s="36"/>
      <c r="U27" s="36"/>
      <c r="V27" s="36"/>
      <c r="W27" s="36"/>
      <c r="X27" s="36"/>
      <c r="Y27" s="36"/>
      <c r="Z27" s="36"/>
      <c r="AA27" s="36"/>
      <c r="AB27" s="36"/>
    </row>
    <row r="28" spans="2:28" ht="14.25" hidden="1">
      <c r="B28" s="43">
        <v>34515</v>
      </c>
      <c r="C28" s="36">
        <v>1.87</v>
      </c>
      <c r="D28" s="36">
        <v>1.86</v>
      </c>
      <c r="E28" s="36">
        <v>1.86</v>
      </c>
      <c r="F28" s="36">
        <v>1.99</v>
      </c>
      <c r="G28" s="36">
        <v>2.2799999999999998</v>
      </c>
      <c r="H28" s="36">
        <v>2.2799999999999998</v>
      </c>
      <c r="I28" s="36"/>
      <c r="J28" s="36"/>
      <c r="K28" s="36"/>
      <c r="L28" s="36"/>
      <c r="M28" s="36"/>
      <c r="N28" s="36"/>
      <c r="O28" s="36"/>
      <c r="P28" s="36"/>
      <c r="Q28" s="36"/>
      <c r="R28" s="36"/>
      <c r="S28" s="36"/>
      <c r="T28" s="36"/>
      <c r="U28" s="36"/>
      <c r="V28" s="36"/>
      <c r="W28" s="36"/>
      <c r="X28" s="36"/>
      <c r="Y28" s="36"/>
      <c r="Z28" s="36"/>
      <c r="AA28" s="36"/>
      <c r="AB28" s="36"/>
    </row>
    <row r="29" spans="2:28" ht="14.25" hidden="1">
      <c r="B29" s="43">
        <v>34880</v>
      </c>
      <c r="C29" s="36">
        <v>1.49</v>
      </c>
      <c r="D29" s="36">
        <v>1.48</v>
      </c>
      <c r="E29" s="36">
        <v>1.48</v>
      </c>
      <c r="F29" s="36">
        <v>1.53</v>
      </c>
      <c r="G29" s="36">
        <v>2.2999999999999998</v>
      </c>
      <c r="H29" s="36">
        <v>2.2999999999999998</v>
      </c>
      <c r="I29" s="36"/>
      <c r="J29" s="36"/>
      <c r="K29" s="36"/>
      <c r="L29" s="36"/>
      <c r="M29" s="36"/>
      <c r="N29" s="36"/>
      <c r="O29" s="36"/>
      <c r="P29" s="36"/>
      <c r="Q29" s="36"/>
      <c r="R29" s="36"/>
      <c r="S29" s="36"/>
      <c r="T29" s="36"/>
      <c r="U29" s="36"/>
      <c r="V29" s="36"/>
      <c r="W29" s="36"/>
      <c r="X29" s="36"/>
      <c r="Y29" s="36"/>
      <c r="Z29" s="36"/>
      <c r="AA29" s="36"/>
      <c r="AB29" s="36"/>
    </row>
    <row r="30" spans="2:28" ht="14.25" hidden="1">
      <c r="B30" s="43">
        <v>35246</v>
      </c>
      <c r="C30" s="36">
        <v>1.97</v>
      </c>
      <c r="D30" s="36">
        <v>1.96</v>
      </c>
      <c r="E30" s="36">
        <v>1.96</v>
      </c>
      <c r="F30" s="36">
        <v>2.25</v>
      </c>
      <c r="G30" s="36">
        <v>2.8</v>
      </c>
      <c r="H30" s="36">
        <v>2.7</v>
      </c>
      <c r="I30" s="36"/>
      <c r="J30" s="36"/>
      <c r="K30" s="36"/>
      <c r="L30" s="36"/>
      <c r="M30" s="36"/>
      <c r="N30" s="36"/>
      <c r="O30" s="36"/>
      <c r="P30" s="36"/>
      <c r="Q30" s="36"/>
      <c r="R30" s="36"/>
      <c r="S30" s="36"/>
      <c r="T30" s="36"/>
      <c r="U30" s="36"/>
      <c r="V30" s="36"/>
      <c r="W30" s="36">
        <v>3.46</v>
      </c>
      <c r="X30" s="36"/>
      <c r="Y30" s="36"/>
      <c r="Z30" s="36"/>
      <c r="AA30" s="36"/>
      <c r="AB30" s="36"/>
    </row>
    <row r="31" spans="2:28" ht="14.25" hidden="1">
      <c r="B31" s="43">
        <v>35611</v>
      </c>
      <c r="C31" s="36">
        <v>2.17</v>
      </c>
      <c r="D31" s="36">
        <v>2.15</v>
      </c>
      <c r="E31" s="36">
        <v>2.15</v>
      </c>
      <c r="F31" s="36">
        <v>2.31</v>
      </c>
      <c r="G31" s="36">
        <v>2.74</v>
      </c>
      <c r="H31" s="36">
        <v>2.67</v>
      </c>
      <c r="I31" s="36">
        <v>2.92</v>
      </c>
      <c r="J31" s="36"/>
      <c r="K31" s="36"/>
      <c r="L31" s="36"/>
      <c r="M31" s="36"/>
      <c r="N31" s="36"/>
      <c r="O31" s="36"/>
      <c r="P31" s="36"/>
      <c r="Q31" s="36"/>
      <c r="R31" s="36"/>
      <c r="S31" s="36"/>
      <c r="T31" s="36"/>
      <c r="U31" s="36"/>
      <c r="V31" s="36"/>
      <c r="W31" s="36">
        <v>3.74</v>
      </c>
      <c r="X31" s="36"/>
      <c r="Y31" s="36"/>
      <c r="Z31" s="36"/>
      <c r="AA31" s="36"/>
      <c r="AB31" s="36"/>
    </row>
    <row r="32" spans="2:28" ht="14.25" hidden="1">
      <c r="B32" s="43">
        <v>35976</v>
      </c>
      <c r="C32" s="36">
        <v>1.97</v>
      </c>
      <c r="D32" s="36">
        <v>1.95</v>
      </c>
      <c r="E32" s="36">
        <v>1.95</v>
      </c>
      <c r="F32" s="36">
        <v>2.0299999999999998</v>
      </c>
      <c r="G32" s="36">
        <v>2.63</v>
      </c>
      <c r="H32" s="36">
        <v>2.5099999999999998</v>
      </c>
      <c r="I32" s="36">
        <v>3.3</v>
      </c>
      <c r="J32" s="36"/>
      <c r="K32" s="36"/>
      <c r="L32" s="36"/>
      <c r="M32" s="36"/>
      <c r="N32" s="36"/>
      <c r="O32" s="36"/>
      <c r="P32" s="36"/>
      <c r="Q32" s="36"/>
      <c r="R32" s="36"/>
      <c r="S32" s="36"/>
      <c r="T32" s="36"/>
      <c r="U32" s="36"/>
      <c r="V32" s="36"/>
      <c r="W32" s="36">
        <v>2.63</v>
      </c>
      <c r="X32" s="36"/>
      <c r="Y32" s="36"/>
      <c r="Z32" s="36"/>
    </row>
    <row r="33" spans="2:28" ht="7.9" hidden="1" customHeight="1">
      <c r="B33" s="43">
        <v>36341</v>
      </c>
      <c r="C33" s="36">
        <v>2.2400000000000002</v>
      </c>
      <c r="D33" s="36">
        <v>2.23</v>
      </c>
      <c r="E33" s="36">
        <v>2.23</v>
      </c>
      <c r="F33" s="36">
        <v>2.14</v>
      </c>
      <c r="G33" s="36">
        <v>2.4700000000000002</v>
      </c>
      <c r="H33" s="36">
        <v>2.41</v>
      </c>
      <c r="I33" s="36">
        <v>2.7</v>
      </c>
      <c r="J33" s="36"/>
      <c r="K33" s="36"/>
      <c r="L33" s="36"/>
      <c r="M33" s="36"/>
      <c r="N33" s="36"/>
      <c r="O33" s="36"/>
      <c r="P33" s="36">
        <v>2.36</v>
      </c>
      <c r="Q33" s="36"/>
      <c r="R33" s="36"/>
      <c r="S33" s="36"/>
      <c r="T33" s="36"/>
      <c r="U33" s="36">
        <v>2.71</v>
      </c>
      <c r="V33" s="36">
        <v>2.39</v>
      </c>
      <c r="W33" s="36">
        <v>3.03</v>
      </c>
      <c r="X33" s="36"/>
      <c r="Y33" s="36"/>
      <c r="Z33" s="36"/>
    </row>
    <row r="34" spans="2:28" ht="14.25" hidden="1">
      <c r="B34" s="43">
        <v>36707</v>
      </c>
      <c r="C34" s="36">
        <v>3.95</v>
      </c>
      <c r="D34" s="36">
        <v>3.98</v>
      </c>
      <c r="E34" s="36">
        <v>3.97</v>
      </c>
      <c r="F34" s="36">
        <v>5.43</v>
      </c>
      <c r="G34" s="36">
        <v>3.5</v>
      </c>
      <c r="H34" s="36">
        <v>3.48</v>
      </c>
      <c r="I34" s="36">
        <v>3.25</v>
      </c>
      <c r="J34" s="36"/>
      <c r="K34" s="36"/>
      <c r="L34" s="36"/>
      <c r="M34" s="36"/>
      <c r="N34" s="36"/>
      <c r="O34" s="36">
        <v>3.99</v>
      </c>
      <c r="P34" s="36"/>
      <c r="Q34" s="36">
        <v>4.37</v>
      </c>
      <c r="R34" s="36"/>
      <c r="S34" s="36">
        <v>3.36</v>
      </c>
      <c r="T34" s="36"/>
      <c r="U34" s="36">
        <v>3.44</v>
      </c>
      <c r="V34" s="36">
        <v>3.43</v>
      </c>
      <c r="W34" s="36">
        <v>3.53</v>
      </c>
      <c r="X34" s="36"/>
      <c r="Y34" s="36"/>
      <c r="Z34" s="36"/>
    </row>
    <row r="35" spans="2:28" ht="14.25" hidden="1">
      <c r="B35" s="43">
        <v>37072</v>
      </c>
      <c r="C35" s="36">
        <v>4.43</v>
      </c>
      <c r="D35" s="36">
        <v>4.4400000000000004</v>
      </c>
      <c r="E35" s="36">
        <v>4.43</v>
      </c>
      <c r="F35" s="36">
        <v>5</v>
      </c>
      <c r="G35" s="36">
        <v>4.3499999999999996</v>
      </c>
      <c r="H35" s="36">
        <v>3.73</v>
      </c>
      <c r="I35" s="36">
        <v>3.86</v>
      </c>
      <c r="J35" s="36"/>
      <c r="K35" s="36"/>
      <c r="L35" s="36"/>
      <c r="M35" s="36"/>
      <c r="N35" s="36"/>
      <c r="O35" s="36"/>
      <c r="P35" s="36"/>
      <c r="Q35" s="36">
        <v>5.56</v>
      </c>
      <c r="R35" s="36"/>
      <c r="S35" s="36">
        <v>5.56</v>
      </c>
      <c r="T35" s="36"/>
      <c r="U35" s="36">
        <v>4.37</v>
      </c>
      <c r="V35" s="36">
        <v>4.1399999999999997</v>
      </c>
      <c r="W35" s="36"/>
      <c r="X35" s="36"/>
      <c r="Y35" s="36"/>
      <c r="Z35" s="36"/>
    </row>
    <row r="36" spans="2:28" ht="14.25" hidden="1">
      <c r="B36" s="43">
        <v>37437</v>
      </c>
      <c r="C36" s="36">
        <v>3.15</v>
      </c>
      <c r="D36" s="36">
        <v>3.13</v>
      </c>
      <c r="E36" s="36">
        <v>3.13</v>
      </c>
      <c r="F36" s="36">
        <v>2.36</v>
      </c>
      <c r="G36" s="36">
        <v>3.41</v>
      </c>
      <c r="H36" s="36">
        <v>3.61</v>
      </c>
      <c r="I36" s="36"/>
      <c r="J36" s="36">
        <v>3.25</v>
      </c>
      <c r="K36" s="36"/>
      <c r="L36" s="36"/>
      <c r="M36" s="36"/>
      <c r="N36" s="36"/>
      <c r="O36" s="36"/>
      <c r="P36" s="36">
        <v>3.43</v>
      </c>
      <c r="Q36" s="36">
        <v>3.21</v>
      </c>
      <c r="R36" s="36"/>
      <c r="S36" s="36">
        <v>3.34</v>
      </c>
      <c r="T36" s="36"/>
      <c r="U36" s="36">
        <v>3.39</v>
      </c>
      <c r="V36" s="36">
        <v>3.4</v>
      </c>
      <c r="W36" s="36"/>
      <c r="X36" s="36"/>
      <c r="Y36" s="36"/>
      <c r="Z36" s="36"/>
    </row>
    <row r="37" spans="2:28" ht="14.25" hidden="1">
      <c r="B37" s="43">
        <v>37802</v>
      </c>
      <c r="C37" s="36">
        <v>5.17</v>
      </c>
      <c r="D37" s="36">
        <v>5.23</v>
      </c>
      <c r="E37" s="36">
        <v>5.23</v>
      </c>
      <c r="F37" s="36"/>
      <c r="G37" s="36">
        <v>4.79</v>
      </c>
      <c r="H37" s="36">
        <v>5.32</v>
      </c>
      <c r="I37" s="36"/>
      <c r="J37" s="36"/>
      <c r="K37" s="36"/>
      <c r="L37" s="36"/>
      <c r="M37" s="36"/>
      <c r="N37" s="36"/>
      <c r="O37" s="36"/>
      <c r="P37" s="36">
        <v>4.97</v>
      </c>
      <c r="Q37" s="36">
        <v>4.66</v>
      </c>
      <c r="R37" s="36"/>
      <c r="S37" s="36">
        <v>3.76</v>
      </c>
      <c r="T37" s="36"/>
      <c r="U37" s="36">
        <v>4.99</v>
      </c>
      <c r="V37" s="36">
        <v>4.74</v>
      </c>
      <c r="W37" s="36"/>
      <c r="X37" s="36"/>
      <c r="Y37" s="36"/>
      <c r="Z37" s="36"/>
    </row>
    <row r="38" spans="2:28" ht="14.25" hidden="1">
      <c r="B38" s="43">
        <v>38168</v>
      </c>
      <c r="C38" s="36">
        <v>5.81</v>
      </c>
      <c r="D38" s="36">
        <v>5.8</v>
      </c>
      <c r="E38" s="36">
        <v>5.8</v>
      </c>
      <c r="F38" s="36"/>
      <c r="G38" s="36">
        <v>5.82</v>
      </c>
      <c r="H38" s="36">
        <v>5.82</v>
      </c>
      <c r="I38" s="36">
        <v>6.47</v>
      </c>
      <c r="J38" s="36"/>
      <c r="K38" s="36"/>
      <c r="L38" s="36"/>
      <c r="M38" s="36"/>
      <c r="N38" s="36"/>
      <c r="O38" s="36"/>
      <c r="P38" s="36">
        <v>4.93</v>
      </c>
      <c r="Q38" s="36">
        <v>6.2</v>
      </c>
      <c r="R38" s="36"/>
      <c r="S38" s="36">
        <v>5.59</v>
      </c>
      <c r="T38" s="36"/>
      <c r="U38" s="36">
        <v>5.68</v>
      </c>
      <c r="V38" s="36">
        <v>5.84</v>
      </c>
      <c r="W38" s="36"/>
      <c r="X38" s="36"/>
      <c r="Y38" s="36"/>
      <c r="Z38" s="36">
        <v>5.52</v>
      </c>
    </row>
    <row r="39" spans="2:28" ht="14.25" hidden="1">
      <c r="B39" s="43">
        <v>38533</v>
      </c>
      <c r="C39" s="36">
        <v>8.1199999999999992</v>
      </c>
      <c r="D39" s="36">
        <v>8.09</v>
      </c>
      <c r="E39" s="36">
        <v>8.09</v>
      </c>
      <c r="F39" s="36">
        <v>8.4600000000000009</v>
      </c>
      <c r="G39" s="36">
        <v>8.26</v>
      </c>
      <c r="H39" s="36">
        <v>8.86</v>
      </c>
      <c r="I39" s="36"/>
      <c r="J39" s="36"/>
      <c r="K39" s="36"/>
      <c r="L39" s="36">
        <v>10.88</v>
      </c>
      <c r="M39" s="36"/>
      <c r="N39" s="36"/>
      <c r="O39" s="36"/>
      <c r="P39" s="36">
        <v>9</v>
      </c>
      <c r="Q39" s="36">
        <v>10.11</v>
      </c>
      <c r="R39" s="36"/>
      <c r="S39" s="36">
        <v>5.72</v>
      </c>
      <c r="T39" s="36"/>
      <c r="U39" s="36">
        <v>5.97</v>
      </c>
      <c r="V39" s="36">
        <v>7.68</v>
      </c>
      <c r="W39" s="36"/>
      <c r="X39" s="36"/>
      <c r="Y39" s="36"/>
      <c r="Z39" s="36"/>
    </row>
    <row r="40" spans="2:28" ht="14.25" hidden="1">
      <c r="B40" s="43">
        <v>38898</v>
      </c>
      <c r="C40" s="36">
        <v>6.88</v>
      </c>
      <c r="D40" s="36">
        <v>6.83</v>
      </c>
      <c r="E40" s="36">
        <v>6.83</v>
      </c>
      <c r="F40" s="36">
        <v>5.65</v>
      </c>
      <c r="G40" s="36">
        <v>7.19</v>
      </c>
      <c r="H40" s="36">
        <v>8.48</v>
      </c>
      <c r="I40" s="36"/>
      <c r="J40" s="36"/>
      <c r="K40" s="36"/>
      <c r="L40" s="36">
        <v>6.8</v>
      </c>
      <c r="M40" s="36"/>
      <c r="N40" s="36"/>
      <c r="O40" s="36"/>
      <c r="P40" s="36"/>
      <c r="Q40" s="36">
        <v>6.78</v>
      </c>
      <c r="R40" s="36"/>
      <c r="S40" s="36"/>
      <c r="T40" s="36"/>
      <c r="U40" s="36"/>
      <c r="V40" s="36">
        <v>7.32</v>
      </c>
      <c r="W40" s="36"/>
      <c r="X40" s="36"/>
      <c r="Y40" s="36"/>
      <c r="Z40" s="36"/>
    </row>
    <row r="41" spans="2:28" ht="14.25" hidden="1">
      <c r="B41" s="43">
        <v>39263</v>
      </c>
      <c r="C41" s="36">
        <v>6.87</v>
      </c>
      <c r="D41" s="36">
        <v>6.83</v>
      </c>
      <c r="E41" s="36">
        <v>6.83</v>
      </c>
      <c r="F41" s="36">
        <v>6.55</v>
      </c>
      <c r="G41" s="36">
        <v>7.07</v>
      </c>
      <c r="H41" s="36">
        <v>7.17</v>
      </c>
      <c r="I41" s="36"/>
      <c r="J41" s="36"/>
      <c r="K41" s="36"/>
      <c r="L41" s="36">
        <v>6.83</v>
      </c>
      <c r="M41" s="36">
        <v>6.32</v>
      </c>
      <c r="N41" s="36"/>
      <c r="O41" s="36"/>
      <c r="P41" s="36"/>
      <c r="Q41" s="36">
        <v>7.05</v>
      </c>
      <c r="R41" s="36"/>
      <c r="S41" s="36"/>
      <c r="T41" s="36"/>
      <c r="U41" s="36">
        <v>7.26</v>
      </c>
      <c r="V41" s="36">
        <v>7.14</v>
      </c>
      <c r="W41" s="36"/>
      <c r="X41" s="36"/>
      <c r="Y41" s="36"/>
      <c r="Z41" s="36"/>
    </row>
    <row r="42" spans="2:28" ht="14.25" hidden="1">
      <c r="B42" s="43">
        <v>39629</v>
      </c>
      <c r="C42" s="36">
        <v>8.6999999999999993</v>
      </c>
      <c r="D42" s="36">
        <v>8.57</v>
      </c>
      <c r="E42" s="36">
        <v>8.58</v>
      </c>
      <c r="F42" s="36">
        <v>7.62</v>
      </c>
      <c r="G42" s="36">
        <v>10.029999999999999</v>
      </c>
      <c r="H42" s="36"/>
      <c r="I42" s="36"/>
      <c r="J42" s="36"/>
      <c r="K42" s="36"/>
      <c r="L42" s="36">
        <v>9.01</v>
      </c>
      <c r="M42" s="36"/>
      <c r="N42" s="36"/>
      <c r="O42" s="36"/>
      <c r="P42" s="36"/>
      <c r="Q42" s="36">
        <v>9.56</v>
      </c>
      <c r="R42" s="36">
        <v>9.56</v>
      </c>
      <c r="S42" s="36"/>
      <c r="T42" s="36"/>
      <c r="U42" s="36">
        <v>15.85</v>
      </c>
      <c r="V42" s="36">
        <v>10.220000000000001</v>
      </c>
      <c r="W42" s="36"/>
      <c r="X42" s="36"/>
      <c r="Y42" s="36"/>
      <c r="Z42" s="36"/>
    </row>
    <row r="43" spans="2:28" ht="14.25" hidden="1">
      <c r="B43" s="43">
        <v>39994</v>
      </c>
      <c r="C43" s="36">
        <v>4.1900000000000004</v>
      </c>
      <c r="D43" s="36">
        <v>4.13</v>
      </c>
      <c r="E43" s="36">
        <v>4.1399999999999997</v>
      </c>
      <c r="F43" s="36">
        <v>3.91</v>
      </c>
      <c r="G43" s="36">
        <v>4.59</v>
      </c>
      <c r="H43" s="36"/>
      <c r="I43" s="36"/>
      <c r="J43" s="36"/>
      <c r="K43" s="36"/>
      <c r="L43" s="36">
        <v>3.94</v>
      </c>
      <c r="M43" s="36"/>
      <c r="N43" s="36"/>
      <c r="O43" s="36"/>
      <c r="P43" s="36"/>
      <c r="Q43" s="36">
        <v>3.56</v>
      </c>
      <c r="R43" s="36">
        <v>4.45</v>
      </c>
      <c r="S43" s="36"/>
      <c r="T43" s="36"/>
      <c r="U43" s="36">
        <v>4.47</v>
      </c>
      <c r="V43" s="36">
        <v>5.12</v>
      </c>
      <c r="W43" s="36"/>
      <c r="X43" s="36"/>
      <c r="Y43" s="36"/>
      <c r="Z43" s="36"/>
    </row>
    <row r="44" spans="2:28" ht="14.25" hidden="1">
      <c r="B44" s="43">
        <v>40359</v>
      </c>
      <c r="C44" s="36">
        <v>4.5199999999999996</v>
      </c>
      <c r="D44" s="36">
        <v>4.46</v>
      </c>
      <c r="E44" s="36">
        <v>4.46</v>
      </c>
      <c r="F44" s="36">
        <v>4.63</v>
      </c>
      <c r="G44" s="36">
        <v>4.9400000000000004</v>
      </c>
      <c r="H44" s="36"/>
      <c r="I44" s="36"/>
      <c r="J44" s="36"/>
      <c r="K44" s="36"/>
      <c r="L44" s="36">
        <v>4.82</v>
      </c>
      <c r="M44" s="36"/>
      <c r="N44" s="36"/>
      <c r="O44" s="36"/>
      <c r="P44" s="36"/>
      <c r="Q44" s="36">
        <v>4.3899999999999997</v>
      </c>
      <c r="R44" s="36">
        <v>5.21</v>
      </c>
      <c r="S44" s="36"/>
      <c r="T44" s="36">
        <v>6.99</v>
      </c>
      <c r="U44" s="36">
        <v>6.33</v>
      </c>
      <c r="V44" s="36">
        <v>4.6399999999999997</v>
      </c>
      <c r="W44" s="36"/>
      <c r="X44" s="36"/>
      <c r="Y44" s="36">
        <v>4.6100000000000003</v>
      </c>
      <c r="Z44" s="36"/>
    </row>
    <row r="45" spans="2:28" ht="14.25" hidden="1">
      <c r="B45" s="43">
        <v>40724</v>
      </c>
      <c r="C45" s="36">
        <v>4.24</v>
      </c>
      <c r="D45" s="36">
        <v>4.09</v>
      </c>
      <c r="E45" s="36">
        <v>4.09</v>
      </c>
      <c r="F45" s="36">
        <v>3.49</v>
      </c>
      <c r="G45" s="36">
        <v>5.63</v>
      </c>
      <c r="H45" s="36"/>
      <c r="I45" s="36"/>
      <c r="J45" s="36"/>
      <c r="K45" s="36"/>
      <c r="L45" s="36">
        <v>5.85</v>
      </c>
      <c r="M45" s="36"/>
      <c r="N45" s="36"/>
      <c r="O45" s="36"/>
      <c r="P45" s="36"/>
      <c r="Q45" s="36">
        <v>9.31</v>
      </c>
      <c r="R45" s="36">
        <v>5.97</v>
      </c>
      <c r="S45" s="36"/>
      <c r="T45" s="36">
        <v>7.46</v>
      </c>
      <c r="U45" s="36">
        <v>5.82</v>
      </c>
      <c r="V45" s="36">
        <v>5.23</v>
      </c>
      <c r="W45" s="36"/>
      <c r="X45" s="36"/>
      <c r="Y45" s="36">
        <v>5.31</v>
      </c>
      <c r="Z45" s="36"/>
    </row>
    <row r="46" spans="2:28" ht="14.25" hidden="1">
      <c r="B46" s="43">
        <v>41090</v>
      </c>
      <c r="C46" s="36">
        <v>2.88</v>
      </c>
      <c r="D46" s="36">
        <v>2.79</v>
      </c>
      <c r="E46" s="36">
        <v>2.79</v>
      </c>
      <c r="F46" s="36">
        <v>1.87</v>
      </c>
      <c r="G46" s="36">
        <v>4.2699999999999996</v>
      </c>
      <c r="H46" s="36"/>
      <c r="I46" s="36"/>
      <c r="J46" s="36"/>
      <c r="K46" s="36"/>
      <c r="L46" s="36">
        <v>2.52</v>
      </c>
      <c r="M46" s="36"/>
      <c r="N46" s="36"/>
      <c r="O46" s="36"/>
      <c r="P46" s="36"/>
      <c r="Q46" s="36"/>
      <c r="R46" s="36">
        <v>2.83</v>
      </c>
      <c r="S46" s="36"/>
      <c r="T46" s="36"/>
      <c r="U46" s="36">
        <v>2.84</v>
      </c>
      <c r="V46" s="36">
        <v>4.7300000000000004</v>
      </c>
      <c r="W46" s="36"/>
      <c r="X46" s="36"/>
      <c r="Y46" s="36">
        <v>4.8099999999999996</v>
      </c>
      <c r="Z46" s="36"/>
    </row>
    <row r="47" spans="2:28" ht="14.25" hidden="1">
      <c r="B47" s="43">
        <v>41455</v>
      </c>
      <c r="C47" s="36">
        <v>3.83</v>
      </c>
      <c r="D47" s="36">
        <v>3.73</v>
      </c>
      <c r="E47" s="36">
        <v>3.73</v>
      </c>
      <c r="F47" s="36">
        <v>2.68</v>
      </c>
      <c r="G47" s="36">
        <v>6.8</v>
      </c>
      <c r="H47" s="36"/>
      <c r="I47" s="36"/>
      <c r="J47" s="36"/>
      <c r="K47" s="36">
        <v>12.72</v>
      </c>
      <c r="L47" s="36"/>
      <c r="M47" s="36"/>
      <c r="N47" s="36"/>
      <c r="O47" s="36"/>
      <c r="P47" s="36"/>
      <c r="Q47" s="36">
        <v>15.74</v>
      </c>
      <c r="R47" s="36">
        <v>14.85</v>
      </c>
      <c r="S47" s="36"/>
      <c r="T47" s="36"/>
      <c r="U47" s="36">
        <v>3.45</v>
      </c>
      <c r="V47" s="36">
        <v>6.06</v>
      </c>
      <c r="W47" s="36"/>
      <c r="X47" s="36"/>
      <c r="Y47" s="36">
        <v>7.22</v>
      </c>
      <c r="Z47" s="36"/>
    </row>
    <row r="48" spans="2:28" ht="14.25" hidden="1">
      <c r="B48" s="43">
        <v>41820</v>
      </c>
      <c r="C48" s="36">
        <v>5.3</v>
      </c>
      <c r="D48" s="36">
        <v>5.21</v>
      </c>
      <c r="E48" s="36">
        <v>5.22</v>
      </c>
      <c r="F48" s="36">
        <v>3.45</v>
      </c>
      <c r="G48" s="36">
        <v>8.85</v>
      </c>
      <c r="H48" s="36"/>
      <c r="I48" s="36"/>
      <c r="J48" s="36"/>
      <c r="K48" s="36">
        <v>10</v>
      </c>
      <c r="L48" s="36">
        <v>0</v>
      </c>
      <c r="M48" s="36"/>
      <c r="N48" s="36"/>
      <c r="O48" s="36"/>
      <c r="P48" s="36"/>
      <c r="Q48" s="36">
        <v>0</v>
      </c>
      <c r="R48" s="36">
        <v>4.47</v>
      </c>
      <c r="S48" s="36"/>
      <c r="T48" s="36">
        <v>0</v>
      </c>
      <c r="U48" s="36">
        <v>0</v>
      </c>
      <c r="V48" s="36">
        <v>9.7100000000000009</v>
      </c>
      <c r="W48" s="36"/>
      <c r="X48" s="36"/>
      <c r="Y48" s="36">
        <v>5.88</v>
      </c>
      <c r="Z48" s="36">
        <v>12.95</v>
      </c>
      <c r="AA48" s="36">
        <v>12.37</v>
      </c>
      <c r="AB48" s="36">
        <v>12.37</v>
      </c>
    </row>
    <row r="49" spans="2:28" ht="14.25" hidden="1">
      <c r="B49" s="43">
        <v>42185</v>
      </c>
      <c r="C49" s="36">
        <v>2.99</v>
      </c>
      <c r="D49" s="36">
        <v>2.84</v>
      </c>
      <c r="E49" s="36">
        <v>2.84</v>
      </c>
      <c r="F49" s="36">
        <v>1.71</v>
      </c>
      <c r="G49" s="36">
        <v>7.37</v>
      </c>
      <c r="H49" s="36"/>
      <c r="I49" s="36"/>
      <c r="J49" s="36"/>
      <c r="K49" s="36">
        <v>8.69</v>
      </c>
      <c r="L49" s="36"/>
      <c r="M49" s="36"/>
      <c r="N49" s="36"/>
      <c r="O49" s="36"/>
      <c r="P49" s="36"/>
      <c r="Q49" s="36"/>
      <c r="R49" s="36">
        <v>8.56</v>
      </c>
      <c r="S49" s="36"/>
      <c r="T49" s="36"/>
      <c r="U49" s="36"/>
      <c r="V49" s="36">
        <v>6.98</v>
      </c>
      <c r="W49" s="36"/>
      <c r="X49" s="36"/>
      <c r="Y49" s="36">
        <v>9.1</v>
      </c>
      <c r="Z49" s="36"/>
      <c r="AA49" s="36">
        <v>4.18</v>
      </c>
      <c r="AB49" s="36">
        <v>4.18</v>
      </c>
    </row>
    <row r="50" spans="2:28" ht="14.25" hidden="1">
      <c r="B50" s="43">
        <v>42551</v>
      </c>
      <c r="C50" s="36">
        <v>2.2400000000000002</v>
      </c>
      <c r="D50" s="36">
        <v>2.1800000000000002</v>
      </c>
      <c r="E50" s="36">
        <v>2.1800000000000002</v>
      </c>
      <c r="F50" s="36">
        <v>1.85</v>
      </c>
      <c r="G50" s="36">
        <v>4.07</v>
      </c>
      <c r="H50" s="36"/>
      <c r="I50" s="36"/>
      <c r="J50" s="36"/>
      <c r="K50" s="36">
        <v>8.07</v>
      </c>
      <c r="L50" s="36">
        <v>0</v>
      </c>
      <c r="M50" s="36"/>
      <c r="N50" s="36">
        <v>0</v>
      </c>
      <c r="O50" s="36"/>
      <c r="P50" s="36"/>
      <c r="Q50" s="36">
        <v>0</v>
      </c>
      <c r="R50" s="36">
        <v>3.12</v>
      </c>
      <c r="S50" s="36"/>
      <c r="T50" s="36"/>
      <c r="U50" s="36">
        <v>0</v>
      </c>
      <c r="V50" s="36">
        <v>4.0599999999999996</v>
      </c>
      <c r="W50" s="36"/>
      <c r="X50" s="36"/>
      <c r="Y50" s="36">
        <v>0</v>
      </c>
      <c r="Z50" s="36">
        <v>0</v>
      </c>
      <c r="AA50" s="36">
        <v>1.97</v>
      </c>
      <c r="AB50" s="36">
        <v>1.97</v>
      </c>
    </row>
    <row r="51" spans="2:28" ht="14.25" hidden="1">
      <c r="B51" s="43">
        <v>42916</v>
      </c>
      <c r="C51" s="36">
        <v>2.6</v>
      </c>
      <c r="D51" s="36">
        <v>2.5499999999999998</v>
      </c>
      <c r="E51" s="36">
        <v>2.5499999999999998</v>
      </c>
      <c r="F51" s="36">
        <v>2.93</v>
      </c>
      <c r="G51" s="36">
        <v>4.58</v>
      </c>
      <c r="H51" s="36"/>
      <c r="I51" s="36"/>
      <c r="J51" s="36"/>
      <c r="K51" s="36">
        <v>8.6300000000000008</v>
      </c>
      <c r="L51" s="36"/>
      <c r="M51" s="36"/>
      <c r="N51" s="36"/>
      <c r="O51" s="36"/>
      <c r="P51" s="36"/>
      <c r="Q51" s="36">
        <v>6.52</v>
      </c>
      <c r="R51" s="36"/>
      <c r="S51" s="36"/>
      <c r="T51" s="36"/>
      <c r="U51" s="36"/>
      <c r="V51" s="36">
        <v>4.32</v>
      </c>
      <c r="W51" s="36"/>
      <c r="X51" s="36"/>
      <c r="Y51" s="36"/>
      <c r="Z51" s="36"/>
      <c r="AA51" s="36">
        <v>2.95</v>
      </c>
      <c r="AB51" s="36">
        <v>2.95</v>
      </c>
    </row>
    <row r="52" spans="2:28" ht="14.25" hidden="1">
      <c r="B52" s="43">
        <v>43281</v>
      </c>
      <c r="C52" s="36">
        <v>2.69</v>
      </c>
      <c r="D52" s="36">
        <v>2.58</v>
      </c>
      <c r="E52" s="36">
        <v>2.58</v>
      </c>
      <c r="F52" s="36">
        <v>4.34</v>
      </c>
      <c r="G52" s="36">
        <v>6.56</v>
      </c>
      <c r="H52" s="36"/>
      <c r="I52" s="36"/>
      <c r="J52" s="36"/>
      <c r="K52" s="36">
        <v>8.51</v>
      </c>
      <c r="L52" s="36"/>
      <c r="M52" s="36"/>
      <c r="N52" s="36">
        <v>8.35</v>
      </c>
      <c r="O52" s="36"/>
      <c r="P52" s="36"/>
      <c r="Q52" s="36">
        <v>8.84</v>
      </c>
      <c r="R52" s="36"/>
      <c r="S52" s="36"/>
      <c r="T52" s="36"/>
      <c r="U52" s="36"/>
      <c r="V52" s="36">
        <v>6.01</v>
      </c>
      <c r="W52" s="36"/>
      <c r="X52" s="36">
        <v>13.26</v>
      </c>
      <c r="Y52" s="36"/>
      <c r="Z52" s="36"/>
      <c r="AA52" s="36">
        <v>3.89</v>
      </c>
      <c r="AB52" s="36">
        <v>3.89</v>
      </c>
    </row>
    <row r="53" spans="2:28" ht="14.25">
      <c r="B53" s="43">
        <v>43646</v>
      </c>
      <c r="C53" s="36">
        <v>2.5499999999999998</v>
      </c>
      <c r="D53" s="36">
        <v>2.44</v>
      </c>
      <c r="E53" s="36">
        <v>2.44</v>
      </c>
      <c r="F53" s="36">
        <v>2.83</v>
      </c>
      <c r="G53" s="70">
        <v>7.44</v>
      </c>
      <c r="H53" s="36"/>
      <c r="I53" s="36"/>
      <c r="J53" s="36"/>
      <c r="K53" s="36">
        <v>7.19</v>
      </c>
      <c r="L53" s="36"/>
      <c r="M53" s="36"/>
      <c r="N53" s="36">
        <v>10.39</v>
      </c>
      <c r="O53" s="36"/>
      <c r="P53" s="36"/>
      <c r="Q53" s="36">
        <v>5.56</v>
      </c>
      <c r="R53" s="36"/>
      <c r="S53" s="36"/>
      <c r="T53" s="36"/>
      <c r="U53" s="36"/>
      <c r="V53" s="36">
        <v>7.4</v>
      </c>
      <c r="W53" s="36"/>
      <c r="X53" s="36"/>
      <c r="Y53" s="36"/>
      <c r="Z53" s="36"/>
      <c r="AA53" s="36">
        <v>3.43</v>
      </c>
      <c r="AB53" s="36">
        <v>3.43</v>
      </c>
    </row>
  </sheetData>
  <phoneticPr fontId="4"/>
  <hyperlinks>
    <hyperlink ref="C12" r:id="rId1" xr:uid="{00000000-0004-0000-0500-000002000000}"/>
    <hyperlink ref="C13" r:id="rId2" display="http://www.eia.gov/" xr:uid="{00000000-0004-0000-0500-000003000000}"/>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015BF5-4612-470E-ACD4-ABD6B5637624}">
  <dimension ref="A1:N37"/>
  <sheetViews>
    <sheetView workbookViewId="0">
      <selection activeCell="C17" sqref="C17"/>
    </sheetView>
  </sheetViews>
  <sheetFormatPr defaultRowHeight="13.5"/>
  <cols>
    <col min="1" max="1" width="40.75" customWidth="1"/>
    <col min="2" max="13" width="15.75" customWidth="1"/>
    <col min="14" max="14" width="20.125" customWidth="1"/>
  </cols>
  <sheetData>
    <row r="1" spans="1:2">
      <c r="A1" t="s">
        <v>369</v>
      </c>
    </row>
    <row r="2" spans="1:2">
      <c r="B2" t="s">
        <v>370</v>
      </c>
    </row>
    <row r="3" spans="1:2" ht="14.25">
      <c r="A3" s="59"/>
      <c r="B3" s="59">
        <v>2019</v>
      </c>
    </row>
    <row r="4" spans="1:2" ht="14.25">
      <c r="A4" s="59" t="s">
        <v>359</v>
      </c>
      <c r="B4" s="67">
        <f>IFERROR(N19/N32,"")</f>
        <v>5.5119635024328035</v>
      </c>
    </row>
    <row r="5" spans="1:2" ht="14.25">
      <c r="A5" s="59" t="s">
        <v>360</v>
      </c>
      <c r="B5" s="67">
        <f t="shared" ref="B5:B6" si="0">IFERROR(N20/N33,"")</f>
        <v>5.5623851930807611</v>
      </c>
    </row>
    <row r="6" spans="1:2" ht="14.25">
      <c r="A6" s="59" t="s">
        <v>361</v>
      </c>
      <c r="B6" s="67">
        <f t="shared" si="0"/>
        <v>4.955789162813681</v>
      </c>
    </row>
    <row r="9" spans="1:2" ht="14.25">
      <c r="A9" s="57" t="s">
        <v>334</v>
      </c>
      <c r="B9" s="58">
        <v>44181.45034722222</v>
      </c>
    </row>
    <row r="10" spans="1:2" ht="14.25">
      <c r="A10" s="57" t="s">
        <v>335</v>
      </c>
      <c r="B10" s="58">
        <v>44183.437480532404</v>
      </c>
    </row>
    <row r="11" spans="1:2" ht="14.25">
      <c r="A11" s="57" t="s">
        <v>336</v>
      </c>
      <c r="B11" s="57" t="s">
        <v>337</v>
      </c>
    </row>
    <row r="13" spans="1:2" ht="14.25">
      <c r="A13" s="57" t="s">
        <v>338</v>
      </c>
      <c r="B13" s="57" t="s">
        <v>339</v>
      </c>
    </row>
    <row r="14" spans="1:2" ht="14.25">
      <c r="A14" s="57" t="s">
        <v>340</v>
      </c>
      <c r="B14" s="57" t="s">
        <v>341</v>
      </c>
    </row>
    <row r="15" spans="1:2" ht="14.25">
      <c r="A15" s="57" t="s">
        <v>342</v>
      </c>
      <c r="B15" s="57" t="s">
        <v>343</v>
      </c>
    </row>
    <row r="16" spans="1:2" ht="14.25">
      <c r="A16" s="57" t="s">
        <v>344</v>
      </c>
      <c r="B16" s="57" t="s">
        <v>366</v>
      </c>
    </row>
    <row r="17" spans="1:14" ht="14.25">
      <c r="A17" s="61" t="s">
        <v>367</v>
      </c>
      <c r="B17" s="62">
        <v>1.089995171237282</v>
      </c>
      <c r="C17" s="62">
        <v>1.0784751444336913</v>
      </c>
      <c r="D17" s="62">
        <v>1.1302481672170626</v>
      </c>
      <c r="E17" s="62">
        <v>1.1238610383982255</v>
      </c>
      <c r="F17" s="62">
        <v>1.069978038425963</v>
      </c>
      <c r="G17" s="62">
        <v>1.1293390883548586</v>
      </c>
      <c r="H17" s="62">
        <v>1.1218613723046069</v>
      </c>
      <c r="I17" s="62">
        <v>1.1129601747716713</v>
      </c>
      <c r="J17" s="62">
        <v>1.1007140253638674</v>
      </c>
      <c r="K17" s="62">
        <v>1.1053066852561571</v>
      </c>
      <c r="L17" s="62">
        <v>1.1052436201277229</v>
      </c>
      <c r="M17" s="62">
        <v>1.1105675279366927</v>
      </c>
    </row>
    <row r="18" spans="1:14" ht="14.25">
      <c r="A18" s="59" t="s">
        <v>346</v>
      </c>
      <c r="B18" s="59" t="s">
        <v>347</v>
      </c>
      <c r="C18" s="59" t="s">
        <v>348</v>
      </c>
      <c r="D18" s="59" t="s">
        <v>349</v>
      </c>
      <c r="E18" s="59" t="s">
        <v>350</v>
      </c>
      <c r="F18" s="59" t="s">
        <v>351</v>
      </c>
      <c r="G18" s="59" t="s">
        <v>352</v>
      </c>
      <c r="H18" s="59" t="s">
        <v>353</v>
      </c>
      <c r="I18" s="59" t="s">
        <v>354</v>
      </c>
      <c r="J18" s="59" t="s">
        <v>355</v>
      </c>
      <c r="K18" s="59" t="s">
        <v>356</v>
      </c>
      <c r="L18" s="59" t="s">
        <v>357</v>
      </c>
      <c r="M18" s="65" t="s">
        <v>358</v>
      </c>
      <c r="N18" s="59" t="s">
        <v>368</v>
      </c>
    </row>
    <row r="19" spans="1:14" ht="14.25">
      <c r="A19" s="59" t="s">
        <v>359</v>
      </c>
      <c r="B19" s="63">
        <f>IFERROR(欧州元データ!B17*B$17," ")</f>
        <v>351536440.91644043</v>
      </c>
      <c r="C19" s="63">
        <f>IFERROR(欧州元データ!C17*C$17," ")</f>
        <v>280526964.71913958</v>
      </c>
      <c r="D19" s="63">
        <f>IFERROR(欧州元データ!D17*D$17," ")</f>
        <v>322090760.25695723</v>
      </c>
      <c r="E19" s="63">
        <f>IFERROR(欧州元データ!E17*E$17," ")</f>
        <v>413896964.90551203</v>
      </c>
      <c r="F19" s="63">
        <f>IFERROR(欧州元データ!F17*F$17," ")</f>
        <v>404933307.40986794</v>
      </c>
      <c r="G19" s="63">
        <f>IFERROR(欧州元データ!G17*G$17," ")</f>
        <v>415114544.30113047</v>
      </c>
      <c r="H19" s="63">
        <f>IFERROR(欧州元データ!H17*H$17," ")</f>
        <v>493086295.7944178</v>
      </c>
      <c r="I19" s="63">
        <f>IFERROR(欧州元データ!I17*I$17," ")</f>
        <v>395929745.81186557</v>
      </c>
      <c r="J19" s="63">
        <f>IFERROR(欧州元データ!J17*J$17," ")</f>
        <v>546375413.04655325</v>
      </c>
      <c r="K19" s="63">
        <f>IFERROR(欧州元データ!K17*K$17," ")</f>
        <v>348285848.14406419</v>
      </c>
      <c r="L19" s="63">
        <f>IFERROR(欧州元データ!L17*L$17," ")</f>
        <v>366965097.77012104</v>
      </c>
      <c r="M19" s="66">
        <f>IFERROR(欧州元データ!M17*M$17," ")</f>
        <v>384073369.79111236</v>
      </c>
      <c r="N19" s="60">
        <f>SUM(B19:M19)</f>
        <v>4722814752.8671818</v>
      </c>
    </row>
    <row r="20" spans="1:14" ht="14.25">
      <c r="A20" s="59" t="s">
        <v>360</v>
      </c>
      <c r="B20" s="63">
        <f>IFERROR(欧州元データ!B18*B$17," ")</f>
        <v>238238686.97423303</v>
      </c>
      <c r="C20" s="63">
        <f>IFERROR(欧州元データ!C18*C$17," ")</f>
        <v>264806210.4871285</v>
      </c>
      <c r="D20" s="63">
        <f>IFERROR(欧州元データ!D18*D$17," ")</f>
        <v>309920245.73186755</v>
      </c>
      <c r="E20" s="63">
        <f>IFERROR(欧州元データ!E18*E$17," ")</f>
        <v>279140938.68264401</v>
      </c>
      <c r="F20" s="63">
        <f>IFERROR(欧州元データ!F18*F$17," ")</f>
        <v>230059228.63524702</v>
      </c>
      <c r="G20" s="63">
        <f>IFERROR(欧州元データ!G18*G$17," ")</f>
        <v>243418752.21579486</v>
      </c>
      <c r="H20" s="63">
        <f>IFERROR(欧州元データ!H18*H$17," ")</f>
        <v>223216931.13596034</v>
      </c>
      <c r="I20" s="63">
        <f>IFERROR(欧州元データ!I18*I$17," ")</f>
        <v>214272301.50066009</v>
      </c>
      <c r="J20" s="63">
        <f>IFERROR(欧州元データ!J18*J$17," ")</f>
        <v>233401580.2459788</v>
      </c>
      <c r="K20" s="63">
        <f>IFERROR(欧州元データ!K18*K$17," ")</f>
        <v>216383443.72890338</v>
      </c>
      <c r="L20" s="63">
        <f>IFERROR(欧州元データ!L18*L$17," ")</f>
        <v>181074064.98696452</v>
      </c>
      <c r="M20" s="66">
        <f>IFERROR(欧州元データ!M18*M$17," ")</f>
        <v>294896418.72638673</v>
      </c>
      <c r="N20" s="60">
        <f t="shared" ref="N20:N21" si="1">SUM(B20:M20)</f>
        <v>2928828803.0517688</v>
      </c>
    </row>
    <row r="21" spans="1:14" ht="14.25">
      <c r="A21" s="59" t="s">
        <v>361</v>
      </c>
      <c r="B21" s="63">
        <f>IFERROR(欧州元データ!B19*B$17," ")</f>
        <v>411807219.24224168</v>
      </c>
      <c r="C21" s="63">
        <f>IFERROR(欧州元データ!C19*C$17," ")</f>
        <v>245141852.27517426</v>
      </c>
      <c r="D21" s="63">
        <f>IFERROR(欧州元データ!D19*D$17," ")</f>
        <v>393558033.67936492</v>
      </c>
      <c r="E21" s="63">
        <f>IFERROR(欧州元データ!E19*E$17," ")</f>
        <v>312113044.67768139</v>
      </c>
      <c r="F21" s="63">
        <f>IFERROR(欧州元データ!F19*F$17," ")</f>
        <v>484354641.09659654</v>
      </c>
      <c r="G21" s="63">
        <f>IFERROR(欧州元データ!G19*G$17," ")</f>
        <v>87131200.752285808</v>
      </c>
      <c r="H21" s="63">
        <f>IFERROR(欧州元データ!H19*H$17," ")</f>
        <v>56776306.871914044</v>
      </c>
      <c r="I21" s="63">
        <f>IFERROR(欧州元データ!I19*I$17," ")</f>
        <v>23840964.755022421</v>
      </c>
      <c r="J21" s="63">
        <f>IFERROR(欧州元データ!J19*J$17," ")</f>
        <v>168934178.60079581</v>
      </c>
      <c r="K21" s="63">
        <f>IFERROR(欧州元データ!K19*K$17," ")</f>
        <v>266906743.72243783</v>
      </c>
      <c r="L21" s="63">
        <f>IFERROR(欧州元データ!L19*L$17," ")</f>
        <v>189924681.26845536</v>
      </c>
      <c r="M21" s="66">
        <f>IFERROR(欧州元データ!M19*M$17," ")</f>
        <v>216885980.94077593</v>
      </c>
      <c r="N21" s="60">
        <f t="shared" si="1"/>
        <v>2857374847.8827462</v>
      </c>
    </row>
    <row r="23" spans="1:14" ht="14.25">
      <c r="A23" s="57" t="s">
        <v>362</v>
      </c>
    </row>
    <row r="24" spans="1:14" ht="14.25">
      <c r="A24" s="57" t="s">
        <v>363</v>
      </c>
      <c r="B24" s="57" t="s">
        <v>364</v>
      </c>
    </row>
    <row r="26" spans="1:14" ht="14.25">
      <c r="A26" s="57" t="s">
        <v>338</v>
      </c>
      <c r="B26" s="57" t="s">
        <v>339</v>
      </c>
    </row>
    <row r="27" spans="1:14" ht="14.25">
      <c r="A27" s="57" t="s">
        <v>340</v>
      </c>
      <c r="B27" s="57" t="s">
        <v>341</v>
      </c>
      <c r="E27" s="69" t="s">
        <v>371</v>
      </c>
      <c r="F27" s="69" t="s">
        <v>374</v>
      </c>
      <c r="G27" s="69">
        <v>54400000000</v>
      </c>
    </row>
    <row r="28" spans="1:14" ht="14.25">
      <c r="A28" s="57" t="s">
        <v>342</v>
      </c>
      <c r="B28" s="57" t="s">
        <v>343</v>
      </c>
      <c r="E28" s="69"/>
      <c r="F28" s="69" t="s">
        <v>375</v>
      </c>
      <c r="G28" s="69">
        <v>9.477E-4</v>
      </c>
    </row>
    <row r="29" spans="1:14" ht="14.25">
      <c r="A29" s="57" t="s">
        <v>344</v>
      </c>
      <c r="B29" s="64" t="s">
        <v>381</v>
      </c>
      <c r="E29" t="s">
        <v>382</v>
      </c>
    </row>
    <row r="30" spans="1:14" ht="14.25">
      <c r="B30" s="62"/>
    </row>
    <row r="31" spans="1:14" ht="14.25">
      <c r="A31" s="59" t="s">
        <v>346</v>
      </c>
      <c r="B31" s="59" t="s">
        <v>347</v>
      </c>
      <c r="C31" s="59" t="s">
        <v>348</v>
      </c>
      <c r="D31" s="59" t="s">
        <v>349</v>
      </c>
      <c r="E31" s="59" t="s">
        <v>350</v>
      </c>
      <c r="F31" s="59" t="s">
        <v>351</v>
      </c>
      <c r="G31" s="59" t="s">
        <v>352</v>
      </c>
      <c r="H31" s="59" t="s">
        <v>353</v>
      </c>
      <c r="I31" s="59" t="s">
        <v>354</v>
      </c>
      <c r="J31" s="59" t="s">
        <v>355</v>
      </c>
      <c r="K31" s="59" t="s">
        <v>356</v>
      </c>
      <c r="L31" s="59" t="s">
        <v>357</v>
      </c>
      <c r="M31" s="59" t="s">
        <v>358</v>
      </c>
      <c r="N31" s="59" t="s">
        <v>368</v>
      </c>
    </row>
    <row r="32" spans="1:14" ht="14.25">
      <c r="A32" s="59" t="s">
        <v>359</v>
      </c>
      <c r="B32" s="60">
        <f>IFERROR(欧州元データ!B30/10*$G$27*$G$28/1000000,"")</f>
        <v>51944279.164127998</v>
      </c>
      <c r="C32" s="60">
        <f>IFERROR(欧州元データ!C30/10*$G$27*$G$28/1000000,"")</f>
        <v>43300598.294303998</v>
      </c>
      <c r="D32" s="60">
        <f>IFERROR(欧州元データ!D30/10*$G$27*$G$28/1000000,"")</f>
        <v>49492844.620127998</v>
      </c>
      <c r="E32" s="60">
        <f>IFERROR(欧州元データ!E30/10*$G$27*$G$28/1000000,"")</f>
        <v>68946181.533216</v>
      </c>
      <c r="F32" s="60">
        <f>IFERROR(欧州元データ!F30/10*$G$27*$G$28/1000000,"")</f>
        <v>75136752.325440004</v>
      </c>
      <c r="G32" s="60">
        <f>IFERROR(欧州元データ!G30/10*$G$27*$G$28/1000000,"")</f>
        <v>79548514.782048002</v>
      </c>
      <c r="H32" s="60">
        <f>IFERROR(欧州元データ!H30/10*$G$27*$G$28/1000000,"")</f>
        <v>95688347.380704001</v>
      </c>
      <c r="I32" s="60">
        <f>IFERROR(欧州元データ!I30/10*$G$27*$G$28/1000000,"")</f>
        <v>85508820.858239993</v>
      </c>
      <c r="J32" s="60">
        <f>IFERROR(欧州元データ!J30/10*$G$27*$G$28/1000000,"")</f>
        <v>108896274.575712</v>
      </c>
      <c r="K32" s="60">
        <f>IFERROR(欧州元データ!K30/10*$G$27*$G$28/1000000,"")</f>
        <v>63426777.946271993</v>
      </c>
      <c r="L32" s="60">
        <f>IFERROR(欧州元データ!L30/10*$G$27*$G$28/1000000,"")</f>
        <v>66207050.136863999</v>
      </c>
      <c r="M32" s="60">
        <f>IFERROR(欧州元データ!M30/10*$G$27*$G$28/1000000,"")</f>
        <v>68733388.766016006</v>
      </c>
      <c r="N32" s="60">
        <f>SUM(B32:M32)</f>
        <v>856829830.3830719</v>
      </c>
    </row>
    <row r="33" spans="1:14" ht="14.25">
      <c r="A33" s="59" t="s">
        <v>360</v>
      </c>
      <c r="B33" s="60">
        <f>IFERROR(欧州元データ!B31/10*$G$27*$G$28/1000000,"")</f>
        <v>35516512.560672</v>
      </c>
      <c r="C33" s="60">
        <f>IFERROR(欧州元データ!C31/10*$G$27*$G$28/1000000,"")</f>
        <v>41251642.387488</v>
      </c>
      <c r="D33" s="60">
        <f>IFERROR(欧州元データ!D31/10*$G$27*$G$28/1000000,"")</f>
        <v>49849119.773855999</v>
      </c>
      <c r="E33" s="60">
        <f>IFERROR(欧州元データ!E31/10*$G$27*$G$28/1000000,"")</f>
        <v>45712825.352063999</v>
      </c>
      <c r="F33" s="60">
        <f>IFERROR(欧州元データ!F31/10*$G$27*$G$28/1000000,"")</f>
        <v>44442868.837536</v>
      </c>
      <c r="G33" s="60">
        <f>IFERROR(欧州元データ!G31/10*$G$27*$G$28/1000000,"")</f>
        <v>47512812.432383999</v>
      </c>
      <c r="H33" s="60">
        <f>IFERROR(欧州元データ!H31/10*$G$27*$G$28/1000000,"")</f>
        <v>45929397.091968</v>
      </c>
      <c r="I33" s="60">
        <f>IFERROR(欧州元データ!I31/10*$G$27*$G$28/1000000,"")</f>
        <v>44894458.653407998</v>
      </c>
      <c r="J33" s="60">
        <f>IFERROR(欧州元データ!J31/10*$G$27*$G$28/1000000,"")</f>
        <v>45962881.986528002</v>
      </c>
      <c r="K33" s="60">
        <f>IFERROR(欧州元データ!K31/10*$G$27*$G$28/1000000,"")</f>
        <v>42571772.111231998</v>
      </c>
      <c r="L33" s="60">
        <f>IFERROR(欧州元データ!L31/10*$G$27*$G$28/1000000,"")</f>
        <v>35550538.781471997</v>
      </c>
      <c r="M33" s="60">
        <f>IFERROR(欧州元データ!M31/10*$G$27*$G$28/1000000,"")</f>
        <v>47347058.337696001</v>
      </c>
      <c r="N33" s="60">
        <f t="shared" ref="N33:N34" si="2">SUM(B33:M33)</f>
        <v>526541888.30630392</v>
      </c>
    </row>
    <row r="34" spans="1:14" ht="14.25">
      <c r="A34" s="59" t="s">
        <v>361</v>
      </c>
      <c r="B34" s="60">
        <f>IFERROR(欧州元データ!B32/10*$G$27*$G$28/1000000,"")</f>
        <v>52785056.76912</v>
      </c>
      <c r="C34" s="60">
        <f>IFERROR(欧州元データ!C32/10*$G$27*$G$28/1000000,"")</f>
        <v>35752530.801312</v>
      </c>
      <c r="D34" s="60">
        <f>IFERROR(欧州元データ!D32/10*$G$27*$G$28/1000000,"")</f>
        <v>59835026.788991995</v>
      </c>
      <c r="E34" s="60">
        <f>IFERROR(欧州元データ!E32/10*$G$27*$G$28/1000000,"")</f>
        <v>64186356.615263999</v>
      </c>
      <c r="F34" s="60">
        <f>IFERROR(欧州元データ!F32/10*$G$27*$G$28/1000000,"")</f>
        <v>114223558.90233602</v>
      </c>
      <c r="G34" s="60">
        <f>IFERROR(欧州元データ!G32/10*$G$27*$G$28/1000000,"")</f>
        <v>26596456.290144</v>
      </c>
      <c r="H34" s="60">
        <f>IFERROR(欧州元データ!H32/10*$G$27*$G$28/1000000,"")</f>
        <v>21491455.984127998</v>
      </c>
      <c r="I34" s="60">
        <f>IFERROR(欧州元データ!I32/10*$G$27*$G$28/1000000,"")</f>
        <v>6711527.6991360001</v>
      </c>
      <c r="J34" s="60">
        <f>IFERROR(欧州元データ!J32/10*$G$27*$G$28/1000000,"")</f>
        <v>40663602.270719998</v>
      </c>
      <c r="K34" s="60">
        <f>IFERROR(欧州元データ!K32/10*$G$27*$G$28/1000000,"")</f>
        <v>65438078.168736003</v>
      </c>
      <c r="L34" s="60">
        <f>IFERROR(欧州元データ!L32/10*$G$27*$G$28/1000000,"")</f>
        <v>45506734.719264001</v>
      </c>
      <c r="M34" s="60">
        <f>IFERROR(欧州元データ!M32/10*$G$27*$G$28/1000000,"")</f>
        <v>43382740.684607998</v>
      </c>
      <c r="N34" s="60">
        <f t="shared" si="2"/>
        <v>576573125.69376004</v>
      </c>
    </row>
    <row r="36" spans="1:14" ht="14.25">
      <c r="A36" s="57" t="s">
        <v>362</v>
      </c>
    </row>
    <row r="37" spans="1:14" ht="14.25">
      <c r="A37" s="57" t="s">
        <v>363</v>
      </c>
      <c r="B37" s="57" t="s">
        <v>364</v>
      </c>
    </row>
  </sheetData>
  <phoneticPr fontId="4"/>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36ED5D-FF77-4A9D-AB0E-373F0ACCD758}">
  <dimension ref="A1:M35"/>
  <sheetViews>
    <sheetView topLeftCell="A7" workbookViewId="0">
      <selection activeCell="H25" sqref="H25"/>
    </sheetView>
  </sheetViews>
  <sheetFormatPr defaultRowHeight="13.5"/>
  <cols>
    <col min="1" max="1" width="40.75" customWidth="1"/>
    <col min="2" max="13" width="15.75" customWidth="1"/>
  </cols>
  <sheetData>
    <row r="1" spans="1:13">
      <c r="A1" t="s">
        <v>331</v>
      </c>
    </row>
    <row r="2" spans="1:13">
      <c r="A2" s="13" t="s">
        <v>332</v>
      </c>
    </row>
    <row r="5" spans="1:13" ht="14.25">
      <c r="A5" s="57" t="s">
        <v>333</v>
      </c>
    </row>
    <row r="7" spans="1:13" ht="14.25">
      <c r="A7" s="57" t="s">
        <v>334</v>
      </c>
      <c r="B7" s="58">
        <v>44181.45034722222</v>
      </c>
    </row>
    <row r="8" spans="1:13" ht="14.25">
      <c r="A8" s="57" t="s">
        <v>335</v>
      </c>
      <c r="B8" s="58">
        <v>44183.437480532404</v>
      </c>
    </row>
    <row r="9" spans="1:13" ht="14.25">
      <c r="A9" s="57" t="s">
        <v>336</v>
      </c>
      <c r="B9" s="57" t="s">
        <v>337</v>
      </c>
    </row>
    <row r="11" spans="1:13" ht="14.25">
      <c r="A11" s="57" t="s">
        <v>338</v>
      </c>
      <c r="B11" s="57" t="s">
        <v>339</v>
      </c>
    </row>
    <row r="12" spans="1:13" ht="14.25">
      <c r="A12" s="57" t="s">
        <v>340</v>
      </c>
      <c r="B12" s="57" t="s">
        <v>341</v>
      </c>
    </row>
    <row r="13" spans="1:13" ht="14.25">
      <c r="A13" s="57" t="s">
        <v>342</v>
      </c>
      <c r="B13" s="57" t="s">
        <v>343</v>
      </c>
    </row>
    <row r="14" spans="1:13" ht="14.25">
      <c r="A14" s="57" t="s">
        <v>344</v>
      </c>
      <c r="B14" s="57" t="s">
        <v>345</v>
      </c>
    </row>
    <row r="16" spans="1:13" ht="14.25">
      <c r="A16" s="59" t="s">
        <v>346</v>
      </c>
      <c r="B16" s="59" t="s">
        <v>347</v>
      </c>
      <c r="C16" s="59" t="s">
        <v>348</v>
      </c>
      <c r="D16" s="59" t="s">
        <v>349</v>
      </c>
      <c r="E16" s="59" t="s">
        <v>350</v>
      </c>
      <c r="F16" s="59" t="s">
        <v>351</v>
      </c>
      <c r="G16" s="59" t="s">
        <v>352</v>
      </c>
      <c r="H16" s="59" t="s">
        <v>353</v>
      </c>
      <c r="I16" s="59" t="s">
        <v>354</v>
      </c>
      <c r="J16" s="59" t="s">
        <v>355</v>
      </c>
      <c r="K16" s="59" t="s">
        <v>356</v>
      </c>
      <c r="L16" s="59" t="s">
        <v>357</v>
      </c>
      <c r="M16" s="59" t="s">
        <v>358</v>
      </c>
    </row>
    <row r="17" spans="1:13" ht="14.25">
      <c r="A17" s="59" t="s">
        <v>359</v>
      </c>
      <c r="B17" s="60">
        <v>322511925</v>
      </c>
      <c r="C17" s="60">
        <v>260114446</v>
      </c>
      <c r="D17" s="60">
        <v>284973486</v>
      </c>
      <c r="E17" s="60">
        <v>368281265</v>
      </c>
      <c r="F17" s="60">
        <v>378450111</v>
      </c>
      <c r="G17" s="60">
        <v>367572989</v>
      </c>
      <c r="H17" s="60">
        <v>439525157</v>
      </c>
      <c r="I17" s="60">
        <v>355744756</v>
      </c>
      <c r="J17" s="60">
        <v>496382712</v>
      </c>
      <c r="K17" s="60">
        <v>315103358</v>
      </c>
      <c r="L17" s="60">
        <v>332021910</v>
      </c>
      <c r="M17" s="60">
        <v>345835224</v>
      </c>
    </row>
    <row r="18" spans="1:13" ht="14.25">
      <c r="A18" s="59" t="s">
        <v>360</v>
      </c>
      <c r="B18" s="60">
        <v>218568571</v>
      </c>
      <c r="C18" s="60">
        <v>245537611</v>
      </c>
      <c r="D18" s="60">
        <v>274205484</v>
      </c>
      <c r="E18" s="60">
        <v>248376738</v>
      </c>
      <c r="F18" s="60">
        <v>215013038</v>
      </c>
      <c r="G18" s="60">
        <v>215540890</v>
      </c>
      <c r="H18" s="60">
        <v>198970155</v>
      </c>
      <c r="I18" s="60">
        <v>192524680</v>
      </c>
      <c r="J18" s="60">
        <v>212045613</v>
      </c>
      <c r="K18" s="60">
        <v>195767787</v>
      </c>
      <c r="L18" s="60">
        <v>163831812</v>
      </c>
      <c r="M18" s="60">
        <v>265536684</v>
      </c>
    </row>
    <row r="19" spans="1:13" ht="14.25">
      <c r="A19" s="59" t="s">
        <v>361</v>
      </c>
      <c r="B19" s="60">
        <v>377806462</v>
      </c>
      <c r="C19" s="60">
        <v>227304128</v>
      </c>
      <c r="D19" s="60">
        <v>348204974</v>
      </c>
      <c r="E19" s="60">
        <v>277714979</v>
      </c>
      <c r="F19" s="60">
        <v>452677180</v>
      </c>
      <c r="G19" s="60">
        <v>77152382</v>
      </c>
      <c r="H19" s="60">
        <v>50609022</v>
      </c>
      <c r="I19" s="60">
        <v>21421220</v>
      </c>
      <c r="J19" s="60">
        <v>153476902</v>
      </c>
      <c r="K19" s="60">
        <v>241477544</v>
      </c>
      <c r="L19" s="60">
        <v>171839654</v>
      </c>
      <c r="M19" s="60">
        <v>195292925</v>
      </c>
    </row>
    <row r="21" spans="1:13" ht="14.25">
      <c r="A21" s="57" t="s">
        <v>362</v>
      </c>
    </row>
    <row r="22" spans="1:13" ht="14.25">
      <c r="A22" s="57" t="s">
        <v>363</v>
      </c>
      <c r="B22" s="57" t="s">
        <v>364</v>
      </c>
    </row>
    <row r="24" spans="1:13" ht="14.25">
      <c r="A24" s="57" t="s">
        <v>338</v>
      </c>
      <c r="B24" s="57" t="s">
        <v>339</v>
      </c>
    </row>
    <row r="25" spans="1:13" ht="14.25">
      <c r="A25" s="57" t="s">
        <v>340</v>
      </c>
      <c r="B25" s="57" t="s">
        <v>341</v>
      </c>
    </row>
    <row r="26" spans="1:13" ht="14.25">
      <c r="A26" s="57" t="s">
        <v>342</v>
      </c>
      <c r="B26" s="57" t="s">
        <v>343</v>
      </c>
    </row>
    <row r="27" spans="1:13" ht="14.25">
      <c r="A27" s="57" t="s">
        <v>344</v>
      </c>
      <c r="B27" s="57" t="s">
        <v>365</v>
      </c>
    </row>
    <row r="29" spans="1:13" ht="14.25">
      <c r="A29" s="59" t="s">
        <v>346</v>
      </c>
      <c r="B29" s="59" t="s">
        <v>347</v>
      </c>
      <c r="C29" s="59" t="s">
        <v>348</v>
      </c>
      <c r="D29" s="59" t="s">
        <v>349</v>
      </c>
      <c r="E29" s="59" t="s">
        <v>350</v>
      </c>
      <c r="F29" s="59" t="s">
        <v>351</v>
      </c>
      <c r="G29" s="59" t="s">
        <v>352</v>
      </c>
      <c r="H29" s="59" t="s">
        <v>353</v>
      </c>
      <c r="I29" s="59" t="s">
        <v>354</v>
      </c>
      <c r="J29" s="59" t="s">
        <v>355</v>
      </c>
      <c r="K29" s="59" t="s">
        <v>356</v>
      </c>
      <c r="L29" s="59" t="s">
        <v>357</v>
      </c>
      <c r="M29" s="59" t="s">
        <v>358</v>
      </c>
    </row>
    <row r="30" spans="1:13" ht="14.25">
      <c r="A30" s="59" t="s">
        <v>359</v>
      </c>
      <c r="B30" s="60">
        <v>10075531</v>
      </c>
      <c r="C30" s="60">
        <v>8398933</v>
      </c>
      <c r="D30" s="60">
        <v>9600031</v>
      </c>
      <c r="E30" s="60">
        <v>13373357</v>
      </c>
      <c r="F30" s="60">
        <v>14574130</v>
      </c>
      <c r="G30" s="60">
        <v>15429871</v>
      </c>
      <c r="H30" s="60">
        <v>18560483</v>
      </c>
      <c r="I30" s="60">
        <v>16585980</v>
      </c>
      <c r="J30" s="60">
        <v>21122399</v>
      </c>
      <c r="K30" s="60">
        <v>12302769</v>
      </c>
      <c r="L30" s="60">
        <v>12842053</v>
      </c>
      <c r="M30" s="60">
        <v>13332082</v>
      </c>
    </row>
    <row r="31" spans="1:13" ht="14.25">
      <c r="A31" s="59" t="s">
        <v>360</v>
      </c>
      <c r="B31" s="60">
        <v>6889069</v>
      </c>
      <c r="C31" s="60">
        <v>8001501</v>
      </c>
      <c r="D31" s="60">
        <v>9669137</v>
      </c>
      <c r="E31" s="60">
        <v>8866828</v>
      </c>
      <c r="F31" s="60">
        <v>8620497</v>
      </c>
      <c r="G31" s="60">
        <v>9215968</v>
      </c>
      <c r="H31" s="60">
        <v>8908836</v>
      </c>
      <c r="I31" s="60">
        <v>8708091</v>
      </c>
      <c r="J31" s="60">
        <v>8915331</v>
      </c>
      <c r="K31" s="60">
        <v>8257564</v>
      </c>
      <c r="L31" s="60">
        <v>6895669</v>
      </c>
      <c r="M31" s="60">
        <v>9183817</v>
      </c>
    </row>
    <row r="32" spans="1:13" ht="14.25">
      <c r="A32" s="59" t="s">
        <v>361</v>
      </c>
      <c r="B32" s="60">
        <v>10238615</v>
      </c>
      <c r="C32" s="60">
        <v>6934849</v>
      </c>
      <c r="D32" s="60">
        <v>11606084</v>
      </c>
      <c r="E32" s="60">
        <v>12450103</v>
      </c>
      <c r="F32" s="60">
        <v>22155722</v>
      </c>
      <c r="G32" s="60">
        <v>5158863</v>
      </c>
      <c r="H32" s="60">
        <v>4168656</v>
      </c>
      <c r="I32" s="60">
        <v>1301822</v>
      </c>
      <c r="J32" s="60">
        <v>7887440</v>
      </c>
      <c r="K32" s="60">
        <v>12692897</v>
      </c>
      <c r="L32" s="60">
        <v>8826853</v>
      </c>
      <c r="M32" s="60">
        <v>8414866</v>
      </c>
    </row>
    <row r="34" spans="1:2" ht="14.25">
      <c r="A34" s="57" t="s">
        <v>362</v>
      </c>
    </row>
    <row r="35" spans="1:2" ht="14.25">
      <c r="A35" s="57" t="s">
        <v>363</v>
      </c>
      <c r="B35" s="57" t="s">
        <v>364</v>
      </c>
    </row>
  </sheetData>
  <phoneticPr fontId="4"/>
  <hyperlinks>
    <hyperlink ref="A2" r:id="rId1" xr:uid="{F50BBE93-18C5-4199-B1CD-1408DC1B19F8}"/>
  </hyperlinks>
  <pageMargins left="0.7" right="0.7" top="0.75" bottom="0.75" header="0.3" footer="0.3"/>
  <pageSetup paperSize="9" orientation="portrait" horizontalDpi="4294967293" verticalDpi="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グラフ</vt:lpstr>
      <vt:lpstr>データ</vt:lpstr>
      <vt:lpstr>日本</vt:lpstr>
      <vt:lpstr>日本元データ</vt:lpstr>
      <vt:lpstr>韓国</vt:lpstr>
      <vt:lpstr>米国</vt:lpstr>
      <vt:lpstr>欧州</vt:lpstr>
      <vt:lpstr>欧州元データ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2008-01-08T05:32:46Z</dcterms:created>
  <dcterms:modified xsi:type="dcterms:W3CDTF">2021-01-06T08:56:27Z</dcterms:modified>
</cp:coreProperties>
</file>