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12600" yWindow="-15" windowWidth="12645" windowHeight="12240" activeTab="1" xr2:uid="{00000000-000D-0000-FFFF-FFFF00000000}"/>
  </bookViews>
  <sheets>
    <sheet name="グラフ" sheetId="17" r:id="rId1"/>
    <sheet name="データ " sheetId="18" r:id="rId2"/>
    <sheet name="(並替前)データ" sheetId="6" r:id="rId3"/>
    <sheet name="(並替前)グラフ" sheetId="16" r:id="rId4"/>
  </sheets>
  <externalReferences>
    <externalReference r:id="rId5"/>
  </externalReferences>
  <definedNames>
    <definedName name="\I">#REF!</definedName>
    <definedName name="\P">#REF!</definedName>
    <definedName name="a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  <definedName name="Z_B31BB6AC_36BB_42DD_BB6C_137574A016C1_.wvu.Cols" localSheetId="2" hidden="1">'(並替前)データ'!#REF!</definedName>
    <definedName name="Z_B31BB6AC_36BB_42DD_BB6C_137574A016C1_.wvu.Cols" localSheetId="1" hidden="1">'データ '!#REF!</definedName>
  </definedNames>
  <calcPr calcId="171027"/>
  <customWorkbookViews>
    <customWorkbookView name="koizumi - 個人用ビュー" guid="{B31BB6AC-36BB-42DD-BB6C-137574A016C1}" mergeInterval="0" personalView="1" maximized="1" windowWidth="1639" windowHeight="912" activeSheetId="6"/>
  </customWorkbookViews>
</workbook>
</file>

<file path=xl/calcChain.xml><?xml version="1.0" encoding="utf-8"?>
<calcChain xmlns="http://schemas.openxmlformats.org/spreadsheetml/2006/main">
  <c r="C20" i="18" l="1"/>
  <c r="D20" i="18" s="1"/>
  <c r="C21" i="18"/>
  <c r="D21" i="18" s="1"/>
  <c r="C18" i="18"/>
  <c r="D18" i="18" s="1"/>
  <c r="C19" i="18"/>
  <c r="C17" i="18"/>
  <c r="D11" i="18"/>
  <c r="D22" i="18"/>
  <c r="D19" i="18"/>
  <c r="D17" i="18"/>
  <c r="D16" i="18"/>
  <c r="D15" i="18"/>
  <c r="D14" i="18"/>
  <c r="D13" i="18"/>
  <c r="D12" i="18"/>
  <c r="D10" i="18"/>
  <c r="D9" i="18"/>
  <c r="D8" i="18"/>
  <c r="D7" i="18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F22" i="18"/>
  <c r="H15" i="18"/>
  <c r="F15" i="18" s="1"/>
  <c r="G15" i="18" s="1"/>
  <c r="H19" i="18"/>
  <c r="F19" i="18" s="1"/>
  <c r="G19" i="18" s="1"/>
  <c r="F17" i="18"/>
  <c r="G17" i="18" s="1"/>
  <c r="F21" i="18"/>
  <c r="G21" i="18" s="1"/>
  <c r="H16" i="18"/>
  <c r="F14" i="18"/>
  <c r="F13" i="18"/>
  <c r="G13" i="18" s="1"/>
  <c r="F12" i="18"/>
  <c r="F11" i="18"/>
  <c r="G11" i="18" s="1"/>
  <c r="F8" i="18"/>
  <c r="G8" i="18" s="1"/>
  <c r="H9" i="18"/>
  <c r="F10" i="18"/>
  <c r="G10" i="18" s="1"/>
  <c r="F7" i="18"/>
  <c r="G7" i="18" s="1"/>
  <c r="G12" i="18"/>
  <c r="G22" i="18"/>
  <c r="F16" i="18" l="1"/>
  <c r="G16" i="18" s="1"/>
  <c r="F9" i="18"/>
  <c r="G9" i="18" s="1"/>
  <c r="G14" i="18"/>
</calcChain>
</file>

<file path=xl/sharedStrings.xml><?xml version="1.0" encoding="utf-8"?>
<sst xmlns="http://schemas.openxmlformats.org/spreadsheetml/2006/main" count="198" uniqueCount="109">
  <si>
    <t>インドネシア</t>
  </si>
  <si>
    <t>ロシア</t>
  </si>
  <si>
    <t>カナダ</t>
  </si>
  <si>
    <t>コロンビア</t>
  </si>
  <si>
    <t>インド</t>
  </si>
  <si>
    <t>国名</t>
  </si>
  <si>
    <t>可採埋蔵量</t>
  </si>
  <si>
    <t>中国</t>
  </si>
  <si>
    <t>オーストラリア</t>
  </si>
  <si>
    <t>世界計</t>
    <rPh sb="0" eb="2">
      <t>セカイ</t>
    </rPh>
    <rPh sb="2" eb="3">
      <t>ケイ</t>
    </rPh>
    <phoneticPr fontId="2"/>
  </si>
  <si>
    <t>南アフリカ</t>
    <rPh sb="0" eb="1">
      <t>ミナミ</t>
    </rPh>
    <phoneticPr fontId="2"/>
  </si>
  <si>
    <t>その他ヨーロッパ</t>
    <phoneticPr fontId="2"/>
  </si>
  <si>
    <t>（単位：百万トン）</t>
    <rPh sb="4" eb="6">
      <t>ヒャクマン</t>
    </rPh>
    <phoneticPr fontId="2"/>
  </si>
  <si>
    <t>アメリカ</t>
    <phoneticPr fontId="2"/>
  </si>
  <si>
    <t>その他アジア大洋州</t>
    <rPh sb="6" eb="8">
      <t>タイヨウ</t>
    </rPh>
    <rPh sb="8" eb="9">
      <t>シュウ</t>
    </rPh>
    <phoneticPr fontId="2"/>
  </si>
  <si>
    <t>その他中南米
（メキシコを含む）</t>
    <phoneticPr fontId="2"/>
  </si>
  <si>
    <t>その他アフリカ
（中東を含む）</t>
    <rPh sb="9" eb="11">
      <t>チュウトウ</t>
    </rPh>
    <rPh sb="12" eb="13">
      <t>フク</t>
    </rPh>
    <phoneticPr fontId="2"/>
  </si>
  <si>
    <t>（注）BP統計では、World Energy Council, Survey of Energy Resources 2010（2008年末のデータ）を引用</t>
    <phoneticPr fontId="2"/>
  </si>
  <si>
    <t>【第222-1-18】世界の石炭可採埋蔵量</t>
    <phoneticPr fontId="2"/>
  </si>
  <si>
    <t>（出所）BP, BP Statistical Review of World Energy June 2013をもとに作成</t>
    <phoneticPr fontId="2"/>
  </si>
  <si>
    <t>（出所）BP, BP Statistical Review of World Energy June 2013をもとに作成</t>
    <phoneticPr fontId="2"/>
  </si>
  <si>
    <t>米国</t>
    <rPh sb="0" eb="2">
      <t>ベイコク</t>
    </rPh>
    <phoneticPr fontId="2"/>
  </si>
  <si>
    <t>Anthracite</t>
  </si>
  <si>
    <t>Sub-bituminous</t>
  </si>
  <si>
    <t>Million tonnes</t>
  </si>
  <si>
    <t>and lignite</t>
  </si>
  <si>
    <t>Total</t>
  </si>
  <si>
    <t>Share of Total</t>
  </si>
  <si>
    <t>R/P ratio</t>
  </si>
  <si>
    <t>US</t>
  </si>
  <si>
    <t>Canada</t>
  </si>
  <si>
    <t>Mexico</t>
  </si>
  <si>
    <t>Total North America</t>
  </si>
  <si>
    <t>Brazil</t>
  </si>
  <si>
    <t>Colombia</t>
  </si>
  <si>
    <t>Venezuela</t>
  </si>
  <si>
    <t>Other S. &amp; Cent. America</t>
  </si>
  <si>
    <t>Total S. &amp; Cent. America</t>
  </si>
  <si>
    <t>Bulgaria</t>
  </si>
  <si>
    <t>Czech Republic</t>
  </si>
  <si>
    <t>Germany</t>
  </si>
  <si>
    <t>Greece</t>
  </si>
  <si>
    <t>Hungary</t>
  </si>
  <si>
    <t>Kazakhstan</t>
  </si>
  <si>
    <t>Poland</t>
  </si>
  <si>
    <t>Romania</t>
  </si>
  <si>
    <t>Russian Federation</t>
  </si>
  <si>
    <t>Spain</t>
  </si>
  <si>
    <t>Turkey</t>
  </si>
  <si>
    <t>Ukraine</t>
  </si>
  <si>
    <t>United Kingdom</t>
  </si>
  <si>
    <t>Uzbekistan</t>
  </si>
  <si>
    <t>Other Europe &amp; Eurasia</t>
  </si>
  <si>
    <t>Total Europe &amp; Eurasia</t>
  </si>
  <si>
    <t>South Africa</t>
  </si>
  <si>
    <t>Zimbabwe</t>
  </si>
  <si>
    <t>Other Africa</t>
  </si>
  <si>
    <t>Middle East</t>
  </si>
  <si>
    <t>Total Middle East &amp; Africa</t>
  </si>
  <si>
    <t>Australia</t>
  </si>
  <si>
    <t>China</t>
  </si>
  <si>
    <t>India</t>
  </si>
  <si>
    <t>Indonesia</t>
  </si>
  <si>
    <t>Japan</t>
  </si>
  <si>
    <t>New Zealand</t>
  </si>
  <si>
    <t>Pakistan</t>
  </si>
  <si>
    <t>South Korea</t>
  </si>
  <si>
    <t>Thailand</t>
  </si>
  <si>
    <t>Vietnam</t>
  </si>
  <si>
    <t>Other Asia Pacific</t>
  </si>
  <si>
    <t>Total Asia Pacific</t>
  </si>
  <si>
    <t>Total World</t>
  </si>
  <si>
    <t>of which: OECD</t>
  </si>
  <si>
    <t xml:space="preserve">                 Non-OECD</t>
  </si>
  <si>
    <t xml:space="preserve"> * More than 500 years.</t>
  </si>
  <si>
    <t xml:space="preserve">meet the definitions, guidelines and practices used for determining proved reserves at company level, for instance as published by the US Securities and Exchange Commission, </t>
  </si>
  <si>
    <t xml:space="preserve">nor does it necessarily represent BP’s view of proved reserves by country. </t>
  </si>
  <si>
    <t>that those remaining reserves would last if production were to continue at that rate.</t>
  </si>
  <si>
    <t>Coal:</t>
  </si>
  <si>
    <t>and bituminous</t>
  </si>
  <si>
    <t>Serbia</t>
  </si>
  <si>
    <t>Mongolia</t>
  </si>
  <si>
    <t xml:space="preserve">                 CIS</t>
  </si>
  <si>
    <t xml:space="preserve">can be recovered in the future from known reservoirs under existing economic and operating conditions. The data series for total proved coal reserves does not necessarily </t>
  </si>
  <si>
    <t>Reserves-to-production (R/P) ratios are calculated excluding other solid fuels in reserves and production.</t>
  </si>
  <si>
    <t>Total proved reserves at end 2016</t>
  </si>
  <si>
    <t xml:space="preserve">                 European Union </t>
  </si>
  <si>
    <t>Source: Includes data from Federal Institute for Geosciences and Natural Resources (BGR) Energy Study 2016.</t>
  </si>
  <si>
    <t>w Less than 0.05%.</t>
  </si>
  <si>
    <t xml:space="preserve">Notes: Total proved reserves of coal- Generally taken to be those quantities that geological and engineering information indicates with reasonable certainty </t>
  </si>
  <si>
    <t>Reserves-to-production (R/P) ratio - If the reserves remaining at the end of any year are divided by the production in that year, the result is the length of time</t>
  </si>
  <si>
    <t>Shares of total and R/P ratios are calculated using million tonnes figures.</t>
  </si>
  <si>
    <t>ブラジル</t>
    <phoneticPr fontId="2"/>
  </si>
  <si>
    <t>出典：BP「Statistical Review of World Energy 2017」を基に作成</t>
    <rPh sb="0" eb="2">
      <t>シュッテン</t>
    </rPh>
    <rPh sb="47" eb="48">
      <t>モト</t>
    </rPh>
    <phoneticPr fontId="2"/>
  </si>
  <si>
    <t>*</t>
    <phoneticPr fontId="2"/>
  </si>
  <si>
    <t>ロシア</t>
    <phoneticPr fontId="2"/>
  </si>
  <si>
    <t>ドイツ</t>
    <phoneticPr fontId="2"/>
  </si>
  <si>
    <t>ウクライナ</t>
    <phoneticPr fontId="2"/>
  </si>
  <si>
    <t>カザフスタン</t>
    <phoneticPr fontId="2"/>
  </si>
  <si>
    <t>ポーランド</t>
    <phoneticPr fontId="2"/>
  </si>
  <si>
    <t>インドネシア</t>
    <phoneticPr fontId="2"/>
  </si>
  <si>
    <t>インド</t>
    <phoneticPr fontId="2"/>
  </si>
  <si>
    <t>その他欧州</t>
    <rPh sb="2" eb="3">
      <t>タ</t>
    </rPh>
    <rPh sb="3" eb="5">
      <t>オウシュウ</t>
    </rPh>
    <phoneticPr fontId="2"/>
  </si>
  <si>
    <t>その他アジア太平洋</t>
    <rPh sb="2" eb="3">
      <t>タ</t>
    </rPh>
    <rPh sb="6" eb="9">
      <t>タイヘイヨウ</t>
    </rPh>
    <phoneticPr fontId="2"/>
  </si>
  <si>
    <t>南米</t>
    <phoneticPr fontId="2"/>
  </si>
  <si>
    <t>北米（メキシコを含む）</t>
    <rPh sb="0" eb="1">
      <t>キタ</t>
    </rPh>
    <rPh sb="1" eb="2">
      <t>ベイ</t>
    </rPh>
    <rPh sb="8" eb="9">
      <t>フク</t>
    </rPh>
    <phoneticPr fontId="2"/>
  </si>
  <si>
    <t>アフリカ（中東を含む）</t>
    <rPh sb="5" eb="7">
      <t>チュウトウ</t>
    </rPh>
    <rPh sb="8" eb="9">
      <t>フク</t>
    </rPh>
    <phoneticPr fontId="2"/>
  </si>
  <si>
    <t>豪州</t>
    <rPh sb="0" eb="2">
      <t>ゴウシュウ</t>
    </rPh>
    <phoneticPr fontId="2"/>
  </si>
  <si>
    <t>【第222-1-31】世界の石炭可採埋蔵量（2016年末時点）</t>
    <rPh sb="26" eb="28">
      <t>ネンマツ</t>
    </rPh>
    <rPh sb="28" eb="30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</si>
</sst>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_ ;[Red]\-#,##0\ "/>
    <numFmt numFmtId="178" formatCode="&quot;　（&quot;0.0%&quot;）&quot;"/>
    <numFmt numFmtId="179" formatCode="_-* #,##0.0_-;\-* #,##0.0_-;_-* &quot;-&quot;?_-;_-@_-"/>
    <numFmt numFmtId="180" formatCode="[&lt;=500]0;[=0]\-;&quot;*&quot;"/>
    <numFmt numFmtId="181" formatCode="[&gt;=0.05]0;[=0]\-;\^"/>
    <numFmt numFmtId="182" formatCode="[&lt;-0.0005]\-0.0%;[&gt;0.0005]0.0%;#\♦"/>
    <numFmt numFmtId="183" formatCode="[&gt;=0.05]0.0;[=0]\-;\^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b/>
      <sz val="10"/>
      <color indexed="23"/>
      <name val="Arial"/>
      <family val="2"/>
    </font>
    <font>
      <b/>
      <sz val="8"/>
      <name val="Arial"/>
      <family val="2"/>
    </font>
    <font>
      <sz val="8"/>
      <name val="Wingdings"/>
      <charset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11"/>
      <color theme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/>
  </cellStyleXfs>
  <cellXfs count="57">
    <xf numFmtId="0" fontId="0" fillId="0" borderId="0" xfId="0"/>
    <xf numFmtId="0" fontId="3" fillId="0" borderId="0" xfId="0" applyFont="1"/>
    <xf numFmtId="0" fontId="4" fillId="0" borderId="0" xfId="2"/>
    <xf numFmtId="0" fontId="3" fillId="0" borderId="0" xfId="2" applyFont="1" applyAlignment="1">
      <alignment horizontal="right"/>
    </xf>
    <xf numFmtId="0" fontId="3" fillId="0" borderId="1" xfId="2" applyFont="1" applyFill="1" applyBorder="1"/>
    <xf numFmtId="0" fontId="3" fillId="0" borderId="0" xfId="0" applyFont="1" applyFill="1"/>
    <xf numFmtId="0" fontId="3" fillId="0" borderId="0" xfId="0" applyFont="1" applyFill="1" applyBorder="1"/>
    <xf numFmtId="177" fontId="3" fillId="0" borderId="1" xfId="2" applyNumberFormat="1" applyFont="1" applyFill="1" applyBorder="1"/>
    <xf numFmtId="0" fontId="3" fillId="0" borderId="2" xfId="2" applyFont="1" applyFill="1" applyBorder="1"/>
    <xf numFmtId="0" fontId="3" fillId="0" borderId="3" xfId="2" applyFont="1" applyFill="1" applyBorder="1"/>
    <xf numFmtId="177" fontId="3" fillId="0" borderId="0" xfId="0" applyNumberFormat="1" applyFont="1"/>
    <xf numFmtId="176" fontId="3" fillId="0" borderId="0" xfId="1" applyNumberFormat="1" applyFont="1"/>
    <xf numFmtId="0" fontId="3" fillId="0" borderId="1" xfId="2" applyFont="1" applyFill="1" applyBorder="1" applyAlignment="1">
      <alignment wrapText="1"/>
    </xf>
    <xf numFmtId="178" fontId="3" fillId="0" borderId="1" xfId="1" applyNumberFormat="1" applyFont="1" applyFill="1" applyBorder="1" applyAlignment="1">
      <alignment horizontal="right"/>
    </xf>
    <xf numFmtId="179" fontId="6" fillId="0" borderId="0" xfId="0" applyNumberFormat="1" applyFont="1" applyFill="1"/>
    <xf numFmtId="1" fontId="3" fillId="0" borderId="0" xfId="0" applyNumberFormat="1" applyFont="1" applyFill="1"/>
    <xf numFmtId="176" fontId="3" fillId="0" borderId="0" xfId="1" applyNumberFormat="1" applyFont="1" applyFill="1"/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6" fillId="0" borderId="0" xfId="0" applyFont="1" applyFill="1"/>
    <xf numFmtId="180" fontId="0" fillId="0" borderId="0" xfId="0" applyNumberFormat="1" applyFill="1" applyBorder="1"/>
    <xf numFmtId="1" fontId="0" fillId="0" borderId="0" xfId="0" applyNumberFormat="1" applyFill="1"/>
    <xf numFmtId="181" fontId="0" fillId="0" borderId="0" xfId="0" applyNumberFormat="1" applyFill="1"/>
    <xf numFmtId="181" fontId="6" fillId="0" borderId="0" xfId="0" applyNumberFormat="1" applyFont="1" applyFill="1"/>
    <xf numFmtId="182" fontId="0" fillId="0" borderId="0" xfId="0" applyNumberFormat="1" applyFill="1"/>
    <xf numFmtId="181" fontId="0" fillId="0" borderId="0" xfId="0" applyNumberFormat="1" applyFill="1" applyBorder="1"/>
    <xf numFmtId="181" fontId="6" fillId="0" borderId="0" xfId="0" applyNumberFormat="1" applyFont="1" applyFill="1" applyBorder="1"/>
    <xf numFmtId="1" fontId="6" fillId="0" borderId="0" xfId="0" applyNumberFormat="1" applyFont="1" applyFill="1" applyBorder="1"/>
    <xf numFmtId="0" fontId="6" fillId="0" borderId="4" xfId="0" applyFont="1" applyFill="1" applyBorder="1"/>
    <xf numFmtId="181" fontId="6" fillId="0" borderId="4" xfId="0" applyNumberFormat="1" applyFont="1" applyFill="1" applyBorder="1"/>
    <xf numFmtId="182" fontId="6" fillId="0" borderId="4" xfId="0" applyNumberFormat="1" applyFont="1" applyFill="1" applyBorder="1"/>
    <xf numFmtId="180" fontId="0" fillId="0" borderId="4" xfId="0" applyNumberFormat="1" applyFill="1" applyBorder="1"/>
    <xf numFmtId="183" fontId="0" fillId="0" borderId="0" xfId="0" applyNumberFormat="1" applyFill="1"/>
    <xf numFmtId="183" fontId="6" fillId="0" borderId="0" xfId="0" applyNumberFormat="1" applyFont="1" applyFill="1"/>
    <xf numFmtId="1" fontId="0" fillId="0" borderId="0" xfId="0" applyNumberFormat="1" applyFill="1" applyAlignment="1">
      <alignment horizontal="right"/>
    </xf>
    <xf numFmtId="182" fontId="0" fillId="0" borderId="0" xfId="0" applyNumberFormat="1" applyFill="1" applyBorder="1"/>
    <xf numFmtId="1" fontId="8" fillId="0" borderId="0" xfId="0" applyNumberFormat="1" applyFont="1" applyFill="1"/>
    <xf numFmtId="0" fontId="9" fillId="0" borderId="0" xfId="0" applyFont="1" applyFill="1"/>
    <xf numFmtId="181" fontId="9" fillId="0" borderId="0" xfId="0" applyNumberFormat="1" applyFont="1" applyFill="1"/>
    <xf numFmtId="182" fontId="9" fillId="0" borderId="0" xfId="0" applyNumberFormat="1" applyFont="1" applyFill="1"/>
    <xf numFmtId="180" fontId="9" fillId="0" borderId="0" xfId="0" applyNumberFormat="1" applyFont="1" applyFill="1" applyBorder="1"/>
    <xf numFmtId="1" fontId="0" fillId="0" borderId="0" xfId="0" applyNumberFormat="1" applyFill="1" applyBorder="1"/>
    <xf numFmtId="0" fontId="4" fillId="0" borderId="0" xfId="0" applyFont="1" applyFill="1"/>
    <xf numFmtId="0" fontId="0" fillId="0" borderId="4" xfId="0" applyFill="1" applyBorder="1"/>
    <xf numFmtId="181" fontId="0" fillId="0" borderId="4" xfId="0" applyNumberFormat="1" applyFill="1" applyBorder="1"/>
    <xf numFmtId="182" fontId="0" fillId="0" borderId="4" xfId="0" applyNumberFormat="1" applyFill="1" applyBorder="1"/>
    <xf numFmtId="0" fontId="7" fillId="0" borderId="0" xfId="0" applyFont="1" applyFill="1"/>
    <xf numFmtId="181" fontId="3" fillId="0" borderId="0" xfId="0" applyNumberFormat="1" applyFont="1"/>
    <xf numFmtId="0" fontId="10" fillId="0" borderId="0" xfId="0" applyFont="1"/>
    <xf numFmtId="182" fontId="6" fillId="0" borderId="0" xfId="0" applyNumberFormat="1" applyFont="1" applyFill="1"/>
    <xf numFmtId="180" fontId="6" fillId="0" borderId="0" xfId="0" applyNumberFormat="1" applyFont="1" applyFill="1" applyBorder="1"/>
    <xf numFmtId="181" fontId="6" fillId="2" borderId="0" xfId="0" applyNumberFormat="1" applyFont="1" applyFill="1"/>
    <xf numFmtId="0" fontId="3" fillId="0" borderId="5" xfId="2" applyFont="1" applyFill="1" applyBorder="1"/>
    <xf numFmtId="0" fontId="3" fillId="0" borderId="6" xfId="2" applyFont="1" applyFill="1" applyBorder="1"/>
    <xf numFmtId="0" fontId="3" fillId="0" borderId="7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</cellXfs>
  <cellStyles count="3">
    <cellStyle name="パーセント" xfId="1" builtinId="5"/>
    <cellStyle name="標準" xfId="0" builtinId="0"/>
    <cellStyle name="標準_statistical_review_full_report_workbook_200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可採埋蔵量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11,393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億トン</a:t>
            </a:r>
          </a:p>
        </c:rich>
      </c:tx>
      <c:layout>
        <c:manualLayout>
          <c:xMode val="edge"/>
          <c:yMode val="edge"/>
          <c:x val="0.44583391659375909"/>
          <c:y val="0.4807701280929627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666695829687959"/>
          <c:y val="0.19586961886174481"/>
          <c:w val="0.47638953503354936"/>
          <c:h val="0.73290751224357453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B994-46E8-95D8-88133533C095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994-46E8-95D8-88133533C095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B994-46E8-95D8-88133533C095}"/>
                </c:ext>
              </c:extLst>
            </c:dLbl>
            <c:dLbl>
              <c:idx val="5"/>
              <c:layout>
                <c:manualLayout>
                  <c:x val="-3.1481481481481451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94-46E8-95D8-88133533C095}"/>
                </c:ext>
              </c:extLst>
            </c:dLbl>
            <c:dLbl>
              <c:idx val="7"/>
              <c:layout>
                <c:manualLayout>
                  <c:x val="-0.17037037037037039"/>
                  <c:y val="-8.54700854700854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94-46E8-95D8-88133533C095}"/>
                </c:ext>
              </c:extLst>
            </c:dLbl>
            <c:dLbl>
              <c:idx val="8"/>
              <c:layout>
                <c:manualLayout>
                  <c:x val="-0.15555555555555556"/>
                  <c:y val="-5.9829059829059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94-46E8-95D8-88133533C095}"/>
                </c:ext>
              </c:extLst>
            </c:dLbl>
            <c:dLbl>
              <c:idx val="9"/>
              <c:layout>
                <c:manualLayout>
                  <c:x val="-0.1648148148148148"/>
                  <c:y val="-0.122507122507122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94-46E8-95D8-88133533C095}"/>
                </c:ext>
              </c:extLst>
            </c:dLbl>
            <c:dLbl>
              <c:idx val="10"/>
              <c:layout>
                <c:manualLayout>
                  <c:x val="-0.14444459025955086"/>
                  <c:y val="-0.17378917378917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94-46E8-95D8-88133533C095}"/>
                </c:ext>
              </c:extLst>
            </c:dLbl>
            <c:dLbl>
              <c:idx val="11"/>
              <c:layout>
                <c:manualLayout>
                  <c:x val="-9.2592592592592629E-2"/>
                  <c:y val="-0.213675213675213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94-46E8-95D8-88133533C095}"/>
                </c:ext>
              </c:extLst>
            </c:dLbl>
            <c:dLbl>
              <c:idx val="12"/>
              <c:layout>
                <c:manualLayout>
                  <c:x val="1.8518518518518521E-2"/>
                  <c:y val="-0.250712250712250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94-46E8-95D8-88133533C095}"/>
                </c:ext>
              </c:extLst>
            </c:dLbl>
            <c:dLbl>
              <c:idx val="13"/>
              <c:layout>
                <c:manualLayout>
                  <c:x val="0.10925925925925928"/>
                  <c:y val="-0.21367543800614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94-46E8-95D8-88133533C095}"/>
                </c:ext>
              </c:extLst>
            </c:dLbl>
            <c:dLbl>
              <c:idx val="14"/>
              <c:layout>
                <c:manualLayout>
                  <c:x val="0.2296296296296296"/>
                  <c:y val="-0.170940170940170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94-46E8-95D8-88133533C09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'データ '!$B$7:$B$21</c:f>
              <c:strCache>
                <c:ptCount val="15"/>
                <c:pt idx="0">
                  <c:v>米国</c:v>
                </c:pt>
                <c:pt idx="1">
                  <c:v>中国</c:v>
                </c:pt>
                <c:pt idx="2">
                  <c:v>ロシア</c:v>
                </c:pt>
                <c:pt idx="3">
                  <c:v>豪州</c:v>
                </c:pt>
                <c:pt idx="4">
                  <c:v>インド</c:v>
                </c:pt>
                <c:pt idx="5">
                  <c:v>ドイツ</c:v>
                </c:pt>
                <c:pt idx="6">
                  <c:v>ウクライナ</c:v>
                </c:pt>
                <c:pt idx="7">
                  <c:v>カザフスタン</c:v>
                </c:pt>
                <c:pt idx="8">
                  <c:v>インドネシア</c:v>
                </c:pt>
                <c:pt idx="9">
                  <c:v>ポーランド</c:v>
                </c:pt>
                <c:pt idx="10">
                  <c:v>その他欧州</c:v>
                </c:pt>
                <c:pt idx="11">
                  <c:v>その他アジア太平洋</c:v>
                </c:pt>
                <c:pt idx="12">
                  <c:v>アフリカ（中東を含む）</c:v>
                </c:pt>
                <c:pt idx="13">
                  <c:v>南米</c:v>
                </c:pt>
                <c:pt idx="14">
                  <c:v>北米（メキシコを含む）</c:v>
                </c:pt>
              </c:strCache>
            </c:strRef>
          </c:cat>
          <c:val>
            <c:numRef>
              <c:f>'データ '!$C$7:$C$21</c:f>
              <c:numCache>
                <c:formatCode>#,##0_ ;[Red]\-#,##0\ </c:formatCode>
                <c:ptCount val="15"/>
                <c:pt idx="0">
                  <c:v>251582</c:v>
                </c:pt>
                <c:pt idx="1">
                  <c:v>244010</c:v>
                </c:pt>
                <c:pt idx="2">
                  <c:v>160364</c:v>
                </c:pt>
                <c:pt idx="3">
                  <c:v>144818</c:v>
                </c:pt>
                <c:pt idx="4">
                  <c:v>94769</c:v>
                </c:pt>
                <c:pt idx="5">
                  <c:v>36212</c:v>
                </c:pt>
                <c:pt idx="6">
                  <c:v>34375</c:v>
                </c:pt>
                <c:pt idx="7">
                  <c:v>25605</c:v>
                </c:pt>
                <c:pt idx="8">
                  <c:v>25573</c:v>
                </c:pt>
                <c:pt idx="9">
                  <c:v>24161</c:v>
                </c:pt>
                <c:pt idx="10">
                  <c:v>41407</c:v>
                </c:pt>
                <c:pt idx="11">
                  <c:v>20226</c:v>
                </c:pt>
                <c:pt idx="12">
                  <c:v>14420</c:v>
                </c:pt>
                <c:pt idx="13">
                  <c:v>14016</c:v>
                </c:pt>
                <c:pt idx="14">
                  <c:v>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94-46E8-95D8-88133533C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000000000000033" r="0.75000000000000033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可採埋蔵量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8,609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億トン</a:t>
            </a:r>
          </a:p>
        </c:rich>
      </c:tx>
      <c:layout>
        <c:manualLayout>
          <c:xMode val="edge"/>
          <c:yMode val="edge"/>
          <c:x val="0.44583391659375909"/>
          <c:y val="0.429488076810911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666702835697204"/>
          <c:y val="0.1474362050868997"/>
          <c:w val="0.47638953503354914"/>
          <c:h val="0.73290751224357387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1.7782241488457001E-2"/>
                  <c:y val="-0.154643516551636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89-482A-A04B-FFFF880624A5}"/>
                </c:ext>
              </c:extLst>
            </c:dLbl>
            <c:dLbl>
              <c:idx val="1"/>
              <c:layout>
                <c:manualLayout>
                  <c:x val="0.15058732360498983"/>
                  <c:y val="-0.156290136810771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89-482A-A04B-FFFF880624A5}"/>
                </c:ext>
              </c:extLst>
            </c:dLbl>
            <c:dLbl>
              <c:idx val="2"/>
              <c:layout>
                <c:manualLayout>
                  <c:x val="2.6943500093169056E-3"/>
                  <c:y val="-3.760316478587420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89-482A-A04B-FFFF880624A5}"/>
                </c:ext>
              </c:extLst>
            </c:dLbl>
            <c:dLbl>
              <c:idx val="3"/>
              <c:layout>
                <c:manualLayout>
                  <c:x val="0.18479345942976788"/>
                  <c:y val="-4.10366313010580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89-482A-A04B-FFFF880624A5}"/>
                </c:ext>
              </c:extLst>
            </c:dLbl>
            <c:dLbl>
              <c:idx val="4"/>
              <c:layout>
                <c:manualLayout>
                  <c:x val="0.16422778988536468"/>
                  <c:y val="7.593292531682593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89-482A-A04B-FFFF880624A5}"/>
                </c:ext>
              </c:extLst>
            </c:dLbl>
            <c:dLbl>
              <c:idx val="5"/>
              <c:layout>
                <c:manualLayout>
                  <c:x val="0.10919676028697063"/>
                  <c:y val="0.207107332025298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89-482A-A04B-FFFF880624A5}"/>
                </c:ext>
              </c:extLst>
            </c:dLbl>
            <c:dLbl>
              <c:idx val="6"/>
              <c:layout>
                <c:manualLayout>
                  <c:x val="3.1022182299112904E-3"/>
                  <c:y val="6.97123142504858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89-482A-A04B-FFFF880624A5}"/>
                </c:ext>
              </c:extLst>
            </c:dLbl>
            <c:dLbl>
              <c:idx val="7"/>
              <c:layout>
                <c:manualLayout>
                  <c:x val="-3.6251142940276837E-3"/>
                  <c:y val="1.913045678349149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89-482A-A04B-FFFF880624A5}"/>
                </c:ext>
              </c:extLst>
            </c:dLbl>
            <c:dLbl>
              <c:idx val="8"/>
              <c:layout>
                <c:manualLayout>
                  <c:x val="-3.831621120322503E-2"/>
                  <c:y val="0.1897726331970171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89-482A-A04B-FFFF880624A5}"/>
                </c:ext>
              </c:extLst>
            </c:dLbl>
            <c:dLbl>
              <c:idx val="9"/>
              <c:layout>
                <c:manualLayout>
                  <c:x val="-9.5040530849886395E-3"/>
                  <c:y val="3.971931210646589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89-482A-A04B-FFFF880624A5}"/>
                </c:ext>
              </c:extLst>
            </c:dLbl>
            <c:dLbl>
              <c:idx val="10"/>
              <c:layout>
                <c:manualLayout>
                  <c:x val="-0.12227025908221102"/>
                  <c:y val="0.201727077020033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89-482A-A04B-FFFF880624A5}"/>
                </c:ext>
              </c:extLst>
            </c:dLbl>
            <c:dLbl>
              <c:idx val="1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789-482A-A04B-FFFF880624A5}"/>
                </c:ext>
              </c:extLst>
            </c:dLbl>
            <c:dLbl>
              <c:idx val="12"/>
              <c:layout>
                <c:manualLayout>
                  <c:x val="1.7413674269447447E-4"/>
                  <c:y val="1.78608978173114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89-482A-A04B-FFFF880624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'(並替前)データ'!$B$7:$B$20</c:f>
              <c:strCache>
                <c:ptCount val="14"/>
                <c:pt idx="0">
                  <c:v>南アフリカ</c:v>
                </c:pt>
                <c:pt idx="1">
                  <c:v>その他アフリカ
（中東を含む）</c:v>
                </c:pt>
                <c:pt idx="2">
                  <c:v>アメリカ</c:v>
                </c:pt>
                <c:pt idx="3">
                  <c:v>カナダ</c:v>
                </c:pt>
                <c:pt idx="4">
                  <c:v>ブラジル</c:v>
                </c:pt>
                <c:pt idx="5">
                  <c:v>コロンビア</c:v>
                </c:pt>
                <c:pt idx="6">
                  <c:v>その他中南米
（メキシコを含む）</c:v>
                </c:pt>
                <c:pt idx="7">
                  <c:v>中国</c:v>
                </c:pt>
                <c:pt idx="8">
                  <c:v>インド</c:v>
                </c:pt>
                <c:pt idx="9">
                  <c:v>インドネシア</c:v>
                </c:pt>
                <c:pt idx="10">
                  <c:v>オーストラリア</c:v>
                </c:pt>
                <c:pt idx="11">
                  <c:v>その他アジア大洋州</c:v>
                </c:pt>
                <c:pt idx="12">
                  <c:v>ロシア</c:v>
                </c:pt>
                <c:pt idx="13">
                  <c:v>その他ヨーロッパ</c:v>
                </c:pt>
              </c:strCache>
            </c:strRef>
          </c:cat>
          <c:val>
            <c:numRef>
              <c:f>'(並替前)データ'!$C$7:$C$20</c:f>
              <c:numCache>
                <c:formatCode>#,##0_ ;[Red]\-#,##0\ </c:formatCode>
                <c:ptCount val="14"/>
                <c:pt idx="0">
                  <c:v>9893</c:v>
                </c:pt>
                <c:pt idx="1">
                  <c:v>4527</c:v>
                </c:pt>
                <c:pt idx="2">
                  <c:v>251582</c:v>
                </c:pt>
                <c:pt idx="3">
                  <c:v>6582</c:v>
                </c:pt>
                <c:pt idx="4">
                  <c:v>6596</c:v>
                </c:pt>
                <c:pt idx="5">
                  <c:v>4881</c:v>
                </c:pt>
                <c:pt idx="6">
                  <c:v>3750</c:v>
                </c:pt>
                <c:pt idx="7">
                  <c:v>244010</c:v>
                </c:pt>
                <c:pt idx="8">
                  <c:v>94769</c:v>
                </c:pt>
                <c:pt idx="9">
                  <c:v>25573</c:v>
                </c:pt>
                <c:pt idx="10">
                  <c:v>144818</c:v>
                </c:pt>
                <c:pt idx="11">
                  <c:v>20226</c:v>
                </c:pt>
                <c:pt idx="12">
                  <c:v>160364</c:v>
                </c:pt>
                <c:pt idx="13">
                  <c:v>161760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89-482A-A04B-FFFF88062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28</xdr:row>
      <xdr:rowOff>0</xdr:rowOff>
    </xdr:to>
    <xdr:graphicFrame macro="">
      <xdr:nvGraphicFramePr>
        <xdr:cNvPr id="69669" name="Chart 56">
          <a:extLst>
            <a:ext uri="{FF2B5EF4-FFF2-40B4-BE49-F238E27FC236}">
              <a16:creationId xmlns:a16="http://schemas.microsoft.com/office/drawing/2014/main" id="{00000000-0008-0000-0000-0000251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0.47116</cdr:x>
      <cdr:y>0.09402</cdr:y>
    </cdr:from>
    <cdr:to>
      <cdr:x>0.49583</cdr:x>
      <cdr:y>0.20089</cdr:y>
    </cdr:to>
    <cdr:sp macro="" textlink="">
      <cdr:nvSpPr>
        <cdr:cNvPr id="19457" name="Line 307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31215" y="419100"/>
          <a:ext cx="169210" cy="4764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0.48166</cdr:x>
      <cdr:y>0.10684</cdr:y>
    </cdr:from>
    <cdr:to>
      <cdr:x>0.57361</cdr:x>
      <cdr:y>0.19734</cdr:y>
    </cdr:to>
    <cdr:sp macro="" textlink="">
      <cdr:nvSpPr>
        <cdr:cNvPr id="19458" name="Line 307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03223" y="476250"/>
          <a:ext cx="630601" cy="4034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0.39306</cdr:x>
      <cdr:y>0.13675</cdr:y>
    </cdr:from>
    <cdr:to>
      <cdr:x>0.45326</cdr:x>
      <cdr:y>0.20309</cdr:y>
    </cdr:to>
    <cdr:sp macro="" textlink="">
      <cdr:nvSpPr>
        <cdr:cNvPr id="19459" name="Line 307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95575" y="609600"/>
          <a:ext cx="412882" cy="2957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0.33889</cdr:x>
      <cdr:y>0.16453</cdr:y>
    </cdr:from>
    <cdr:to>
      <cdr:x>0.40417</cdr:x>
      <cdr:y>0.23291</cdr:y>
    </cdr:to>
    <cdr:sp macro="" textlink="">
      <cdr:nvSpPr>
        <cdr:cNvPr id="19460" name="Line 307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324100" y="733423"/>
          <a:ext cx="447675" cy="3048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0.24861</cdr:x>
      <cdr:y>0.33333</cdr:y>
    </cdr:from>
    <cdr:to>
      <cdr:x>0.32083</cdr:x>
      <cdr:y>0.38675</cdr:y>
    </cdr:to>
    <cdr:sp macro="" textlink="">
      <cdr:nvSpPr>
        <cdr:cNvPr id="19461" name="Line 307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704975" y="1485899"/>
          <a:ext cx="495300" cy="2381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0.28472</cdr:x>
      <cdr:y>0.2265</cdr:y>
    </cdr:from>
    <cdr:to>
      <cdr:x>0.37223</cdr:x>
      <cdr:y>0.26282</cdr:y>
    </cdr:to>
    <cdr:sp macro="" textlink="">
      <cdr:nvSpPr>
        <cdr:cNvPr id="19462" name="Line 307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52625" y="1009650"/>
          <a:ext cx="600113" cy="1619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0.49305</cdr:x>
      <cdr:y>0.13034</cdr:y>
    </cdr:from>
    <cdr:to>
      <cdr:x>0.64722</cdr:x>
      <cdr:y>0.19418</cdr:y>
    </cdr:to>
    <cdr:sp macro="" textlink="">
      <cdr:nvSpPr>
        <cdr:cNvPr id="8" name="Line 307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81352" y="581025"/>
          <a:ext cx="1057298" cy="28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0.2625</cdr:x>
      <cdr:y>0.29701</cdr:y>
    </cdr:from>
    <cdr:to>
      <cdr:x>0.34445</cdr:x>
      <cdr:y>0.31624</cdr:y>
    </cdr:to>
    <cdr:sp macro="" textlink="">
      <cdr:nvSpPr>
        <cdr:cNvPr id="9" name="Line 307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800225" y="1323961"/>
          <a:ext cx="562013" cy="857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28</xdr:row>
      <xdr:rowOff>0</xdr:rowOff>
    </xdr:to>
    <xdr:graphicFrame macro="">
      <xdr:nvGraphicFramePr>
        <xdr:cNvPr id="8299" name="Chart 56">
          <a:extLst>
            <a:ext uri="{FF2B5EF4-FFF2-40B4-BE49-F238E27FC236}">
              <a16:creationId xmlns:a16="http://schemas.microsoft.com/office/drawing/2014/main" id="{00000000-0008-0000-0300-00006B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0.55866</cdr:x>
      <cdr:y>0.11166</cdr:y>
    </cdr:from>
    <cdr:to>
      <cdr:x>0.63013</cdr:x>
      <cdr:y>0.15815</cdr:y>
    </cdr:to>
    <cdr:sp macro="" textlink="">
      <cdr:nvSpPr>
        <cdr:cNvPr id="19457" name="Line 307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5923" y="517308"/>
          <a:ext cx="304330" cy="2530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0.71777</cdr:x>
      <cdr:y>0.59766</cdr:y>
    </cdr:from>
    <cdr:to>
      <cdr:x>0.808</cdr:x>
      <cdr:y>0.66315</cdr:y>
    </cdr:to>
    <cdr:sp macro="" textlink="">
      <cdr:nvSpPr>
        <cdr:cNvPr id="19458" name="Line 307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65338" y="3196702"/>
          <a:ext cx="620495" cy="654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0.71454</cdr:x>
      <cdr:y>0.67917</cdr:y>
    </cdr:from>
    <cdr:to>
      <cdr:x>0.76853</cdr:x>
      <cdr:y>0.72445</cdr:y>
    </cdr:to>
    <cdr:sp macro="" textlink="">
      <cdr:nvSpPr>
        <cdr:cNvPr id="19459" name="Line 307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748264" y="3311804"/>
          <a:ext cx="368577" cy="2050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0.70862</cdr:x>
      <cdr:y>0.69222</cdr:y>
    </cdr:from>
    <cdr:to>
      <cdr:x>0.73351</cdr:x>
      <cdr:y>0.78936</cdr:y>
    </cdr:to>
    <cdr:sp macro="" textlink="">
      <cdr:nvSpPr>
        <cdr:cNvPr id="19460" name="Line 307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670491" y="3405892"/>
          <a:ext cx="172453" cy="4340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0.41301</cdr:x>
      <cdr:y>0.86223</cdr:y>
    </cdr:from>
    <cdr:to>
      <cdr:x>0.43816</cdr:x>
      <cdr:y>0.90898</cdr:y>
    </cdr:to>
    <cdr:sp macro="" textlink="">
      <cdr:nvSpPr>
        <cdr:cNvPr id="19461" name="Line 307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518271" y="3716151"/>
          <a:ext cx="172454" cy="2573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0.2388</cdr:x>
      <cdr:y>0.74267</cdr:y>
    </cdr:from>
    <cdr:to>
      <cdr:x>0.32015</cdr:x>
      <cdr:y>0.82703</cdr:y>
    </cdr:to>
    <cdr:sp macro="" textlink="">
      <cdr:nvSpPr>
        <cdr:cNvPr id="19462" name="Line 307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384300" y="3025252"/>
          <a:ext cx="605278" cy="2377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base\BP%20download%20library\2005\statistical_review_full_report_workbo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 2004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30"/>
  <sheetViews>
    <sheetView showGridLines="0" workbookViewId="0">
      <selection activeCell="K15" sqref="K15"/>
    </sheetView>
  </sheetViews>
  <sheetFormatPr defaultRowHeight="13.5" customHeight="1" x14ac:dyDescent="0.15"/>
  <sheetData>
    <row r="1" spans="1:1" ht="13.5" customHeight="1" x14ac:dyDescent="0.15">
      <c r="A1" s="49" t="s">
        <v>108</v>
      </c>
    </row>
    <row r="30" spans="1:1" ht="13.5" customHeight="1" x14ac:dyDescent="0.15">
      <c r="A30" s="1" t="s">
        <v>93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"/>
  <sheetViews>
    <sheetView showGridLines="0" tabSelected="1" zoomScaleNormal="100" zoomScaleSheetLayoutView="75" workbookViewId="0">
      <selection activeCell="B47" sqref="B47"/>
    </sheetView>
  </sheetViews>
  <sheetFormatPr defaultRowHeight="13.5" x14ac:dyDescent="0.15"/>
  <cols>
    <col min="1" max="1" width="7.75" style="1" customWidth="1"/>
    <col min="2" max="2" width="28.625" style="1" customWidth="1"/>
    <col min="3" max="3" width="15.25" style="1" customWidth="1"/>
    <col min="4" max="4" width="9.5" style="1" customWidth="1"/>
    <col min="5" max="5" width="9" style="1"/>
    <col min="6" max="6" width="20.25" style="1" customWidth="1"/>
    <col min="7" max="7" width="10" style="1" customWidth="1"/>
    <col min="8" max="10" width="9" style="1"/>
    <col min="11" max="11" width="34.5" style="1" bestFit="1" customWidth="1"/>
    <col min="12" max="16384" width="9" style="1"/>
  </cols>
  <sheetData>
    <row r="1" spans="2:8" x14ac:dyDescent="0.15">
      <c r="B1" s="1" t="s">
        <v>108</v>
      </c>
    </row>
    <row r="4" spans="2:8" ht="14.25" x14ac:dyDescent="0.2">
      <c r="B4" s="2"/>
      <c r="C4" s="2"/>
      <c r="D4" s="3" t="s">
        <v>12</v>
      </c>
    </row>
    <row r="5" spans="2:8" x14ac:dyDescent="0.15">
      <c r="B5" s="53" t="s">
        <v>5</v>
      </c>
      <c r="C5" s="55" t="s">
        <v>6</v>
      </c>
      <c r="D5" s="56"/>
    </row>
    <row r="6" spans="2:8" x14ac:dyDescent="0.15">
      <c r="B6" s="54"/>
      <c r="C6" s="8"/>
      <c r="D6" s="9"/>
      <c r="F6" s="5"/>
      <c r="G6" s="5"/>
      <c r="H6" s="5"/>
    </row>
    <row r="7" spans="2:8" x14ac:dyDescent="0.15">
      <c r="B7" s="4" t="s">
        <v>21</v>
      </c>
      <c r="C7" s="7">
        <v>251582</v>
      </c>
      <c r="D7" s="13">
        <f t="shared" ref="D7:D22" si="0">C7/$C$22</f>
        <v>0.22081554877379797</v>
      </c>
      <c r="F7" s="15">
        <f>D33</f>
        <v>0</v>
      </c>
      <c r="G7" s="16">
        <f t="shared" ref="G7:G17" si="1">F7/F$22</f>
        <v>0</v>
      </c>
      <c r="H7" s="5"/>
    </row>
    <row r="8" spans="2:8" x14ac:dyDescent="0.15">
      <c r="B8" s="4" t="s">
        <v>7</v>
      </c>
      <c r="C8" s="7">
        <v>244010</v>
      </c>
      <c r="D8" s="13">
        <f t="shared" si="0"/>
        <v>0.21416954335482841</v>
      </c>
      <c r="F8" s="15">
        <f>D68</f>
        <v>0</v>
      </c>
      <c r="G8" s="16">
        <f t="shared" si="1"/>
        <v>0</v>
      </c>
      <c r="H8" s="5"/>
    </row>
    <row r="9" spans="2:8" x14ac:dyDescent="0.15">
      <c r="B9" s="4" t="s">
        <v>95</v>
      </c>
      <c r="C9" s="7">
        <v>160364</v>
      </c>
      <c r="D9" s="13">
        <f t="shared" si="0"/>
        <v>0.14075277509345396</v>
      </c>
      <c r="E9" s="48"/>
      <c r="F9" s="15">
        <f>H9-F10</f>
        <v>1084</v>
      </c>
      <c r="G9" s="16">
        <f t="shared" si="1"/>
        <v>2.0476165290255308E-3</v>
      </c>
      <c r="H9" s="15">
        <f>D59</f>
        <v>1375</v>
      </c>
    </row>
    <row r="10" spans="2:8" x14ac:dyDescent="0.15">
      <c r="B10" s="4" t="s">
        <v>107</v>
      </c>
      <c r="C10" s="7">
        <v>144818</v>
      </c>
      <c r="D10" s="13">
        <f t="shared" si="0"/>
        <v>0.12710792561599746</v>
      </c>
      <c r="F10" s="15">
        <f>D52</f>
        <v>291</v>
      </c>
      <c r="G10" s="16">
        <f t="shared" si="1"/>
        <v>5.4968303500593123E-4</v>
      </c>
      <c r="H10" s="5"/>
    </row>
    <row r="11" spans="2:8" x14ac:dyDescent="0.15">
      <c r="B11" s="4" t="s">
        <v>101</v>
      </c>
      <c r="C11" s="7">
        <v>94769</v>
      </c>
      <c r="D11" s="13">
        <f t="shared" si="0"/>
        <v>8.3179514996081033E-2</v>
      </c>
      <c r="F11" s="15">
        <f>D67</f>
        <v>14420</v>
      </c>
      <c r="G11" s="16">
        <f t="shared" si="1"/>
        <v>2.7238588882424499E-2</v>
      </c>
      <c r="H11" s="5"/>
    </row>
    <row r="12" spans="2:8" x14ac:dyDescent="0.15">
      <c r="B12" s="4" t="s">
        <v>96</v>
      </c>
      <c r="C12" s="7">
        <v>36212</v>
      </c>
      <c r="D12" s="13">
        <f t="shared" si="0"/>
        <v>3.178356421443812E-2</v>
      </c>
      <c r="F12" s="15">
        <f>D69</f>
        <v>144818</v>
      </c>
      <c r="G12" s="16">
        <f t="shared" si="1"/>
        <v>0.27355325691920601</v>
      </c>
      <c r="H12" s="5"/>
    </row>
    <row r="13" spans="2:8" x14ac:dyDescent="0.15">
      <c r="B13" s="4" t="s">
        <v>97</v>
      </c>
      <c r="C13" s="7">
        <v>34375</v>
      </c>
      <c r="D13" s="13">
        <f t="shared" si="0"/>
        <v>3.0171214510971791E-2</v>
      </c>
      <c r="F13" s="15">
        <f>D61</f>
        <v>322124</v>
      </c>
      <c r="G13" s="16">
        <f t="shared" si="1"/>
        <v>0.60847456346477868</v>
      </c>
      <c r="H13" s="5"/>
    </row>
    <row r="14" spans="2:8" x14ac:dyDescent="0.15">
      <c r="B14" s="4" t="s">
        <v>98</v>
      </c>
      <c r="C14" s="7">
        <v>25605</v>
      </c>
      <c r="D14" s="13">
        <f t="shared" si="0"/>
        <v>2.2473714837918043E-2</v>
      </c>
      <c r="F14" s="15">
        <f>D70</f>
        <v>244010</v>
      </c>
      <c r="G14" s="16">
        <f t="shared" si="1"/>
        <v>0.46092150299586698</v>
      </c>
      <c r="H14" s="5"/>
    </row>
    <row r="15" spans="2:8" x14ac:dyDescent="0.15">
      <c r="B15" s="4" t="s">
        <v>100</v>
      </c>
      <c r="C15" s="7">
        <v>25573</v>
      </c>
      <c r="D15" s="13">
        <f t="shared" si="0"/>
        <v>2.2445628180046008E-2</v>
      </c>
      <c r="F15" s="15">
        <f>H15-C21+D35</f>
        <v>597</v>
      </c>
      <c r="G15" s="16">
        <f t="shared" si="1"/>
        <v>1.1277002470740239E-3</v>
      </c>
      <c r="H15" s="15">
        <f>D42</f>
        <v>1808</v>
      </c>
    </row>
    <row r="16" spans="2:8" x14ac:dyDescent="0.15">
      <c r="B16" s="4" t="s">
        <v>99</v>
      </c>
      <c r="C16" s="7">
        <v>24161</v>
      </c>
      <c r="D16" s="13">
        <f t="shared" si="0"/>
        <v>2.12063044014426E-2</v>
      </c>
      <c r="F16" s="15">
        <f>H16-F8-F11-F12-F14</f>
        <v>-399888</v>
      </c>
      <c r="G16" s="16">
        <f t="shared" si="1"/>
        <v>-0.75536649313557336</v>
      </c>
      <c r="H16" s="15">
        <f>D79</f>
        <v>3360</v>
      </c>
    </row>
    <row r="17" spans="1:8" x14ac:dyDescent="0.15">
      <c r="B17" s="4" t="s">
        <v>102</v>
      </c>
      <c r="C17" s="7">
        <f>D61-D47-D50-D51-D53-D57</f>
        <v>41407</v>
      </c>
      <c r="D17" s="13">
        <f t="shared" si="0"/>
        <v>3.6343257578350802E-2</v>
      </c>
      <c r="F17" s="15">
        <f>D34</f>
        <v>251582</v>
      </c>
      <c r="G17" s="16">
        <f t="shared" si="1"/>
        <v>0.47522459557684604</v>
      </c>
      <c r="H17" s="5"/>
    </row>
    <row r="18" spans="1:8" x14ac:dyDescent="0.15">
      <c r="B18" s="12" t="s">
        <v>103</v>
      </c>
      <c r="C18" s="7">
        <f>D81-SUM(D69:D72)</f>
        <v>20226</v>
      </c>
      <c r="D18" s="13">
        <f t="shared" si="0"/>
        <v>1.7752523191241175E-2</v>
      </c>
      <c r="F18" s="15"/>
      <c r="G18" s="16"/>
      <c r="H18" s="15"/>
    </row>
    <row r="19" spans="1:8" x14ac:dyDescent="0.15">
      <c r="B19" s="12" t="s">
        <v>106</v>
      </c>
      <c r="C19" s="7">
        <f>D67</f>
        <v>14420</v>
      </c>
      <c r="D19" s="13">
        <f t="shared" si="0"/>
        <v>1.2656550203584385E-2</v>
      </c>
      <c r="F19" s="15">
        <f>H19-F13</f>
        <v>-319302</v>
      </c>
      <c r="G19" s="16">
        <f>F19/F$22</f>
        <v>-0.60314396028681738</v>
      </c>
      <c r="H19" s="15">
        <f>D65</f>
        <v>2822</v>
      </c>
    </row>
    <row r="20" spans="1:8" x14ac:dyDescent="0.15">
      <c r="B20" s="12" t="s">
        <v>104</v>
      </c>
      <c r="C20" s="7">
        <f>D43</f>
        <v>14016</v>
      </c>
      <c r="D20" s="13">
        <f t="shared" si="0"/>
        <v>1.2301956147949981E-2</v>
      </c>
      <c r="F20" s="15"/>
      <c r="G20" s="16"/>
      <c r="H20" s="15"/>
    </row>
    <row r="21" spans="1:8" x14ac:dyDescent="0.15">
      <c r="B21" s="4" t="s">
        <v>105</v>
      </c>
      <c r="C21" s="7">
        <f>SUM(D35:D36)</f>
        <v>7793</v>
      </c>
      <c r="D21" s="13">
        <f t="shared" si="0"/>
        <v>6.839978899898274E-3</v>
      </c>
      <c r="F21" s="15">
        <f>D39</f>
        <v>6596</v>
      </c>
      <c r="G21" s="16">
        <f>F21/F$22</f>
        <v>1.2459482126801109E-2</v>
      </c>
      <c r="H21" s="5"/>
    </row>
    <row r="22" spans="1:8" x14ac:dyDescent="0.15">
      <c r="B22" s="4" t="s">
        <v>9</v>
      </c>
      <c r="C22" s="7">
        <v>1139331</v>
      </c>
      <c r="D22" s="13">
        <f t="shared" si="0"/>
        <v>1</v>
      </c>
      <c r="F22" s="15">
        <f>D81</f>
        <v>529396</v>
      </c>
      <c r="G22" s="16">
        <f>F22/F$22</f>
        <v>1</v>
      </c>
      <c r="H22" s="5"/>
    </row>
    <row r="23" spans="1:8" x14ac:dyDescent="0.15">
      <c r="D23" s="10"/>
    </row>
    <row r="24" spans="1:8" x14ac:dyDescent="0.15">
      <c r="B24" s="5"/>
    </row>
    <row r="25" spans="1:8" x14ac:dyDescent="0.15">
      <c r="B25" s="1" t="s">
        <v>93</v>
      </c>
      <c r="C25" s="5"/>
      <c r="D25" s="5"/>
    </row>
    <row r="26" spans="1:8" x14ac:dyDescent="0.15">
      <c r="B26" s="6"/>
      <c r="C26" s="6"/>
      <c r="D26" s="6"/>
    </row>
    <row r="29" spans="1:8" s="18" customFormat="1" ht="17.45" customHeight="1" x14ac:dyDescent="0.2">
      <c r="A29" s="17" t="s">
        <v>78</v>
      </c>
    </row>
    <row r="30" spans="1:8" s="18" customFormat="1" ht="13.15" customHeight="1" x14ac:dyDescent="0.2">
      <c r="A30" s="17" t="s">
        <v>85</v>
      </c>
    </row>
    <row r="31" spans="1:8" s="18" customFormat="1" ht="10.9" customHeight="1" x14ac:dyDescent="0.15">
      <c r="B31" s="19" t="s">
        <v>22</v>
      </c>
      <c r="C31" s="19" t="s">
        <v>23</v>
      </c>
      <c r="G31" s="19"/>
    </row>
    <row r="32" spans="1:8" s="18" customFormat="1" ht="14.45" customHeight="1" x14ac:dyDescent="0.15">
      <c r="A32" s="18" t="s">
        <v>24</v>
      </c>
      <c r="B32" s="19" t="s">
        <v>79</v>
      </c>
      <c r="C32" s="19" t="s">
        <v>25</v>
      </c>
      <c r="D32" s="19" t="s">
        <v>26</v>
      </c>
      <c r="E32" s="19" t="s">
        <v>27</v>
      </c>
      <c r="F32" s="19" t="s">
        <v>28</v>
      </c>
    </row>
    <row r="33" spans="1:7" s="18" customFormat="1" ht="14.25" x14ac:dyDescent="0.2">
      <c r="D33" s="20"/>
      <c r="F33" s="21"/>
      <c r="G33" s="22"/>
    </row>
    <row r="34" spans="1:7" s="18" customFormat="1" ht="14.25" x14ac:dyDescent="0.2">
      <c r="A34" s="18" t="s">
        <v>29</v>
      </c>
      <c r="B34" s="23">
        <v>221400</v>
      </c>
      <c r="C34" s="23">
        <v>30182</v>
      </c>
      <c r="D34" s="52">
        <v>251582</v>
      </c>
      <c r="E34" s="25">
        <v>0.22081555426120758</v>
      </c>
      <c r="F34" s="21">
        <v>380.81509399414063</v>
      </c>
      <c r="G34" s="22" t="s">
        <v>94</v>
      </c>
    </row>
    <row r="35" spans="1:7" s="18" customFormat="1" ht="14.25" x14ac:dyDescent="0.2">
      <c r="A35" s="18" t="s">
        <v>30</v>
      </c>
      <c r="B35" s="23">
        <v>4346</v>
      </c>
      <c r="C35" s="23">
        <v>2236</v>
      </c>
      <c r="D35" s="24">
        <v>6582</v>
      </c>
      <c r="E35" s="25">
        <v>5.7770744897425175E-3</v>
      </c>
      <c r="F35" s="21">
        <v>109.18543243408203</v>
      </c>
      <c r="G35" s="22"/>
    </row>
    <row r="36" spans="1:7" s="18" customFormat="1" ht="14.25" x14ac:dyDescent="0.2">
      <c r="A36" s="18" t="s">
        <v>31</v>
      </c>
      <c r="B36" s="26">
        <v>1160</v>
      </c>
      <c r="C36" s="26">
        <v>51</v>
      </c>
      <c r="D36" s="27">
        <v>1211</v>
      </c>
      <c r="E36" s="25">
        <v>1.0629044845700264E-3</v>
      </c>
      <c r="F36" s="21">
        <v>151.25196838378906</v>
      </c>
      <c r="G36" s="28"/>
    </row>
    <row r="37" spans="1:7" s="18" customFormat="1" ht="14.25" x14ac:dyDescent="0.2">
      <c r="A37" s="29" t="s">
        <v>32</v>
      </c>
      <c r="B37" s="30">
        <v>226906</v>
      </c>
      <c r="C37" s="30">
        <v>32469</v>
      </c>
      <c r="D37" s="30">
        <v>259375</v>
      </c>
      <c r="E37" s="31">
        <v>0.22765552997589111</v>
      </c>
      <c r="F37" s="32">
        <v>355.8297119140625</v>
      </c>
      <c r="G37" s="22"/>
    </row>
    <row r="38" spans="1:7" s="18" customFormat="1" ht="14.25" x14ac:dyDescent="0.2">
      <c r="B38" s="33"/>
      <c r="C38" s="33"/>
      <c r="D38" s="34"/>
      <c r="E38" s="25"/>
      <c r="F38" s="21"/>
      <c r="G38" s="35"/>
    </row>
    <row r="39" spans="1:7" s="18" customFormat="1" ht="14.25" x14ac:dyDescent="0.2">
      <c r="A39" s="18" t="s">
        <v>33</v>
      </c>
      <c r="B39" s="23">
        <v>1547</v>
      </c>
      <c r="C39" s="23">
        <v>5049</v>
      </c>
      <c r="D39" s="24">
        <v>6596</v>
      </c>
      <c r="E39" s="25">
        <v>5.7893623597919941E-3</v>
      </c>
      <c r="F39" s="21">
        <v>819.25140380859375</v>
      </c>
      <c r="G39" s="22"/>
    </row>
    <row r="40" spans="1:7" s="18" customFormat="1" ht="14.25" x14ac:dyDescent="0.2">
      <c r="A40" s="18" t="s">
        <v>34</v>
      </c>
      <c r="B40" s="23">
        <v>4881</v>
      </c>
      <c r="C40" s="23">
        <v>0</v>
      </c>
      <c r="D40" s="24">
        <v>4881</v>
      </c>
      <c r="E40" s="25">
        <v>4.2840931564569473E-3</v>
      </c>
      <c r="F40" s="21">
        <v>53.926559448242188</v>
      </c>
      <c r="G40" s="22"/>
    </row>
    <row r="41" spans="1:7" s="18" customFormat="1" ht="14.25" x14ac:dyDescent="0.2">
      <c r="A41" s="18" t="s">
        <v>35</v>
      </c>
      <c r="B41" s="23">
        <v>731</v>
      </c>
      <c r="C41" s="23">
        <v>0</v>
      </c>
      <c r="D41" s="24">
        <v>731</v>
      </c>
      <c r="E41" s="25">
        <v>6.4160459442064166E-4</v>
      </c>
      <c r="F41" s="21">
        <v>2707.407470703125</v>
      </c>
      <c r="G41" s="22"/>
    </row>
    <row r="42" spans="1:7" s="18" customFormat="1" ht="14.25" x14ac:dyDescent="0.2">
      <c r="A42" s="18" t="s">
        <v>36</v>
      </c>
      <c r="B42" s="23">
        <v>1784</v>
      </c>
      <c r="C42" s="23">
        <v>24</v>
      </c>
      <c r="D42" s="24">
        <v>1808</v>
      </c>
      <c r="E42" s="25">
        <v>1.5868961345404387E-3</v>
      </c>
      <c r="F42" s="21">
        <v>643.96636962890625</v>
      </c>
      <c r="G42" s="28"/>
    </row>
    <row r="43" spans="1:7" s="18" customFormat="1" ht="14.25" x14ac:dyDescent="0.2">
      <c r="A43" s="29" t="s">
        <v>37</v>
      </c>
      <c r="B43" s="30">
        <v>8943</v>
      </c>
      <c r="C43" s="30">
        <v>5073</v>
      </c>
      <c r="D43" s="30">
        <v>14016</v>
      </c>
      <c r="E43" s="31">
        <v>1.2301956303417683E-2</v>
      </c>
      <c r="F43" s="32">
        <v>137.89732360839844</v>
      </c>
      <c r="G43" s="22"/>
    </row>
    <row r="44" spans="1:7" s="18" customFormat="1" ht="14.25" x14ac:dyDescent="0.2">
      <c r="B44" s="33"/>
      <c r="C44" s="33"/>
      <c r="D44" s="34"/>
      <c r="E44" s="25"/>
      <c r="F44" s="21"/>
      <c r="G44" s="22"/>
    </row>
    <row r="45" spans="1:7" s="18" customFormat="1" ht="14.25" x14ac:dyDescent="0.2">
      <c r="A45" s="18" t="s">
        <v>38</v>
      </c>
      <c r="B45" s="23">
        <v>192</v>
      </c>
      <c r="C45" s="23">
        <v>2174</v>
      </c>
      <c r="D45" s="24">
        <v>2366</v>
      </c>
      <c r="E45" s="25">
        <v>2.0766572561115026E-3</v>
      </c>
      <c r="F45" s="21">
        <v>75.213783264160156</v>
      </c>
      <c r="G45" s="22"/>
    </row>
    <row r="46" spans="1:7" s="18" customFormat="1" ht="14.25" x14ac:dyDescent="0.2">
      <c r="A46" s="18" t="s">
        <v>39</v>
      </c>
      <c r="B46" s="23">
        <v>1103</v>
      </c>
      <c r="C46" s="23">
        <v>2573</v>
      </c>
      <c r="D46" s="24">
        <v>3676</v>
      </c>
      <c r="E46" s="25">
        <v>3.2264548353850842E-3</v>
      </c>
      <c r="F46" s="21">
        <v>79.961395263671875</v>
      </c>
      <c r="G46" s="22"/>
    </row>
    <row r="47" spans="1:7" s="18" customFormat="1" ht="14.25" x14ac:dyDescent="0.2">
      <c r="A47" s="18" t="s">
        <v>40</v>
      </c>
      <c r="B47" s="23">
        <v>12</v>
      </c>
      <c r="C47" s="23">
        <v>36200</v>
      </c>
      <c r="D47" s="52">
        <v>36212</v>
      </c>
      <c r="E47" s="25">
        <v>3.1783565878868103E-2</v>
      </c>
      <c r="F47" s="21">
        <v>205.65885925292969</v>
      </c>
      <c r="G47" s="22" t="s">
        <v>94</v>
      </c>
    </row>
    <row r="48" spans="1:7" s="18" customFormat="1" ht="14.25" x14ac:dyDescent="0.2">
      <c r="A48" s="18" t="s">
        <v>41</v>
      </c>
      <c r="B48" s="23">
        <v>0</v>
      </c>
      <c r="C48" s="23">
        <v>2876</v>
      </c>
      <c r="D48" s="24">
        <v>2876</v>
      </c>
      <c r="E48" s="25">
        <v>2.5242883712053299E-3</v>
      </c>
      <c r="F48" s="21">
        <v>86.942192077636719</v>
      </c>
      <c r="G48" s="22"/>
    </row>
    <row r="49" spans="1:7" s="18" customFormat="1" ht="14.25" x14ac:dyDescent="0.2">
      <c r="A49" s="18" t="s">
        <v>42</v>
      </c>
      <c r="B49" s="23">
        <v>276</v>
      </c>
      <c r="C49" s="23">
        <v>2633</v>
      </c>
      <c r="D49" s="24">
        <v>2909</v>
      </c>
      <c r="E49" s="25">
        <v>2.5532527361065149E-3</v>
      </c>
      <c r="F49" s="21">
        <v>311.38970947265625</v>
      </c>
      <c r="G49" s="22"/>
    </row>
    <row r="50" spans="1:7" s="18" customFormat="1" ht="14.25" x14ac:dyDescent="0.2">
      <c r="A50" s="18" t="s">
        <v>43</v>
      </c>
      <c r="B50" s="23">
        <v>25605</v>
      </c>
      <c r="C50" s="23">
        <v>0</v>
      </c>
      <c r="D50" s="52">
        <v>25605</v>
      </c>
      <c r="E50" s="25">
        <v>2.2473715245723724E-2</v>
      </c>
      <c r="F50" s="21">
        <v>250.08792114257813</v>
      </c>
      <c r="G50" s="22" t="s">
        <v>94</v>
      </c>
    </row>
    <row r="51" spans="1:7" s="18" customFormat="1" ht="14.25" x14ac:dyDescent="0.2">
      <c r="A51" s="18" t="s">
        <v>44</v>
      </c>
      <c r="B51" s="23">
        <v>18700</v>
      </c>
      <c r="C51" s="23">
        <v>5461</v>
      </c>
      <c r="D51" s="52">
        <v>24161</v>
      </c>
      <c r="E51" s="25">
        <v>2.1206304430961609E-2</v>
      </c>
      <c r="F51" s="21">
        <v>184.34786987304688</v>
      </c>
      <c r="G51" s="22" t="s">
        <v>94</v>
      </c>
    </row>
    <row r="52" spans="1:7" s="18" customFormat="1" ht="14.25" x14ac:dyDescent="0.2">
      <c r="A52" s="18" t="s">
        <v>45</v>
      </c>
      <c r="B52" s="23">
        <v>11</v>
      </c>
      <c r="C52" s="23">
        <v>280</v>
      </c>
      <c r="D52" s="24">
        <v>291</v>
      </c>
      <c r="E52" s="25">
        <v>2.5541303330101073E-4</v>
      </c>
      <c r="F52" s="21">
        <v>12.538061141967773</v>
      </c>
      <c r="G52" s="22"/>
    </row>
    <row r="53" spans="1:7" s="18" customFormat="1" ht="14.25" x14ac:dyDescent="0.2">
      <c r="A53" s="18" t="s">
        <v>46</v>
      </c>
      <c r="B53" s="23">
        <v>69634</v>
      </c>
      <c r="C53" s="23">
        <v>90730</v>
      </c>
      <c r="D53" s="52">
        <v>160364</v>
      </c>
      <c r="E53" s="25">
        <v>0.14075277745723724</v>
      </c>
      <c r="F53" s="21">
        <v>417.23312377929688</v>
      </c>
      <c r="G53" s="22" t="s">
        <v>94</v>
      </c>
    </row>
    <row r="54" spans="1:7" s="18" customFormat="1" ht="14.25" x14ac:dyDescent="0.2">
      <c r="A54" s="18" t="s">
        <v>80</v>
      </c>
      <c r="B54" s="23">
        <v>402</v>
      </c>
      <c r="C54" s="23">
        <v>7112</v>
      </c>
      <c r="D54" s="24">
        <v>7514</v>
      </c>
      <c r="E54" s="25">
        <v>6.5950984135270119E-3</v>
      </c>
      <c r="F54" s="21">
        <v>195.56306457519531</v>
      </c>
      <c r="G54" s="22"/>
    </row>
    <row r="55" spans="1:7" s="18" customFormat="1" ht="14.25" x14ac:dyDescent="0.2">
      <c r="A55" s="18" t="s">
        <v>47</v>
      </c>
      <c r="B55" s="23">
        <v>868</v>
      </c>
      <c r="C55" s="23">
        <v>319</v>
      </c>
      <c r="D55" s="24">
        <v>1187</v>
      </c>
      <c r="E55" s="25">
        <v>1.041839481331408E-3</v>
      </c>
      <c r="F55" s="21">
        <v>682.18389892578125</v>
      </c>
      <c r="G55" s="35"/>
    </row>
    <row r="56" spans="1:7" s="18" customFormat="1" ht="14.25" x14ac:dyDescent="0.2">
      <c r="A56" s="18" t="s">
        <v>48</v>
      </c>
      <c r="B56" s="23">
        <v>378</v>
      </c>
      <c r="C56" s="23">
        <v>10975</v>
      </c>
      <c r="D56" s="24">
        <v>11353</v>
      </c>
      <c r="E56" s="25">
        <v>9.9646197631955147E-3</v>
      </c>
      <c r="F56" s="21">
        <v>162.88665771484375</v>
      </c>
      <c r="G56" s="22" t="s">
        <v>94</v>
      </c>
    </row>
    <row r="57" spans="1:7" s="18" customFormat="1" ht="14.25" x14ac:dyDescent="0.2">
      <c r="A57" s="18" t="s">
        <v>49</v>
      </c>
      <c r="B57" s="23">
        <v>32039</v>
      </c>
      <c r="C57" s="23">
        <v>2336</v>
      </c>
      <c r="D57" s="52">
        <v>34375</v>
      </c>
      <c r="E57" s="25">
        <v>3.0171213671565056E-2</v>
      </c>
      <c r="F57" s="21">
        <v>834.22113037109375</v>
      </c>
      <c r="G57" s="22" t="s">
        <v>94</v>
      </c>
    </row>
    <row r="58" spans="1:7" s="18" customFormat="1" ht="14.25" x14ac:dyDescent="0.2">
      <c r="A58" s="18" t="s">
        <v>50</v>
      </c>
      <c r="B58" s="23">
        <v>70</v>
      </c>
      <c r="C58" s="23">
        <v>0</v>
      </c>
      <c r="D58" s="24">
        <v>70</v>
      </c>
      <c r="E58" s="25">
        <v>6.1439561250153929E-5</v>
      </c>
      <c r="F58" s="21">
        <v>16.755245208740234</v>
      </c>
      <c r="G58" s="22"/>
    </row>
    <row r="59" spans="1:7" s="18" customFormat="1" ht="14.25" x14ac:dyDescent="0.2">
      <c r="A59" s="18" t="s">
        <v>51</v>
      </c>
      <c r="B59" s="23">
        <v>1375</v>
      </c>
      <c r="C59" s="23">
        <v>0</v>
      </c>
      <c r="D59" s="24">
        <v>1375</v>
      </c>
      <c r="E59" s="25">
        <v>1.2068485375493765E-3</v>
      </c>
      <c r="F59" s="21">
        <v>354.61907958984375</v>
      </c>
      <c r="G59" s="28"/>
    </row>
    <row r="60" spans="1:7" s="18" customFormat="1" ht="14.25" x14ac:dyDescent="0.2">
      <c r="A60" s="18" t="s">
        <v>52</v>
      </c>
      <c r="B60" s="23">
        <v>2618</v>
      </c>
      <c r="C60" s="23">
        <v>5172</v>
      </c>
      <c r="D60" s="24">
        <v>7790</v>
      </c>
      <c r="E60" s="25">
        <v>6.8373456597328186E-3</v>
      </c>
      <c r="F60" s="21">
        <v>201.47088623046875</v>
      </c>
      <c r="G60" s="22"/>
    </row>
    <row r="61" spans="1:7" s="18" customFormat="1" ht="14.25" x14ac:dyDescent="0.2">
      <c r="A61" s="29" t="s">
        <v>53</v>
      </c>
      <c r="B61" s="30">
        <v>153283</v>
      </c>
      <c r="C61" s="30">
        <v>168841</v>
      </c>
      <c r="D61" s="30">
        <v>322124</v>
      </c>
      <c r="E61" s="31">
        <v>0.2827308177947998</v>
      </c>
      <c r="F61" s="32">
        <v>283.87893676757813</v>
      </c>
      <c r="G61" s="22"/>
    </row>
    <row r="62" spans="1:7" s="18" customFormat="1" ht="14.25" x14ac:dyDescent="0.2">
      <c r="B62" s="33"/>
      <c r="C62" s="33"/>
      <c r="D62" s="34"/>
      <c r="E62" s="25"/>
      <c r="F62" s="21"/>
      <c r="G62" s="22"/>
    </row>
    <row r="63" spans="1:7" s="18" customFormat="1" ht="14.25" x14ac:dyDescent="0.2">
      <c r="A63" s="18" t="s">
        <v>54</v>
      </c>
      <c r="B63" s="23">
        <v>9893</v>
      </c>
      <c r="C63" s="23">
        <v>0</v>
      </c>
      <c r="D63" s="24">
        <v>9893</v>
      </c>
      <c r="E63" s="25">
        <v>8.6831655353307724E-3</v>
      </c>
      <c r="F63" s="21">
        <v>39.366363525390625</v>
      </c>
      <c r="G63" s="22"/>
    </row>
    <row r="64" spans="1:7" s="18" customFormat="1" ht="14.25" x14ac:dyDescent="0.2">
      <c r="A64" s="18" t="s">
        <v>55</v>
      </c>
      <c r="B64" s="23">
        <v>502</v>
      </c>
      <c r="C64" s="23">
        <v>0</v>
      </c>
      <c r="D64" s="24">
        <v>502</v>
      </c>
      <c r="E64" s="25">
        <v>4.406094376463443E-4</v>
      </c>
      <c r="F64" s="21">
        <v>185.80763244628906</v>
      </c>
      <c r="G64" s="35"/>
    </row>
    <row r="65" spans="1:7" s="18" customFormat="1" ht="14.25" x14ac:dyDescent="0.2">
      <c r="A65" s="18" t="s">
        <v>56</v>
      </c>
      <c r="B65" s="23">
        <v>2756</v>
      </c>
      <c r="C65" s="23">
        <v>66</v>
      </c>
      <c r="D65" s="24">
        <v>2822</v>
      </c>
      <c r="E65" s="25">
        <v>2.4768922012299299E-3</v>
      </c>
      <c r="F65" s="21">
        <v>276.1356201171875</v>
      </c>
      <c r="G65" s="28"/>
    </row>
    <row r="66" spans="1:7" s="18" customFormat="1" ht="14.25" x14ac:dyDescent="0.2">
      <c r="A66" s="18" t="s">
        <v>57</v>
      </c>
      <c r="B66" s="26">
        <v>1203</v>
      </c>
      <c r="C66" s="26">
        <v>0</v>
      </c>
      <c r="D66" s="27">
        <v>1203</v>
      </c>
      <c r="E66" s="36">
        <v>1.055882778018713E-3</v>
      </c>
      <c r="F66" s="21">
        <v>1090.6483154296875</v>
      </c>
      <c r="G66" s="28"/>
    </row>
    <row r="67" spans="1:7" s="18" customFormat="1" ht="14.25" x14ac:dyDescent="0.2">
      <c r="A67" s="29" t="s">
        <v>58</v>
      </c>
      <c r="B67" s="30">
        <v>14354</v>
      </c>
      <c r="C67" s="30">
        <v>66</v>
      </c>
      <c r="D67" s="30">
        <v>14420</v>
      </c>
      <c r="E67" s="31">
        <v>1.2656549923121929E-2</v>
      </c>
      <c r="F67" s="32">
        <v>54.347362518310547</v>
      </c>
      <c r="G67" s="22"/>
    </row>
    <row r="68" spans="1:7" s="18" customFormat="1" ht="14.25" x14ac:dyDescent="0.2">
      <c r="B68" s="33"/>
      <c r="C68" s="33"/>
      <c r="D68" s="34"/>
      <c r="E68" s="25"/>
      <c r="F68" s="21"/>
      <c r="G68" s="22"/>
    </row>
    <row r="69" spans="1:7" s="18" customFormat="1" ht="14.25" x14ac:dyDescent="0.2">
      <c r="A69" s="18" t="s">
        <v>59</v>
      </c>
      <c r="B69" s="23">
        <v>68310</v>
      </c>
      <c r="C69" s="23">
        <v>76508</v>
      </c>
      <c r="D69" s="52">
        <v>144818</v>
      </c>
      <c r="E69" s="25">
        <v>0.12710791826248169</v>
      </c>
      <c r="F69" s="21">
        <v>293.87905883789063</v>
      </c>
      <c r="G69" s="22" t="s">
        <v>94</v>
      </c>
    </row>
    <row r="70" spans="1:7" s="18" customFormat="1" ht="14.25" x14ac:dyDescent="0.2">
      <c r="A70" s="18" t="s">
        <v>60</v>
      </c>
      <c r="B70" s="23">
        <v>230004</v>
      </c>
      <c r="C70" s="23">
        <v>14006</v>
      </c>
      <c r="D70" s="52">
        <v>244010</v>
      </c>
      <c r="E70" s="25">
        <v>0.21416954696178436</v>
      </c>
      <c r="F70" s="21">
        <v>71.536209106445313</v>
      </c>
      <c r="G70" s="22" t="s">
        <v>94</v>
      </c>
    </row>
    <row r="71" spans="1:7" s="18" customFormat="1" ht="14.25" x14ac:dyDescent="0.2">
      <c r="A71" s="18" t="s">
        <v>61</v>
      </c>
      <c r="B71" s="23">
        <v>89782</v>
      </c>
      <c r="C71" s="23">
        <v>4987</v>
      </c>
      <c r="D71" s="52">
        <v>94769</v>
      </c>
      <c r="E71" s="25">
        <v>8.3179518580436707E-2</v>
      </c>
      <c r="F71" s="21">
        <v>136.86299133300781</v>
      </c>
      <c r="G71" s="22" t="s">
        <v>94</v>
      </c>
    </row>
    <row r="72" spans="1:7" s="18" customFormat="1" ht="14.25" x14ac:dyDescent="0.2">
      <c r="A72" s="18" t="s">
        <v>62</v>
      </c>
      <c r="B72" s="23">
        <v>17326</v>
      </c>
      <c r="C72" s="23">
        <v>8247</v>
      </c>
      <c r="D72" s="52">
        <v>25573</v>
      </c>
      <c r="E72" s="25">
        <v>2.2445628419518471E-2</v>
      </c>
      <c r="F72" s="21">
        <v>58.923961639404297</v>
      </c>
      <c r="G72" s="22" t="s">
        <v>94</v>
      </c>
    </row>
    <row r="73" spans="1:7" s="18" customFormat="1" ht="14.25" x14ac:dyDescent="0.2">
      <c r="A73" s="18" t="s">
        <v>63</v>
      </c>
      <c r="B73" s="23">
        <v>340</v>
      </c>
      <c r="C73" s="23">
        <v>10</v>
      </c>
      <c r="D73" s="24">
        <v>350</v>
      </c>
      <c r="E73" s="25">
        <v>3.0719782807864249E-4</v>
      </c>
      <c r="F73" s="21">
        <v>261.11141967773438</v>
      </c>
      <c r="G73" s="22"/>
    </row>
    <row r="74" spans="1:7" s="18" customFormat="1" ht="14.25" x14ac:dyDescent="0.2">
      <c r="A74" s="18" t="s">
        <v>81</v>
      </c>
      <c r="B74" s="23">
        <v>1170</v>
      </c>
      <c r="C74" s="23">
        <v>1350</v>
      </c>
      <c r="D74" s="24">
        <v>2520</v>
      </c>
      <c r="E74" s="25">
        <v>2.2118242923170328E-3</v>
      </c>
      <c r="F74" s="21">
        <v>66.138084411621094</v>
      </c>
      <c r="G74" s="35"/>
    </row>
    <row r="75" spans="1:7" s="18" customFormat="1" ht="14.25" x14ac:dyDescent="0.2">
      <c r="A75" s="18" t="s">
        <v>64</v>
      </c>
      <c r="B75" s="23">
        <v>825</v>
      </c>
      <c r="C75" s="23">
        <v>6750</v>
      </c>
      <c r="D75" s="24">
        <v>7575</v>
      </c>
      <c r="E75" s="25">
        <v>6.6486387513577938E-3</v>
      </c>
      <c r="F75" s="21">
        <v>2625.77099609375</v>
      </c>
      <c r="G75" s="22"/>
    </row>
    <row r="76" spans="1:7" s="18" customFormat="1" ht="14.25" x14ac:dyDescent="0.2">
      <c r="A76" s="18" t="s">
        <v>65</v>
      </c>
      <c r="B76" s="23">
        <v>207</v>
      </c>
      <c r="C76" s="23">
        <v>2857</v>
      </c>
      <c r="D76" s="24">
        <v>3064</v>
      </c>
      <c r="E76" s="25">
        <v>2.6892975438386202E-3</v>
      </c>
      <c r="F76" s="21">
        <v>769.0762939453125</v>
      </c>
      <c r="G76" s="22"/>
    </row>
    <row r="77" spans="1:7" s="18" customFormat="1" ht="14.25" x14ac:dyDescent="0.2">
      <c r="A77" s="18" t="s">
        <v>66</v>
      </c>
      <c r="B77" s="23">
        <v>326</v>
      </c>
      <c r="C77" s="23">
        <v>0</v>
      </c>
      <c r="D77" s="24">
        <v>326</v>
      </c>
      <c r="E77" s="25">
        <v>2.8613282484002411E-4</v>
      </c>
      <c r="F77" s="21">
        <v>188.87600708007813</v>
      </c>
      <c r="G77" s="22"/>
    </row>
    <row r="78" spans="1:7" s="18" customFormat="1" ht="14.25" x14ac:dyDescent="0.2">
      <c r="A78" s="18" t="s">
        <v>67</v>
      </c>
      <c r="B78" s="23">
        <v>0</v>
      </c>
      <c r="C78" s="23">
        <v>1063</v>
      </c>
      <c r="D78" s="24">
        <v>1063</v>
      </c>
      <c r="E78" s="25">
        <v>9.3300367007032037E-4</v>
      </c>
      <c r="F78" s="21">
        <v>62.608219146728516</v>
      </c>
      <c r="G78" s="22"/>
    </row>
    <row r="79" spans="1:7" s="18" customFormat="1" ht="14.25" x14ac:dyDescent="0.2">
      <c r="A79" s="18" t="s">
        <v>68</v>
      </c>
      <c r="B79" s="23">
        <v>3116</v>
      </c>
      <c r="C79" s="23">
        <v>244</v>
      </c>
      <c r="D79" s="24">
        <v>3360</v>
      </c>
      <c r="E79" s="25">
        <v>2.9490990564227104E-3</v>
      </c>
      <c r="F79" s="21">
        <v>85.362815856933594</v>
      </c>
      <c r="G79" s="28"/>
    </row>
    <row r="80" spans="1:7" s="18" customFormat="1" ht="14.25" x14ac:dyDescent="0.2">
      <c r="A80" s="18" t="s">
        <v>69</v>
      </c>
      <c r="B80" s="23">
        <v>1322</v>
      </c>
      <c r="C80" s="23">
        <v>646</v>
      </c>
      <c r="D80" s="24">
        <v>1968</v>
      </c>
      <c r="E80" s="25">
        <v>1.7273294506594539E-3</v>
      </c>
      <c r="F80" s="21">
        <v>29.164913177490234</v>
      </c>
    </row>
    <row r="81" spans="1:7" s="18" customFormat="1" ht="14.25" x14ac:dyDescent="0.2">
      <c r="A81" s="29" t="s">
        <v>70</v>
      </c>
      <c r="B81" s="30">
        <v>412728</v>
      </c>
      <c r="C81" s="30">
        <v>116668</v>
      </c>
      <c r="D81" s="30">
        <v>529396</v>
      </c>
      <c r="E81" s="31">
        <v>0.46465513110160828</v>
      </c>
      <c r="F81" s="32">
        <v>101.76634216308594</v>
      </c>
      <c r="G81" s="37"/>
    </row>
    <row r="82" spans="1:7" s="18" customFormat="1" ht="14.25" x14ac:dyDescent="0.2">
      <c r="B82" s="33"/>
      <c r="C82" s="33"/>
      <c r="D82" s="34"/>
      <c r="E82" s="25"/>
      <c r="F82" s="21"/>
      <c r="G82" s="22"/>
    </row>
    <row r="83" spans="1:7" s="18" customFormat="1" ht="14.25" x14ac:dyDescent="0.2">
      <c r="A83" s="20" t="s">
        <v>71</v>
      </c>
      <c r="B83" s="24">
        <v>816214</v>
      </c>
      <c r="C83" s="24">
        <v>323117</v>
      </c>
      <c r="D83" s="24">
        <v>1139331</v>
      </c>
      <c r="E83" s="50">
        <v>1</v>
      </c>
      <c r="F83" s="51">
        <v>153.28633117675781</v>
      </c>
      <c r="G83" s="22"/>
    </row>
    <row r="84" spans="1:7" s="18" customFormat="1" ht="14.25" x14ac:dyDescent="0.2">
      <c r="A84" s="18" t="s">
        <v>72</v>
      </c>
      <c r="B84" s="23">
        <v>319878</v>
      </c>
      <c r="C84" s="23">
        <v>177264</v>
      </c>
      <c r="D84" s="24">
        <v>497142</v>
      </c>
      <c r="E84" s="25">
        <v>0.43634554743766785</v>
      </c>
      <c r="F84" s="21">
        <v>291.1116943359375</v>
      </c>
      <c r="G84" s="22"/>
    </row>
    <row r="85" spans="1:7" s="18" customFormat="1" ht="14.25" x14ac:dyDescent="0.2">
      <c r="A85" s="18" t="s">
        <v>73</v>
      </c>
      <c r="B85" s="23">
        <v>496336</v>
      </c>
      <c r="C85" s="23">
        <v>145853</v>
      </c>
      <c r="D85" s="24">
        <v>642189</v>
      </c>
      <c r="E85" s="25">
        <v>0.56365448236465454</v>
      </c>
      <c r="F85" s="21">
        <v>112.17350006103516</v>
      </c>
      <c r="G85" s="42"/>
    </row>
    <row r="86" spans="1:7" s="18" customFormat="1" ht="14.25" x14ac:dyDescent="0.2">
      <c r="A86" s="43" t="s">
        <v>86</v>
      </c>
      <c r="B86" s="23">
        <v>21813</v>
      </c>
      <c r="C86" s="23">
        <v>53006</v>
      </c>
      <c r="D86" s="24">
        <v>74819</v>
      </c>
      <c r="E86" s="25">
        <v>6.5669238567352295E-2</v>
      </c>
      <c r="F86" s="21">
        <v>162.15257263183594</v>
      </c>
    </row>
    <row r="87" spans="1:7" s="18" customFormat="1" ht="14.25" x14ac:dyDescent="0.2">
      <c r="A87" s="44" t="s">
        <v>82</v>
      </c>
      <c r="B87" s="45">
        <v>130162</v>
      </c>
      <c r="C87" s="45">
        <v>93066</v>
      </c>
      <c r="D87" s="30">
        <v>223228</v>
      </c>
      <c r="E87" s="46">
        <v>0.19592902064323425</v>
      </c>
      <c r="F87" s="32">
        <v>417.18634033203125</v>
      </c>
      <c r="G87" s="43"/>
    </row>
    <row r="88" spans="1:7" s="18" customFormat="1" ht="14.25" x14ac:dyDescent="0.2">
      <c r="D88" s="23"/>
      <c r="F88" s="18" t="s">
        <v>87</v>
      </c>
      <c r="G88" s="43"/>
    </row>
    <row r="89" spans="1:7" s="18" customFormat="1" ht="14.25" x14ac:dyDescent="0.2">
      <c r="A89" s="18" t="s">
        <v>74</v>
      </c>
      <c r="G89" s="43"/>
    </row>
    <row r="90" spans="1:7" s="18" customFormat="1" ht="14.25" x14ac:dyDescent="0.2">
      <c r="A90" s="47" t="s">
        <v>88</v>
      </c>
      <c r="G90" s="43"/>
    </row>
    <row r="91" spans="1:7" s="18" customFormat="1" ht="14.25" x14ac:dyDescent="0.2">
      <c r="A91" s="20" t="s">
        <v>89</v>
      </c>
      <c r="G91" s="43"/>
    </row>
    <row r="92" spans="1:7" s="18" customFormat="1" ht="14.25" x14ac:dyDescent="0.2">
      <c r="A92" s="43" t="s">
        <v>83</v>
      </c>
      <c r="G92" s="43"/>
    </row>
    <row r="93" spans="1:7" s="18" customFormat="1" ht="14.25" x14ac:dyDescent="0.2">
      <c r="A93" s="43" t="s">
        <v>75</v>
      </c>
      <c r="G93" s="43"/>
    </row>
    <row r="94" spans="1:7" s="18" customFormat="1" ht="14.25" x14ac:dyDescent="0.2">
      <c r="A94" s="43" t="s">
        <v>76</v>
      </c>
      <c r="G94" s="43"/>
    </row>
    <row r="95" spans="1:7" s="18" customFormat="1" ht="14.25" x14ac:dyDescent="0.2">
      <c r="A95" s="20" t="s">
        <v>90</v>
      </c>
      <c r="G95" s="43"/>
    </row>
    <row r="96" spans="1:7" s="5" customFormat="1" x14ac:dyDescent="0.15">
      <c r="A96" s="18" t="s">
        <v>77</v>
      </c>
      <c r="B96" s="18"/>
      <c r="C96" s="18"/>
      <c r="D96" s="18"/>
      <c r="E96" s="18"/>
      <c r="F96" s="18"/>
    </row>
    <row r="97" spans="1:6" ht="14.25" x14ac:dyDescent="0.2">
      <c r="A97" s="14" t="s">
        <v>84</v>
      </c>
      <c r="B97"/>
      <c r="C97"/>
      <c r="D97"/>
      <c r="E97"/>
      <c r="F97"/>
    </row>
    <row r="98" spans="1:6" x14ac:dyDescent="0.15">
      <c r="A98" s="1" t="s">
        <v>91</v>
      </c>
    </row>
  </sheetData>
  <mergeCells count="2">
    <mergeCell ref="B5:B6"/>
    <mergeCell ref="C5:D5"/>
  </mergeCells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F101"/>
  <sheetViews>
    <sheetView showGridLines="0" zoomScale="80" zoomScaleNormal="80" zoomScaleSheetLayoutView="75" workbookViewId="0">
      <selection activeCell="C15" sqref="C15"/>
    </sheetView>
  </sheetViews>
  <sheetFormatPr defaultRowHeight="13.5" x14ac:dyDescent="0.15"/>
  <cols>
    <col min="1" max="1" width="7.75" style="1" customWidth="1"/>
    <col min="2" max="2" width="28.625" style="1" customWidth="1"/>
    <col min="3" max="3" width="15.25" style="1" customWidth="1"/>
    <col min="4" max="4" width="9.5" style="1" customWidth="1"/>
    <col min="5" max="16384" width="9" style="1"/>
  </cols>
  <sheetData>
    <row r="1" spans="1:4" x14ac:dyDescent="0.15">
      <c r="B1" s="1" t="s">
        <v>18</v>
      </c>
    </row>
    <row r="4" spans="1:4" ht="14.25" x14ac:dyDescent="0.2">
      <c r="B4" s="2"/>
      <c r="C4" s="2"/>
      <c r="D4" s="3" t="s">
        <v>12</v>
      </c>
    </row>
    <row r="5" spans="1:4" x14ac:dyDescent="0.15">
      <c r="B5" s="53" t="s">
        <v>5</v>
      </c>
      <c r="C5" s="55" t="s">
        <v>6</v>
      </c>
      <c r="D5" s="56"/>
    </row>
    <row r="6" spans="1:4" x14ac:dyDescent="0.15">
      <c r="B6" s="54"/>
      <c r="C6" s="8"/>
      <c r="D6" s="9"/>
    </row>
    <row r="7" spans="1:4" x14ac:dyDescent="0.15">
      <c r="A7" s="1">
        <v>9</v>
      </c>
      <c r="B7" s="4" t="s">
        <v>10</v>
      </c>
      <c r="C7" s="7">
        <v>9893</v>
      </c>
      <c r="D7" s="13">
        <v>3.5026912507056258E-2</v>
      </c>
    </row>
    <row r="8" spans="1:4" ht="27" x14ac:dyDescent="0.15">
      <c r="A8" s="1">
        <v>13</v>
      </c>
      <c r="B8" s="12" t="s">
        <v>16</v>
      </c>
      <c r="C8" s="7">
        <f>SUM(D67:D69)</f>
        <v>4527</v>
      </c>
      <c r="D8" s="13">
        <v>3.1814137603404661E-3</v>
      </c>
    </row>
    <row r="9" spans="1:4" x14ac:dyDescent="0.15">
      <c r="A9" s="1">
        <v>1</v>
      </c>
      <c r="B9" s="4" t="s">
        <v>13</v>
      </c>
      <c r="C9" s="7">
        <f>D37</f>
        <v>251582</v>
      </c>
      <c r="D9" s="13">
        <v>0.27562379637093498</v>
      </c>
    </row>
    <row r="10" spans="1:4" x14ac:dyDescent="0.15">
      <c r="A10" s="1">
        <v>11</v>
      </c>
      <c r="B10" s="4" t="s">
        <v>2</v>
      </c>
      <c r="C10" s="7">
        <f>D38</f>
        <v>6582</v>
      </c>
      <c r="D10" s="13">
        <v>7.645149824958359E-3</v>
      </c>
    </row>
    <row r="11" spans="1:4" x14ac:dyDescent="0.15">
      <c r="A11" s="1">
        <v>10</v>
      </c>
      <c r="B11" s="4" t="s">
        <v>92</v>
      </c>
      <c r="C11" s="7">
        <f>D42</f>
        <v>6596</v>
      </c>
      <c r="D11" s="13"/>
    </row>
    <row r="12" spans="1:4" x14ac:dyDescent="0.15">
      <c r="A12" s="1">
        <v>12</v>
      </c>
      <c r="B12" s="4" t="s">
        <v>3</v>
      </c>
      <c r="C12" s="7">
        <f>D43</f>
        <v>4881</v>
      </c>
      <c r="D12" s="13">
        <v>7.835639732477832E-3</v>
      </c>
    </row>
    <row r="13" spans="1:4" ht="27" x14ac:dyDescent="0.15">
      <c r="A13" s="1">
        <v>14</v>
      </c>
      <c r="B13" s="12" t="s">
        <v>15</v>
      </c>
      <c r="C13" s="7">
        <f>D39+D44+D45</f>
        <v>3750</v>
      </c>
      <c r="D13" s="13">
        <v>8.0993056410566151E-3</v>
      </c>
    </row>
    <row r="14" spans="1:4" x14ac:dyDescent="0.15">
      <c r="A14" s="1">
        <v>2</v>
      </c>
      <c r="B14" s="4" t="s">
        <v>7</v>
      </c>
      <c r="C14" s="7">
        <f>D73</f>
        <v>244010</v>
      </c>
      <c r="D14" s="13">
        <v>0.13299447811572959</v>
      </c>
    </row>
    <row r="15" spans="1:4" x14ac:dyDescent="0.15">
      <c r="A15" s="1">
        <v>6</v>
      </c>
      <c r="B15" s="4" t="s">
        <v>4</v>
      </c>
      <c r="C15" s="7">
        <f>D74</f>
        <v>94769</v>
      </c>
      <c r="D15" s="13">
        <v>7.0388343876097936E-2</v>
      </c>
    </row>
    <row r="16" spans="1:4" x14ac:dyDescent="0.15">
      <c r="A16" s="1">
        <v>7</v>
      </c>
      <c r="B16" s="4" t="s">
        <v>0</v>
      </c>
      <c r="C16" s="7">
        <f>D75</f>
        <v>25573</v>
      </c>
      <c r="D16" s="13">
        <v>6.4220652358241825E-3</v>
      </c>
    </row>
    <row r="17" spans="1:6" x14ac:dyDescent="0.15">
      <c r="A17" s="1">
        <v>5</v>
      </c>
      <c r="B17" s="4" t="s">
        <v>8</v>
      </c>
      <c r="C17" s="7">
        <f>D72</f>
        <v>144818</v>
      </c>
      <c r="D17" s="13">
        <v>8.8740420332242276E-2</v>
      </c>
    </row>
    <row r="18" spans="1:6" x14ac:dyDescent="0.15">
      <c r="A18" s="1">
        <v>8</v>
      </c>
      <c r="B18" s="4" t="s">
        <v>14</v>
      </c>
      <c r="C18" s="7">
        <f>SUM(D76:D83)</f>
        <v>20226</v>
      </c>
      <c r="D18" s="13">
        <v>1.0237671005345332E-2</v>
      </c>
    </row>
    <row r="19" spans="1:6" x14ac:dyDescent="0.15">
      <c r="A19" s="1">
        <v>4</v>
      </c>
      <c r="B19" s="4" t="s">
        <v>1</v>
      </c>
      <c r="C19" s="7">
        <f>D56</f>
        <v>160364</v>
      </c>
      <c r="D19" s="13">
        <v>0.18237085597336858</v>
      </c>
    </row>
    <row r="20" spans="1:6" x14ac:dyDescent="0.15">
      <c r="A20" s="1">
        <v>3</v>
      </c>
      <c r="B20" s="4" t="s">
        <v>11</v>
      </c>
      <c r="C20" s="7">
        <f>D64-D56</f>
        <v>161760</v>
      </c>
      <c r="D20" s="13">
        <v>0.17143394762456762</v>
      </c>
    </row>
    <row r="21" spans="1:6" x14ac:dyDescent="0.15">
      <c r="B21" s="4" t="s">
        <v>9</v>
      </c>
      <c r="C21" s="7">
        <f>SUM(D40,D46,D64,D70,D84)</f>
        <v>1139331</v>
      </c>
      <c r="D21" s="13">
        <v>1</v>
      </c>
    </row>
    <row r="22" spans="1:6" x14ac:dyDescent="0.15">
      <c r="D22" s="10"/>
    </row>
    <row r="23" spans="1:6" x14ac:dyDescent="0.15">
      <c r="B23" s="5" t="s">
        <v>17</v>
      </c>
    </row>
    <row r="24" spans="1:6" x14ac:dyDescent="0.15">
      <c r="B24" s="1" t="s">
        <v>19</v>
      </c>
      <c r="C24" s="5"/>
      <c r="D24" s="5"/>
    </row>
    <row r="25" spans="1:6" x14ac:dyDescent="0.15">
      <c r="B25" s="6"/>
      <c r="C25" s="6"/>
      <c r="D25" s="6"/>
    </row>
    <row r="29" spans="1:6" x14ac:dyDescent="0.15">
      <c r="C29" s="10"/>
      <c r="D29" s="11"/>
    </row>
    <row r="32" spans="1:6" ht="14.25" x14ac:dyDescent="0.2">
      <c r="A32" s="17" t="s">
        <v>78</v>
      </c>
      <c r="B32" s="18"/>
      <c r="C32" s="18"/>
      <c r="D32" s="18"/>
      <c r="E32" s="18"/>
      <c r="F32" s="18"/>
    </row>
    <row r="33" spans="1:6" ht="14.25" x14ac:dyDescent="0.2">
      <c r="A33" s="17" t="s">
        <v>85</v>
      </c>
      <c r="B33" s="18"/>
      <c r="C33" s="18"/>
      <c r="D33" s="18"/>
      <c r="E33" s="18"/>
      <c r="F33" s="18"/>
    </row>
    <row r="34" spans="1:6" x14ac:dyDescent="0.15">
      <c r="A34" s="18"/>
      <c r="B34" s="19" t="s">
        <v>22</v>
      </c>
      <c r="C34" s="19" t="s">
        <v>23</v>
      </c>
      <c r="D34" s="18"/>
      <c r="E34" s="18"/>
      <c r="F34" s="18"/>
    </row>
    <row r="35" spans="1:6" x14ac:dyDescent="0.15">
      <c r="A35" s="18" t="s">
        <v>24</v>
      </c>
      <c r="B35" s="19" t="s">
        <v>79</v>
      </c>
      <c r="C35" s="19" t="s">
        <v>25</v>
      </c>
      <c r="D35" s="19" t="s">
        <v>26</v>
      </c>
      <c r="E35" s="19" t="s">
        <v>27</v>
      </c>
      <c r="F35" s="19" t="s">
        <v>28</v>
      </c>
    </row>
    <row r="36" spans="1:6" ht="14.25" x14ac:dyDescent="0.2">
      <c r="A36" s="18"/>
      <c r="B36" s="18"/>
      <c r="C36" s="18"/>
      <c r="D36" s="20"/>
      <c r="E36" s="18"/>
      <c r="F36" s="21"/>
    </row>
    <row r="37" spans="1:6" ht="14.25" x14ac:dyDescent="0.2">
      <c r="A37" s="18" t="s">
        <v>29</v>
      </c>
      <c r="B37" s="23">
        <v>221400</v>
      </c>
      <c r="C37" s="23">
        <v>30182</v>
      </c>
      <c r="D37" s="24">
        <v>251582</v>
      </c>
      <c r="E37" s="25">
        <v>0.22081555426120758</v>
      </c>
      <c r="F37" s="21">
        <v>380.81509399414063</v>
      </c>
    </row>
    <row r="38" spans="1:6" ht="14.25" x14ac:dyDescent="0.2">
      <c r="A38" s="18" t="s">
        <v>30</v>
      </c>
      <c r="B38" s="23">
        <v>4346</v>
      </c>
      <c r="C38" s="23">
        <v>2236</v>
      </c>
      <c r="D38" s="24">
        <v>6582</v>
      </c>
      <c r="E38" s="25">
        <v>5.7770744897425175E-3</v>
      </c>
      <c r="F38" s="21">
        <v>109.18543243408203</v>
      </c>
    </row>
    <row r="39" spans="1:6" ht="14.25" x14ac:dyDescent="0.2">
      <c r="A39" s="18" t="s">
        <v>31</v>
      </c>
      <c r="B39" s="26">
        <v>1160</v>
      </c>
      <c r="C39" s="26">
        <v>51</v>
      </c>
      <c r="D39" s="27">
        <v>1211</v>
      </c>
      <c r="E39" s="25">
        <v>1.0629044845700264E-3</v>
      </c>
      <c r="F39" s="21">
        <v>151.25196838378906</v>
      </c>
    </row>
    <row r="40" spans="1:6" ht="14.25" x14ac:dyDescent="0.2">
      <c r="A40" s="29" t="s">
        <v>32</v>
      </c>
      <c r="B40" s="30">
        <v>226906</v>
      </c>
      <c r="C40" s="30">
        <v>32469</v>
      </c>
      <c r="D40" s="30">
        <v>259375</v>
      </c>
      <c r="E40" s="31">
        <v>0.22765552997589111</v>
      </c>
      <c r="F40" s="32">
        <v>355.8297119140625</v>
      </c>
    </row>
    <row r="41" spans="1:6" ht="14.25" x14ac:dyDescent="0.2">
      <c r="A41" s="18"/>
      <c r="B41" s="33"/>
      <c r="C41" s="33"/>
      <c r="D41" s="34"/>
      <c r="E41" s="25"/>
      <c r="F41" s="21"/>
    </row>
    <row r="42" spans="1:6" ht="14.25" x14ac:dyDescent="0.2">
      <c r="A42" s="18" t="s">
        <v>33</v>
      </c>
      <c r="B42" s="23">
        <v>1547</v>
      </c>
      <c r="C42" s="23">
        <v>5049</v>
      </c>
      <c r="D42" s="24">
        <v>6596</v>
      </c>
      <c r="E42" s="25">
        <v>5.7893623597919941E-3</v>
      </c>
      <c r="F42" s="21">
        <v>819.25140380859375</v>
      </c>
    </row>
    <row r="43" spans="1:6" ht="14.25" x14ac:dyDescent="0.2">
      <c r="A43" s="18" t="s">
        <v>34</v>
      </c>
      <c r="B43" s="23">
        <v>4881</v>
      </c>
      <c r="C43" s="23">
        <v>0</v>
      </c>
      <c r="D43" s="24">
        <v>4881</v>
      </c>
      <c r="E43" s="25">
        <v>4.2840931564569473E-3</v>
      </c>
      <c r="F43" s="21">
        <v>53.926559448242188</v>
      </c>
    </row>
    <row r="44" spans="1:6" ht="14.25" x14ac:dyDescent="0.2">
      <c r="A44" s="18" t="s">
        <v>35</v>
      </c>
      <c r="B44" s="23">
        <v>731</v>
      </c>
      <c r="C44" s="23">
        <v>0</v>
      </c>
      <c r="D44" s="24">
        <v>731</v>
      </c>
      <c r="E44" s="25">
        <v>6.4160459442064166E-4</v>
      </c>
      <c r="F44" s="21">
        <v>2707.407470703125</v>
      </c>
    </row>
    <row r="45" spans="1:6" ht="14.25" x14ac:dyDescent="0.2">
      <c r="A45" s="18" t="s">
        <v>36</v>
      </c>
      <c r="B45" s="23">
        <v>1784</v>
      </c>
      <c r="C45" s="23">
        <v>24</v>
      </c>
      <c r="D45" s="24">
        <v>1808</v>
      </c>
      <c r="E45" s="25">
        <v>1.5868961345404387E-3</v>
      </c>
      <c r="F45" s="21">
        <v>643.96636962890625</v>
      </c>
    </row>
    <row r="46" spans="1:6" ht="14.25" x14ac:dyDescent="0.2">
      <c r="A46" s="29" t="s">
        <v>37</v>
      </c>
      <c r="B46" s="30">
        <v>8943</v>
      </c>
      <c r="C46" s="30">
        <v>5073</v>
      </c>
      <c r="D46" s="30">
        <v>14016</v>
      </c>
      <c r="E46" s="31">
        <v>1.2301956303417683E-2</v>
      </c>
      <c r="F46" s="32">
        <v>137.89732360839844</v>
      </c>
    </row>
    <row r="47" spans="1:6" ht="14.25" x14ac:dyDescent="0.2">
      <c r="A47" s="18"/>
      <c r="B47" s="33"/>
      <c r="C47" s="33"/>
      <c r="D47" s="34"/>
      <c r="E47" s="25"/>
      <c r="F47" s="21"/>
    </row>
    <row r="48" spans="1:6" ht="14.25" x14ac:dyDescent="0.2">
      <c r="A48" s="18" t="s">
        <v>38</v>
      </c>
      <c r="B48" s="23">
        <v>192</v>
      </c>
      <c r="C48" s="23">
        <v>2174</v>
      </c>
      <c r="D48" s="24">
        <v>2366</v>
      </c>
      <c r="E48" s="25">
        <v>2.0766572561115026E-3</v>
      </c>
      <c r="F48" s="21">
        <v>75.213783264160156</v>
      </c>
    </row>
    <row r="49" spans="1:6" ht="14.25" x14ac:dyDescent="0.2">
      <c r="A49" s="18" t="s">
        <v>39</v>
      </c>
      <c r="B49" s="23">
        <v>1103</v>
      </c>
      <c r="C49" s="23">
        <v>2573</v>
      </c>
      <c r="D49" s="24">
        <v>3676</v>
      </c>
      <c r="E49" s="25">
        <v>3.2264548353850842E-3</v>
      </c>
      <c r="F49" s="21">
        <v>79.961395263671875</v>
      </c>
    </row>
    <row r="50" spans="1:6" ht="14.25" x14ac:dyDescent="0.2">
      <c r="A50" s="18" t="s">
        <v>40</v>
      </c>
      <c r="B50" s="23">
        <v>12</v>
      </c>
      <c r="C50" s="23">
        <v>36200</v>
      </c>
      <c r="D50" s="24">
        <v>36212</v>
      </c>
      <c r="E50" s="25">
        <v>3.1783565878868103E-2</v>
      </c>
      <c r="F50" s="21">
        <v>205.65885925292969</v>
      </c>
    </row>
    <row r="51" spans="1:6" ht="14.25" x14ac:dyDescent="0.2">
      <c r="A51" s="18" t="s">
        <v>41</v>
      </c>
      <c r="B51" s="23">
        <v>0</v>
      </c>
      <c r="C51" s="23">
        <v>2876</v>
      </c>
      <c r="D51" s="24">
        <v>2876</v>
      </c>
      <c r="E51" s="25">
        <v>2.5242883712053299E-3</v>
      </c>
      <c r="F51" s="21">
        <v>86.942192077636719</v>
      </c>
    </row>
    <row r="52" spans="1:6" ht="14.25" x14ac:dyDescent="0.2">
      <c r="A52" s="18" t="s">
        <v>42</v>
      </c>
      <c r="B52" s="23">
        <v>276</v>
      </c>
      <c r="C52" s="23">
        <v>2633</v>
      </c>
      <c r="D52" s="24">
        <v>2909</v>
      </c>
      <c r="E52" s="25">
        <v>2.5532527361065149E-3</v>
      </c>
      <c r="F52" s="21">
        <v>311.38970947265625</v>
      </c>
    </row>
    <row r="53" spans="1:6" ht="14.25" x14ac:dyDescent="0.2">
      <c r="A53" s="18" t="s">
        <v>43</v>
      </c>
      <c r="B53" s="23">
        <v>25605</v>
      </c>
      <c r="C53" s="23">
        <v>0</v>
      </c>
      <c r="D53" s="24">
        <v>25605</v>
      </c>
      <c r="E53" s="25">
        <v>2.2473715245723724E-2</v>
      </c>
      <c r="F53" s="21">
        <v>250.08792114257813</v>
      </c>
    </row>
    <row r="54" spans="1:6" ht="14.25" x14ac:dyDescent="0.2">
      <c r="A54" s="18" t="s">
        <v>44</v>
      </c>
      <c r="B54" s="23">
        <v>18700</v>
      </c>
      <c r="C54" s="23">
        <v>5461</v>
      </c>
      <c r="D54" s="24">
        <v>24161</v>
      </c>
      <c r="E54" s="25">
        <v>2.1206304430961609E-2</v>
      </c>
      <c r="F54" s="21">
        <v>184.34786987304688</v>
      </c>
    </row>
    <row r="55" spans="1:6" ht="14.25" x14ac:dyDescent="0.2">
      <c r="A55" s="18" t="s">
        <v>45</v>
      </c>
      <c r="B55" s="23">
        <v>11</v>
      </c>
      <c r="C55" s="23">
        <v>280</v>
      </c>
      <c r="D55" s="24">
        <v>291</v>
      </c>
      <c r="E55" s="25">
        <v>2.5541303330101073E-4</v>
      </c>
      <c r="F55" s="21">
        <v>12.538061141967773</v>
      </c>
    </row>
    <row r="56" spans="1:6" ht="14.25" x14ac:dyDescent="0.2">
      <c r="A56" s="18" t="s">
        <v>46</v>
      </c>
      <c r="B56" s="23">
        <v>69634</v>
      </c>
      <c r="C56" s="23">
        <v>90730</v>
      </c>
      <c r="D56" s="24">
        <v>160364</v>
      </c>
      <c r="E56" s="25">
        <v>0.14075277745723724</v>
      </c>
      <c r="F56" s="21">
        <v>417.23312377929688</v>
      </c>
    </row>
    <row r="57" spans="1:6" ht="14.25" x14ac:dyDescent="0.2">
      <c r="A57" s="18" t="s">
        <v>80</v>
      </c>
      <c r="B57" s="23">
        <v>402</v>
      </c>
      <c r="C57" s="23">
        <v>7112</v>
      </c>
      <c r="D57" s="24">
        <v>7514</v>
      </c>
      <c r="E57" s="25">
        <v>6.5950984135270119E-3</v>
      </c>
      <c r="F57" s="21">
        <v>195.56306457519531</v>
      </c>
    </row>
    <row r="58" spans="1:6" ht="14.25" x14ac:dyDescent="0.2">
      <c r="A58" s="18" t="s">
        <v>47</v>
      </c>
      <c r="B58" s="23">
        <v>868</v>
      </c>
      <c r="C58" s="23">
        <v>319</v>
      </c>
      <c r="D58" s="24">
        <v>1187</v>
      </c>
      <c r="E58" s="25">
        <v>1.041839481331408E-3</v>
      </c>
      <c r="F58" s="21">
        <v>682.18389892578125</v>
      </c>
    </row>
    <row r="59" spans="1:6" ht="14.25" x14ac:dyDescent="0.2">
      <c r="A59" s="18" t="s">
        <v>48</v>
      </c>
      <c r="B59" s="23">
        <v>378</v>
      </c>
      <c r="C59" s="23">
        <v>10975</v>
      </c>
      <c r="D59" s="24">
        <v>11353</v>
      </c>
      <c r="E59" s="25">
        <v>9.9646197631955147E-3</v>
      </c>
      <c r="F59" s="21">
        <v>162.88665771484375</v>
      </c>
    </row>
    <row r="60" spans="1:6" ht="14.25" x14ac:dyDescent="0.2">
      <c r="A60" s="18" t="s">
        <v>49</v>
      </c>
      <c r="B60" s="23">
        <v>32039</v>
      </c>
      <c r="C60" s="23">
        <v>2336</v>
      </c>
      <c r="D60" s="24">
        <v>34375</v>
      </c>
      <c r="E60" s="25">
        <v>3.0171213671565056E-2</v>
      </c>
      <c r="F60" s="21">
        <v>834.22113037109375</v>
      </c>
    </row>
    <row r="61" spans="1:6" ht="14.25" x14ac:dyDescent="0.2">
      <c r="A61" s="18" t="s">
        <v>50</v>
      </c>
      <c r="B61" s="23">
        <v>70</v>
      </c>
      <c r="C61" s="23">
        <v>0</v>
      </c>
      <c r="D61" s="24">
        <v>70</v>
      </c>
      <c r="E61" s="25">
        <v>6.1439561250153929E-5</v>
      </c>
      <c r="F61" s="21">
        <v>16.755245208740234</v>
      </c>
    </row>
    <row r="62" spans="1:6" ht="14.25" x14ac:dyDescent="0.2">
      <c r="A62" s="18" t="s">
        <v>51</v>
      </c>
      <c r="B62" s="23">
        <v>1375</v>
      </c>
      <c r="C62" s="23">
        <v>0</v>
      </c>
      <c r="D62" s="24">
        <v>1375</v>
      </c>
      <c r="E62" s="25">
        <v>1.2068485375493765E-3</v>
      </c>
      <c r="F62" s="21">
        <v>354.61907958984375</v>
      </c>
    </row>
    <row r="63" spans="1:6" ht="14.25" x14ac:dyDescent="0.2">
      <c r="A63" s="18" t="s">
        <v>52</v>
      </c>
      <c r="B63" s="23">
        <v>2618</v>
      </c>
      <c r="C63" s="23">
        <v>5172</v>
      </c>
      <c r="D63" s="24">
        <v>7790</v>
      </c>
      <c r="E63" s="25">
        <v>6.8373456597328186E-3</v>
      </c>
      <c r="F63" s="21">
        <v>201.47088623046875</v>
      </c>
    </row>
    <row r="64" spans="1:6" ht="14.25" x14ac:dyDescent="0.2">
      <c r="A64" s="29" t="s">
        <v>53</v>
      </c>
      <c r="B64" s="30">
        <v>153283</v>
      </c>
      <c r="C64" s="30">
        <v>168841</v>
      </c>
      <c r="D64" s="30">
        <v>322124</v>
      </c>
      <c r="E64" s="31">
        <v>0.2827308177947998</v>
      </c>
      <c r="F64" s="32">
        <v>283.87893676757813</v>
      </c>
    </row>
    <row r="65" spans="1:6" ht="14.25" x14ac:dyDescent="0.2">
      <c r="A65" s="18"/>
      <c r="B65" s="33"/>
      <c r="C65" s="33"/>
      <c r="D65" s="34"/>
      <c r="E65" s="25"/>
      <c r="F65" s="21"/>
    </row>
    <row r="66" spans="1:6" ht="14.25" x14ac:dyDescent="0.2">
      <c r="A66" s="18" t="s">
        <v>54</v>
      </c>
      <c r="B66" s="23">
        <v>9893</v>
      </c>
      <c r="C66" s="23">
        <v>0</v>
      </c>
      <c r="D66" s="24">
        <v>9893</v>
      </c>
      <c r="E66" s="25">
        <v>8.6831655353307724E-3</v>
      </c>
      <c r="F66" s="21">
        <v>39.366363525390625</v>
      </c>
    </row>
    <row r="67" spans="1:6" ht="14.25" x14ac:dyDescent="0.2">
      <c r="A67" s="18" t="s">
        <v>55</v>
      </c>
      <c r="B67" s="23">
        <v>502</v>
      </c>
      <c r="C67" s="23">
        <v>0</v>
      </c>
      <c r="D67" s="24">
        <v>502</v>
      </c>
      <c r="E67" s="25">
        <v>4.406094376463443E-4</v>
      </c>
      <c r="F67" s="21">
        <v>185.80763244628906</v>
      </c>
    </row>
    <row r="68" spans="1:6" ht="14.25" x14ac:dyDescent="0.2">
      <c r="A68" s="18" t="s">
        <v>56</v>
      </c>
      <c r="B68" s="23">
        <v>2756</v>
      </c>
      <c r="C68" s="23">
        <v>66</v>
      </c>
      <c r="D68" s="24">
        <v>2822</v>
      </c>
      <c r="E68" s="25">
        <v>2.4768922012299299E-3</v>
      </c>
      <c r="F68" s="21">
        <v>276.1356201171875</v>
      </c>
    </row>
    <row r="69" spans="1:6" ht="14.25" x14ac:dyDescent="0.2">
      <c r="A69" s="18" t="s">
        <v>57</v>
      </c>
      <c r="B69" s="26">
        <v>1203</v>
      </c>
      <c r="C69" s="26">
        <v>0</v>
      </c>
      <c r="D69" s="27">
        <v>1203</v>
      </c>
      <c r="E69" s="36">
        <v>1.055882778018713E-3</v>
      </c>
      <c r="F69" s="21">
        <v>1090.6483154296875</v>
      </c>
    </row>
    <row r="70" spans="1:6" ht="14.25" x14ac:dyDescent="0.2">
      <c r="A70" s="29" t="s">
        <v>58</v>
      </c>
      <c r="B70" s="30">
        <v>14354</v>
      </c>
      <c r="C70" s="30">
        <v>66</v>
      </c>
      <c r="D70" s="30">
        <v>14420</v>
      </c>
      <c r="E70" s="31">
        <v>1.2656549923121929E-2</v>
      </c>
      <c r="F70" s="32">
        <v>54.347362518310547</v>
      </c>
    </row>
    <row r="71" spans="1:6" ht="14.25" x14ac:dyDescent="0.2">
      <c r="A71" s="18"/>
      <c r="B71" s="33"/>
      <c r="C71" s="33"/>
      <c r="D71" s="34"/>
      <c r="E71" s="25"/>
      <c r="F71" s="21"/>
    </row>
    <row r="72" spans="1:6" ht="14.25" x14ac:dyDescent="0.2">
      <c r="A72" s="18" t="s">
        <v>59</v>
      </c>
      <c r="B72" s="23">
        <v>68310</v>
      </c>
      <c r="C72" s="23">
        <v>76508</v>
      </c>
      <c r="D72" s="24">
        <v>144818</v>
      </c>
      <c r="E72" s="25">
        <v>0.12710791826248169</v>
      </c>
      <c r="F72" s="21">
        <v>293.87905883789063</v>
      </c>
    </row>
    <row r="73" spans="1:6" ht="14.25" x14ac:dyDescent="0.2">
      <c r="A73" s="18" t="s">
        <v>60</v>
      </c>
      <c r="B73" s="23">
        <v>230004</v>
      </c>
      <c r="C73" s="23">
        <v>14006</v>
      </c>
      <c r="D73" s="24">
        <v>244010</v>
      </c>
      <c r="E73" s="25">
        <v>0.21416954696178436</v>
      </c>
      <c r="F73" s="21">
        <v>71.536209106445313</v>
      </c>
    </row>
    <row r="74" spans="1:6" ht="14.25" x14ac:dyDescent="0.2">
      <c r="A74" s="18" t="s">
        <v>61</v>
      </c>
      <c r="B74" s="23">
        <v>89782</v>
      </c>
      <c r="C74" s="23">
        <v>4987</v>
      </c>
      <c r="D74" s="24">
        <v>94769</v>
      </c>
      <c r="E74" s="25">
        <v>8.3179518580436707E-2</v>
      </c>
      <c r="F74" s="21">
        <v>136.86299133300781</v>
      </c>
    </row>
    <row r="75" spans="1:6" ht="14.25" x14ac:dyDescent="0.2">
      <c r="A75" s="18" t="s">
        <v>62</v>
      </c>
      <c r="B75" s="23">
        <v>17326</v>
      </c>
      <c r="C75" s="23">
        <v>8247</v>
      </c>
      <c r="D75" s="24">
        <v>25573</v>
      </c>
      <c r="E75" s="25">
        <v>2.2445628419518471E-2</v>
      </c>
      <c r="F75" s="21">
        <v>58.923961639404297</v>
      </c>
    </row>
    <row r="76" spans="1:6" ht="14.25" x14ac:dyDescent="0.2">
      <c r="A76" s="18" t="s">
        <v>63</v>
      </c>
      <c r="B76" s="23">
        <v>340</v>
      </c>
      <c r="C76" s="23">
        <v>10</v>
      </c>
      <c r="D76" s="24">
        <v>350</v>
      </c>
      <c r="E76" s="25">
        <v>3.0719782807864249E-4</v>
      </c>
      <c r="F76" s="21">
        <v>261.11141967773438</v>
      </c>
    </row>
    <row r="77" spans="1:6" ht="14.25" x14ac:dyDescent="0.2">
      <c r="A77" s="18" t="s">
        <v>81</v>
      </c>
      <c r="B77" s="23">
        <v>1170</v>
      </c>
      <c r="C77" s="23">
        <v>1350</v>
      </c>
      <c r="D77" s="24">
        <v>2520</v>
      </c>
      <c r="E77" s="25">
        <v>2.2118242923170328E-3</v>
      </c>
      <c r="F77" s="21">
        <v>66.138084411621094</v>
      </c>
    </row>
    <row r="78" spans="1:6" ht="14.25" x14ac:dyDescent="0.2">
      <c r="A78" s="18" t="s">
        <v>64</v>
      </c>
      <c r="B78" s="23">
        <v>825</v>
      </c>
      <c r="C78" s="23">
        <v>6750</v>
      </c>
      <c r="D78" s="24">
        <v>7575</v>
      </c>
      <c r="E78" s="25">
        <v>6.6486387513577938E-3</v>
      </c>
      <c r="F78" s="21">
        <v>2625.77099609375</v>
      </c>
    </row>
    <row r="79" spans="1:6" ht="14.25" x14ac:dyDescent="0.2">
      <c r="A79" s="18" t="s">
        <v>65</v>
      </c>
      <c r="B79" s="23">
        <v>207</v>
      </c>
      <c r="C79" s="23">
        <v>2857</v>
      </c>
      <c r="D79" s="24">
        <v>3064</v>
      </c>
      <c r="E79" s="25">
        <v>2.6892975438386202E-3</v>
      </c>
      <c r="F79" s="21">
        <v>769.0762939453125</v>
      </c>
    </row>
    <row r="80" spans="1:6" ht="14.25" x14ac:dyDescent="0.2">
      <c r="A80" s="18" t="s">
        <v>66</v>
      </c>
      <c r="B80" s="23">
        <v>326</v>
      </c>
      <c r="C80" s="23">
        <v>0</v>
      </c>
      <c r="D80" s="24">
        <v>326</v>
      </c>
      <c r="E80" s="25">
        <v>2.8613282484002411E-4</v>
      </c>
      <c r="F80" s="21">
        <v>188.87600708007813</v>
      </c>
    </row>
    <row r="81" spans="1:6" ht="14.25" x14ac:dyDescent="0.2">
      <c r="A81" s="18" t="s">
        <v>67</v>
      </c>
      <c r="B81" s="23">
        <v>0</v>
      </c>
      <c r="C81" s="23">
        <v>1063</v>
      </c>
      <c r="D81" s="24">
        <v>1063</v>
      </c>
      <c r="E81" s="25">
        <v>9.3300367007032037E-4</v>
      </c>
      <c r="F81" s="21">
        <v>62.608219146728516</v>
      </c>
    </row>
    <row r="82" spans="1:6" ht="14.25" x14ac:dyDescent="0.2">
      <c r="A82" s="18" t="s">
        <v>68</v>
      </c>
      <c r="B82" s="23">
        <v>3116</v>
      </c>
      <c r="C82" s="23">
        <v>244</v>
      </c>
      <c r="D82" s="24">
        <v>3360</v>
      </c>
      <c r="E82" s="25">
        <v>2.9490990564227104E-3</v>
      </c>
      <c r="F82" s="21">
        <v>85.362815856933594</v>
      </c>
    </row>
    <row r="83" spans="1:6" ht="14.25" x14ac:dyDescent="0.2">
      <c r="A83" s="18" t="s">
        <v>69</v>
      </c>
      <c r="B83" s="23">
        <v>1322</v>
      </c>
      <c r="C83" s="23">
        <v>646</v>
      </c>
      <c r="D83" s="24">
        <v>1968</v>
      </c>
      <c r="E83" s="25">
        <v>1.7273294506594539E-3</v>
      </c>
      <c r="F83" s="21">
        <v>29.164913177490234</v>
      </c>
    </row>
    <row r="84" spans="1:6" ht="14.25" x14ac:dyDescent="0.2">
      <c r="A84" s="29" t="s">
        <v>70</v>
      </c>
      <c r="B84" s="30">
        <v>412728</v>
      </c>
      <c r="C84" s="30">
        <v>116668</v>
      </c>
      <c r="D84" s="30">
        <v>529396</v>
      </c>
      <c r="E84" s="31">
        <v>0.46465513110160828</v>
      </c>
      <c r="F84" s="32">
        <v>101.76634216308594</v>
      </c>
    </row>
    <row r="85" spans="1:6" ht="14.25" x14ac:dyDescent="0.2">
      <c r="A85" s="18"/>
      <c r="B85" s="33"/>
      <c r="C85" s="33"/>
      <c r="D85" s="34"/>
      <c r="E85" s="25"/>
      <c r="F85" s="21"/>
    </row>
    <row r="86" spans="1:6" ht="14.25" x14ac:dyDescent="0.2">
      <c r="A86" s="38" t="s">
        <v>71</v>
      </c>
      <c r="B86" s="39">
        <v>816214</v>
      </c>
      <c r="C86" s="39">
        <v>323117</v>
      </c>
      <c r="D86" s="39">
        <v>1139331</v>
      </c>
      <c r="E86" s="40">
        <v>1</v>
      </c>
      <c r="F86" s="41">
        <v>153.28633117675781</v>
      </c>
    </row>
    <row r="87" spans="1:6" ht="14.25" x14ac:dyDescent="0.2">
      <c r="A87" s="18" t="s">
        <v>72</v>
      </c>
      <c r="B87" s="23">
        <v>319878</v>
      </c>
      <c r="C87" s="23">
        <v>177264</v>
      </c>
      <c r="D87" s="24">
        <v>497142</v>
      </c>
      <c r="E87" s="25">
        <v>0.43634554743766785</v>
      </c>
      <c r="F87" s="21">
        <v>291.1116943359375</v>
      </c>
    </row>
    <row r="88" spans="1:6" ht="14.25" x14ac:dyDescent="0.2">
      <c r="A88" s="18" t="s">
        <v>73</v>
      </c>
      <c r="B88" s="23">
        <v>496336</v>
      </c>
      <c r="C88" s="23">
        <v>145853</v>
      </c>
      <c r="D88" s="24">
        <v>642189</v>
      </c>
      <c r="E88" s="25">
        <v>0.56365448236465454</v>
      </c>
      <c r="F88" s="21">
        <v>112.17350006103516</v>
      </c>
    </row>
    <row r="89" spans="1:6" ht="14.25" x14ac:dyDescent="0.2">
      <c r="A89" s="43" t="s">
        <v>86</v>
      </c>
      <c r="B89" s="23">
        <v>21813</v>
      </c>
      <c r="C89" s="23">
        <v>53006</v>
      </c>
      <c r="D89" s="24">
        <v>74819</v>
      </c>
      <c r="E89" s="25">
        <v>6.5669238567352295E-2</v>
      </c>
      <c r="F89" s="21">
        <v>162.15257263183594</v>
      </c>
    </row>
    <row r="90" spans="1:6" ht="14.25" x14ac:dyDescent="0.2">
      <c r="A90" s="44" t="s">
        <v>82</v>
      </c>
      <c r="B90" s="45">
        <v>130162</v>
      </c>
      <c r="C90" s="45">
        <v>93066</v>
      </c>
      <c r="D90" s="30">
        <v>223228</v>
      </c>
      <c r="E90" s="46">
        <v>0.19592902064323425</v>
      </c>
      <c r="F90" s="32">
        <v>417.18634033203125</v>
      </c>
    </row>
    <row r="91" spans="1:6" x14ac:dyDescent="0.15">
      <c r="A91" s="18"/>
      <c r="B91" s="18"/>
      <c r="C91" s="18"/>
      <c r="D91" s="23"/>
      <c r="E91" s="18"/>
      <c r="F91" s="18" t="s">
        <v>87</v>
      </c>
    </row>
    <row r="92" spans="1:6" x14ac:dyDescent="0.15">
      <c r="A92" s="18" t="s">
        <v>74</v>
      </c>
      <c r="B92" s="18"/>
      <c r="C92" s="18"/>
      <c r="D92" s="18"/>
      <c r="E92" s="18"/>
      <c r="F92" s="18"/>
    </row>
    <row r="93" spans="1:6" x14ac:dyDescent="0.15">
      <c r="A93" s="47" t="s">
        <v>88</v>
      </c>
      <c r="B93" s="18"/>
      <c r="C93" s="18"/>
      <c r="D93" s="18"/>
      <c r="E93" s="18"/>
      <c r="F93" s="18"/>
    </row>
    <row r="94" spans="1:6" ht="14.25" x14ac:dyDescent="0.2">
      <c r="A94" s="20" t="s">
        <v>89</v>
      </c>
      <c r="B94" s="18"/>
      <c r="C94" s="18"/>
      <c r="D94" s="18"/>
      <c r="E94" s="18"/>
      <c r="F94" s="18"/>
    </row>
    <row r="95" spans="1:6" ht="14.25" x14ac:dyDescent="0.2">
      <c r="A95" s="43" t="s">
        <v>83</v>
      </c>
      <c r="B95" s="18"/>
      <c r="C95" s="18"/>
      <c r="D95" s="18"/>
      <c r="E95" s="18"/>
      <c r="F95" s="18"/>
    </row>
    <row r="96" spans="1:6" ht="14.25" x14ac:dyDescent="0.2">
      <c r="A96" s="43" t="s">
        <v>75</v>
      </c>
      <c r="B96" s="18"/>
      <c r="C96" s="18"/>
      <c r="D96" s="18"/>
      <c r="E96" s="18"/>
      <c r="F96" s="18"/>
    </row>
    <row r="97" spans="1:6" ht="14.25" x14ac:dyDescent="0.2">
      <c r="A97" s="43" t="s">
        <v>76</v>
      </c>
      <c r="B97" s="18"/>
      <c r="C97" s="18"/>
      <c r="D97" s="18"/>
      <c r="E97" s="18"/>
      <c r="F97" s="18"/>
    </row>
    <row r="98" spans="1:6" ht="14.25" x14ac:dyDescent="0.2">
      <c r="A98" s="20" t="s">
        <v>90</v>
      </c>
      <c r="B98" s="18"/>
      <c r="C98" s="18"/>
      <c r="D98" s="18"/>
      <c r="E98" s="18"/>
      <c r="F98" s="18"/>
    </row>
    <row r="99" spans="1:6" x14ac:dyDescent="0.15">
      <c r="A99" s="18" t="s">
        <v>77</v>
      </c>
      <c r="B99" s="18"/>
      <c r="C99" s="18"/>
      <c r="D99" s="18"/>
      <c r="E99" s="18"/>
      <c r="F99" s="18"/>
    </row>
    <row r="100" spans="1:6" ht="14.25" x14ac:dyDescent="0.2">
      <c r="A100" s="14" t="s">
        <v>84</v>
      </c>
      <c r="B100"/>
      <c r="C100"/>
      <c r="D100"/>
      <c r="E100"/>
      <c r="F100"/>
    </row>
    <row r="101" spans="1:6" x14ac:dyDescent="0.15">
      <c r="A101" s="1" t="s">
        <v>91</v>
      </c>
    </row>
  </sheetData>
  <customSheetViews>
    <customSheetView guid="{B31BB6AC-36BB-42DD-BB6C-137574A016C1}" showGridLines="0" hiddenColumns="1" showRuler="0">
      <selection activeCell="B28" sqref="B28"/>
      <pageMargins left="0.4" right="0.4" top="0.4" bottom="0.4" header="0.2" footer="0.2"/>
      <pageSetup paperSize="9" orientation="portrait" r:id="rId1"/>
      <headerFooter alignWithMargins="0">
        <oddFooter>&amp;C&amp;P / &amp;N ページ</oddFooter>
      </headerFooter>
    </customSheetView>
  </customSheetViews>
  <mergeCells count="2">
    <mergeCell ref="B5:B6"/>
    <mergeCell ref="C5:D5"/>
  </mergeCells>
  <phoneticPr fontId="2"/>
  <pageMargins left="0.4" right="0.4" top="0.4" bottom="0.4" header="0.2" footer="0.2"/>
  <pageSetup paperSize="9" orientation="portrait" r:id="rId2"/>
  <headerFooter alignWithMargins="0">
    <oddFooter>&amp;C&amp;P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31"/>
  <sheetViews>
    <sheetView showGridLines="0" workbookViewId="0">
      <selection activeCell="A35" sqref="A35"/>
    </sheetView>
  </sheetViews>
  <sheetFormatPr defaultRowHeight="13.5" customHeight="1" x14ac:dyDescent="0.15"/>
  <sheetData>
    <row r="1" spans="1:1" ht="13.5" customHeight="1" x14ac:dyDescent="0.15">
      <c r="A1" s="1" t="s">
        <v>18</v>
      </c>
    </row>
    <row r="30" spans="1:1" ht="13.5" customHeight="1" x14ac:dyDescent="0.15">
      <c r="A30" s="5" t="s">
        <v>17</v>
      </c>
    </row>
    <row r="31" spans="1:1" ht="13.5" customHeight="1" x14ac:dyDescent="0.15">
      <c r="A31" s="1" t="s">
        <v>20</v>
      </c>
    </row>
  </sheetData>
  <customSheetViews>
    <customSheetView guid="{B31BB6AC-36BB-42DD-BB6C-137574A016C1}" showGridLines="0" showRuler="0">
      <selection activeCell="D35" sqref="D35"/>
      <pageMargins left="0.4" right="0.4" top="0.4" bottom="0.4" header="0.2" footer="0.2"/>
      <pageSetup paperSize="9" orientation="landscape" r:id="rId1"/>
      <headerFooter alignWithMargins="0">
        <oddFooter>&amp;C&amp;P / &amp;N ページ</oddFooter>
      </headerFooter>
    </customSheetView>
  </customSheetViews>
  <phoneticPr fontId="2"/>
  <pageMargins left="0.4" right="0.4" top="0.4" bottom="0.4" header="0.2" footer="0.2"/>
  <pageSetup paperSize="9" orientation="landscape" r:id="rId2"/>
  <headerFooter alignWithMargins="0">
    <oddFooter>&amp;C&amp;P / &amp;N ページ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データ </vt:lpstr>
      <vt:lpstr>(並替前)データ</vt:lpstr>
      <vt:lpstr>(並替前)グラフ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sagawa</dc:creator>
  <cp:lastModifiedBy>lu</cp:lastModifiedBy>
  <cp:lastPrinted>2012-06-27T06:22:03Z</cp:lastPrinted>
  <dcterms:created xsi:type="dcterms:W3CDTF">2002-07-12T08:11:50Z</dcterms:created>
  <dcterms:modified xsi:type="dcterms:W3CDTF">2018-01-17T08:04:03Z</dcterms:modified>
</cp:coreProperties>
</file>