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600" yWindow="-15" windowWidth="12645" windowHeight="12315" tabRatio="530"/>
  </bookViews>
  <sheets>
    <sheet name="グラフ" sheetId="21820" r:id="rId1"/>
    <sheet name="データ" sheetId="21819" r:id="rId2"/>
    <sheet name="データ（EIA-2014）" sheetId="21829" r:id="rId3"/>
    <sheet name="データ（IEA1-2014)" sheetId="21826" r:id="rId4"/>
    <sheet name="データ（IEA2-2014)" sheetId="21828" r:id="rId5"/>
    <sheet name="データ (222-2-1-2014)" sheetId="21831" r:id="rId6"/>
  </sheets>
  <externalReferences>
    <externalReference r:id="rId7"/>
  </externalReferences>
  <definedNames>
    <definedName name="_">#REF!</definedName>
    <definedName name="_BKWH">#REF!</definedName>
    <definedName name="_BTU1980">#REF!</definedName>
    <definedName name="_BTU1981">#REF!</definedName>
    <definedName name="_BTU1982">#REF!</definedName>
    <definedName name="_BTU1983">#REF!</definedName>
    <definedName name="_BTU1984">#REF!</definedName>
    <definedName name="_BTU1985">#REF!</definedName>
    <definedName name="_BTU1986">#REF!</definedName>
    <definedName name="_BTU1987">#REF!</definedName>
    <definedName name="_BTU1988">#REF!</definedName>
    <definedName name="_BTU1989">#REF!</definedName>
    <definedName name="_BTU1990">#REF!</definedName>
    <definedName name="_CVF1980">#N/A</definedName>
    <definedName name="_CVF1981">#N/A</definedName>
    <definedName name="_CVF1982">#N/A</definedName>
    <definedName name="_CVF1983">#N/A</definedName>
    <definedName name="_CVF1984">#N/A</definedName>
    <definedName name="_CVF1985">#N/A</definedName>
    <definedName name="_CVF1986">#N/A</definedName>
    <definedName name="_CVF1987">#N/A</definedName>
    <definedName name="_CVF1988">#N/A</definedName>
    <definedName name="_CVF1989">#N/A</definedName>
    <definedName name="_CVF1990">#N/A</definedName>
    <definedName name="_DATABASE">#REF!</definedName>
    <definedName name="_Fill" hidden="1">#REF!</definedName>
    <definedName name="_Key1" hidden="1">#REF!</definedName>
    <definedName name="_Key2" hidden="1">#REF!</definedName>
    <definedName name="_LOOKUP">#REF!</definedName>
    <definedName name="_MKW">#REF!</definedName>
    <definedName name="_MMKWH">#REF!</definedName>
    <definedName name="_Order1" hidden="1">255</definedName>
    <definedName name="_Order2" hidden="1">255</definedName>
    <definedName name="_P">#REF!</definedName>
    <definedName name="_QBTU">#REF!</definedName>
    <definedName name="_Regression_Int" hidden="1">1</definedName>
    <definedName name="_Sort" hidden="1">#REF!</definedName>
    <definedName name="_STD">#REF!</definedName>
    <definedName name="_STD1980">#REF!</definedName>
    <definedName name="_STD1981">#REF!</definedName>
    <definedName name="_STD1982">#REF!</definedName>
    <definedName name="_STD1983">#REF!</definedName>
    <definedName name="_STD1984">#REF!</definedName>
    <definedName name="_STD1985">#REF!</definedName>
    <definedName name="_STD1986">#REF!</definedName>
    <definedName name="_STD1987">#REF!</definedName>
    <definedName name="_STD1988">#REF!</definedName>
    <definedName name="_STD1989">#REF!</definedName>
    <definedName name="_STD1990">#REF!</definedName>
    <definedName name="\I" localSheetId="5">#REF!</definedName>
    <definedName name="\I">#REF!</definedName>
    <definedName name="\P" localSheetId="5">#REF!</definedName>
    <definedName name="\P">#REF!</definedName>
    <definedName name="A">#REF!</definedName>
    <definedName name="aa" localSheetId="5">'[1]Oil Consumption – barrels'!#REF!</definedName>
    <definedName name="aa">'[1]Oil Consumption – barrels'!#REF!</definedName>
    <definedName name="AFRICA">#REF!</definedName>
    <definedName name="AGGREGATES">#REF!</definedName>
    <definedName name="ALL_DATA">#REF!</definedName>
    <definedName name="ARABOPEC">#REF!</definedName>
    <definedName name="BKWH1980">#REF!</definedName>
    <definedName name="BKWH1981">#REF!</definedName>
    <definedName name="BKWH1982">#REF!</definedName>
    <definedName name="BKWH1983">#REF!</definedName>
    <definedName name="BKWH1984">#REF!</definedName>
    <definedName name="BKWH1985">#REF!</definedName>
    <definedName name="BKWH1986">#REF!</definedName>
    <definedName name="BKWH1987">#REF!</definedName>
    <definedName name="BKWH1988">#REF!</definedName>
    <definedName name="BKWH1989">#REF!</definedName>
    <definedName name="BKWH1990">#REF!</definedName>
    <definedName name="BKWH1991">#REF!</definedName>
    <definedName name="BKWH1992">#REF!</definedName>
    <definedName name="BKWH1993">#REF!</definedName>
    <definedName name="BKWH1994">#REF!</definedName>
    <definedName name="BKWH1995">#REF!</definedName>
    <definedName name="BKWH1996">#REF!</definedName>
    <definedName name="BKWH1997">#REF!</definedName>
    <definedName name="BKWH1998">#REF!</definedName>
    <definedName name="BKWH1999">#REF!</definedName>
    <definedName name="COUNTRY">#REF!</definedName>
    <definedName name="CPE">#REF!</definedName>
    <definedName name="_xlnm.Criteria">#REF!</definedName>
    <definedName name="Criteria_MI">#REF!</definedName>
    <definedName name="CV_GEO">#REF!</definedName>
    <definedName name="DASH">#REF!</definedName>
    <definedName name="DATA">#REF!</definedName>
    <definedName name="_xlnm.Database">#REF!</definedName>
    <definedName name="Database_MI">#REF!</definedName>
    <definedName name="EASTERNEUROPE">#REF!</definedName>
    <definedName name="EEC">#REF!</definedName>
    <definedName name="_xlnm.Extract">#REF!</definedName>
    <definedName name="Extract_MI">#REF!</definedName>
    <definedName name="FAREAST">#REF!</definedName>
    <definedName name="FIPS">#REF!</definedName>
    <definedName name="GRID3">#REF!</definedName>
    <definedName name="GRIDS">#REF!</definedName>
    <definedName name="HEADER">#REF!</definedName>
    <definedName name="IEA">#REF!</definedName>
    <definedName name="INIT" localSheetId="5">#REF!</definedName>
    <definedName name="INIT">#REF!</definedName>
    <definedName name="JUNK">#REF!</definedName>
    <definedName name="KAFRICA">#REF!</definedName>
    <definedName name="KARABOPEC">#REF!</definedName>
    <definedName name="KCPE">#REF!</definedName>
    <definedName name="KEASTERNEUROPE">#REF!</definedName>
    <definedName name="KEEC">#REF!</definedName>
    <definedName name="KFAREAST">#REF!</definedName>
    <definedName name="KFSU">#REF!</definedName>
    <definedName name="KGRID3">#REF!</definedName>
    <definedName name="KIEA">#REF!</definedName>
    <definedName name="KMIDEAST">#REF!</definedName>
    <definedName name="KNATO">#REF!</definedName>
    <definedName name="KNORTHAMERICA">#REF!</definedName>
    <definedName name="KNORTHSEA">#REF!</definedName>
    <definedName name="KOAPEC">#REF!</definedName>
    <definedName name="KOECD">#REF!</definedName>
    <definedName name="KOECDEUROPE">#REF!</definedName>
    <definedName name="KOPEC">#REF!</definedName>
    <definedName name="KPERSIANGULF">#REF!</definedName>
    <definedName name="KSOUTHAMERICA">#REF!</definedName>
    <definedName name="KUSTERRITORIES">#REF!</definedName>
    <definedName name="KWESTERNEUROPE">#REF!</definedName>
    <definedName name="LEAP" localSheetId="5">#REF!</definedName>
    <definedName name="LEAP">#REF!</definedName>
    <definedName name="MIDEAST">#REF!</definedName>
    <definedName name="MMC_PC1980">#N/A</definedName>
    <definedName name="MMC_PC1981">#N/A</definedName>
    <definedName name="MMC_PC1982">#N/A</definedName>
    <definedName name="MMC_PC1983">#N/A</definedName>
    <definedName name="MMC_PC1984">#N/A</definedName>
    <definedName name="MMC_PC1985">#N/A</definedName>
    <definedName name="MMC_PC1986">#N/A</definedName>
    <definedName name="MMC_PC1987">#N/A</definedName>
    <definedName name="MMC_PC1988">#N/A</definedName>
    <definedName name="MMC_PC1989">#N/A</definedName>
    <definedName name="MMC_PC1990">#N/A</definedName>
    <definedName name="NATO">#REF!</definedName>
    <definedName name="NONLEAP" localSheetId="5">#REF!</definedName>
    <definedName name="NONLEAP">#REF!</definedName>
    <definedName name="NORTHAMERICA">#REF!</definedName>
    <definedName name="NORTHSEA">#REF!</definedName>
    <definedName name="NOW">#REF!</definedName>
    <definedName name="OAPEC">#REF!</definedName>
    <definedName name="OECD">#REF!</definedName>
    <definedName name="OECDEUROPE">#REF!</definedName>
    <definedName name="OECDOTHER">#REF!</definedName>
    <definedName name="OPEC">#REF!</definedName>
    <definedName name="OUT">#REF!</definedName>
    <definedName name="PERCAPITA">#N/A</definedName>
    <definedName name="PERSIANGULF">#REF!</definedName>
    <definedName name="_xlnm.Print_Area">#REF!</definedName>
    <definedName name="Print_Area_MI">#REF!</definedName>
    <definedName name="_xlnm.Print_Titles">#REF!,#REF!</definedName>
    <definedName name="Print_Titles_MI">#REF!,#REF!</definedName>
    <definedName name="Print1" localSheetId="5">#REF!</definedName>
    <definedName name="Print1">#REF!</definedName>
    <definedName name="QBTU1980">#REF!</definedName>
    <definedName name="QBTU1981">#REF!</definedName>
    <definedName name="QBTU1982">#REF!</definedName>
    <definedName name="QBTU1983">#REF!</definedName>
    <definedName name="QBTU1984">#REF!</definedName>
    <definedName name="QBTU1985">#REF!</definedName>
    <definedName name="QBTU1986">#REF!</definedName>
    <definedName name="QBTU1987">#REF!</definedName>
    <definedName name="QBTU1988">#REF!</definedName>
    <definedName name="QBTU1989">#REF!</definedName>
    <definedName name="QBTU1990">#REF!</definedName>
    <definedName name="QBTU1991">#REF!</definedName>
    <definedName name="QBTU1992">#REF!</definedName>
    <definedName name="QBTU1993">#REF!</definedName>
    <definedName name="QBTU1994">#REF!</definedName>
    <definedName name="QBTU1995">#REF!</definedName>
    <definedName name="QBTU1996">#REF!</definedName>
    <definedName name="QBTU1997">#REF!</definedName>
    <definedName name="QBTU1998">#REF!</definedName>
    <definedName name="QBTU1999">#REF!</definedName>
    <definedName name="REGION">#REF!</definedName>
    <definedName name="REGN">#REF!</definedName>
    <definedName name="ROW">#N/A</definedName>
    <definedName name="SCALE">#REF!</definedName>
    <definedName name="SORT">#REF!</definedName>
    <definedName name="SOUTHAMERICA">#REF!</definedName>
    <definedName name="STUB">#REF!</definedName>
    <definedName name="TABLE_PRINT">#REF!</definedName>
    <definedName name="TOP_BORDER">#REF!</definedName>
    <definedName name="UNIONS">#REF!</definedName>
    <definedName name="USTERRITORIES">#REF!</definedName>
    <definedName name="WESTERNEUROPE">#REF!</definedName>
  </definedNames>
  <calcPr calcId="125725"/>
</workbook>
</file>

<file path=xl/calcChain.xml><?xml version="1.0" encoding="utf-8"?>
<calcChain xmlns="http://schemas.openxmlformats.org/spreadsheetml/2006/main">
  <c r="C29" i="21819"/>
  <c r="C37" l="1"/>
  <c r="C38"/>
  <c r="C36"/>
  <c r="I32"/>
  <c r="C30"/>
  <c r="C28"/>
  <c r="Q38"/>
  <c r="Q37"/>
  <c r="Q36"/>
  <c r="F5"/>
  <c r="E5"/>
  <c r="E21"/>
  <c r="I34"/>
  <c r="I28"/>
  <c r="W28"/>
  <c r="D29" l="1"/>
  <c r="W34" l="1"/>
  <c r="Z32"/>
  <c r="Y32"/>
  <c r="X32"/>
  <c r="W32"/>
  <c r="L32"/>
  <c r="K32"/>
  <c r="J32"/>
  <c r="Y31"/>
  <c r="X31"/>
  <c r="W31"/>
  <c r="K31"/>
  <c r="J31"/>
  <c r="I31"/>
  <c r="Y30"/>
  <c r="X30"/>
  <c r="W30"/>
  <c r="R30"/>
  <c r="Q30"/>
  <c r="K30"/>
  <c r="J30"/>
  <c r="I30"/>
  <c r="D30" s="1"/>
  <c r="Y29"/>
  <c r="X29"/>
  <c r="W29"/>
  <c r="R29"/>
  <c r="Q29"/>
  <c r="K29"/>
  <c r="J29"/>
  <c r="I29"/>
  <c r="Y28"/>
  <c r="X28"/>
  <c r="R28"/>
  <c r="Q28" l="1"/>
  <c r="K28"/>
  <c r="J28"/>
  <c r="D28"/>
  <c r="R22"/>
  <c r="Q22"/>
  <c r="E22"/>
  <c r="D22"/>
  <c r="R21"/>
  <c r="Q21"/>
  <c r="D21"/>
  <c r="R20" s="1"/>
  <c r="Q20" s="1"/>
  <c r="E20"/>
  <c r="D20" l="1"/>
  <c r="T10" l="1"/>
  <c r="S10"/>
  <c r="F10" s="1"/>
  <c r="E10" s="1"/>
  <c r="D10"/>
  <c r="C10"/>
  <c r="T9"/>
  <c r="S9"/>
  <c r="F9"/>
  <c r="E9"/>
  <c r="T8"/>
  <c r="S8"/>
  <c r="F8"/>
  <c r="E8"/>
  <c r="T7"/>
  <c r="S7"/>
  <c r="F7"/>
  <c r="E7"/>
  <c r="T6"/>
  <c r="S6"/>
  <c r="F6"/>
  <c r="E6"/>
  <c r="U5" l="1"/>
  <c r="T5"/>
  <c r="S5"/>
  <c r="G5"/>
</calcChain>
</file>

<file path=xl/comments1.xml><?xml version="1.0" encoding="utf-8"?>
<comments xmlns="http://schemas.openxmlformats.org/spreadsheetml/2006/main">
  <authors>
    <author>mitsuaki.ota</author>
    <author>NAGATOMI Yu</author>
  </authors>
  <commentList>
    <comment ref="C10" authorId="0">
      <text>
        <r>
          <rPr>
            <b/>
            <sz val="9"/>
            <color indexed="81"/>
            <rFont val="ＭＳ Ｐゴシック"/>
            <family val="3"/>
            <charset val="128"/>
          </rPr>
          <t>Bioenergy
Wind
Geothermal
Solar PV 
CSP
Marineの合計</t>
        </r>
      </text>
    </comment>
    <comment ref="C21" authorId="1">
      <text>
        <r>
          <rPr>
            <sz val="9"/>
            <color indexed="81"/>
            <rFont val="ＭＳ Ｐゴシック"/>
            <family val="3"/>
            <charset val="128"/>
          </rPr>
          <t>Main Activity ProducerとAutoproducersの合計</t>
        </r>
      </text>
    </comment>
    <comment ref="P21" authorId="1">
      <text>
        <r>
          <rPr>
            <sz val="9"/>
            <color indexed="81"/>
            <rFont val="ＭＳ Ｐゴシック"/>
            <family val="3"/>
            <charset val="128"/>
          </rPr>
          <t>Main Activity ProducerとAutoproducersの合計</t>
        </r>
      </text>
    </comment>
  </commentList>
</comments>
</file>

<file path=xl/comments2.xml><?xml version="1.0" encoding="utf-8"?>
<comments xmlns="http://schemas.openxmlformats.org/spreadsheetml/2006/main">
  <authors>
    <author>Microsoft Office ユーザー</author>
  </authors>
  <commentList>
    <comment ref="AT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..  Values Not Available
</t>
        </r>
      </text>
    </comment>
    <comment ref="AT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..  Values Not Available
</t>
        </r>
      </text>
    </comment>
    <comment ref="AT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..  Values Not Available
</t>
        </r>
      </text>
    </comment>
    <comment ref="AT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..  Values Not Available
</t>
        </r>
      </text>
    </comment>
    <comment ref="AT7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..  Values Not Available
</t>
        </r>
      </text>
    </comment>
    <comment ref="AT8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..  Values Not Available
</t>
        </r>
      </text>
    </comment>
    <comment ref="AT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..  Values Not Available
</t>
        </r>
      </text>
    </comment>
    <comment ref="AT1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..  Values Not Available
</t>
        </r>
      </text>
    </comment>
    <comment ref="AT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..  Values Not Available
</t>
        </r>
      </text>
    </comment>
    <comment ref="AT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..  Values Not Available
</t>
        </r>
      </text>
    </comment>
    <comment ref="AT1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..  Values Not Available
</t>
        </r>
      </text>
    </comment>
    <comment ref="AT1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..  Values Not Available
</t>
        </r>
      </text>
    </comment>
    <comment ref="AT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..  Values Not Available
</t>
        </r>
      </text>
    </comment>
    <comment ref="AT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..  Values Not Available
</t>
        </r>
      </text>
    </comment>
    <comment ref="AT17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..  Values Not Available
</t>
        </r>
      </text>
    </comment>
    <comment ref="AT18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..  Values Not Available
</t>
        </r>
      </text>
    </comment>
    <comment ref="AT1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..  Values Not Available
</t>
        </r>
      </text>
    </comment>
    <comment ref="AT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..  Values Not Available
</t>
        </r>
      </text>
    </comment>
    <comment ref="AT2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..  Values Not Available
</t>
        </r>
      </text>
    </comment>
  </commentList>
</comments>
</file>

<file path=xl/sharedStrings.xml><?xml version="1.0" encoding="utf-8"?>
<sst xmlns="http://schemas.openxmlformats.org/spreadsheetml/2006/main" count="435" uniqueCount="208">
  <si>
    <t>石炭</t>
    <rPh sb="0" eb="2">
      <t>セキタン</t>
    </rPh>
    <phoneticPr fontId="3"/>
  </si>
  <si>
    <t>石油</t>
    <rPh sb="0" eb="2">
      <t>セキユ</t>
    </rPh>
    <phoneticPr fontId="3"/>
  </si>
  <si>
    <t>水力</t>
    <rPh sb="0" eb="2">
      <t>スイリョク</t>
    </rPh>
    <phoneticPr fontId="3"/>
  </si>
  <si>
    <t>原子力</t>
    <rPh sb="0" eb="3">
      <t>ゲンシリョク</t>
    </rPh>
    <phoneticPr fontId="3"/>
  </si>
  <si>
    <t>その他</t>
    <rPh sb="2" eb="3">
      <t>タ</t>
    </rPh>
    <phoneticPr fontId="3"/>
  </si>
  <si>
    <t>ガス</t>
    <phoneticPr fontId="3"/>
  </si>
  <si>
    <t>2008年</t>
    <rPh sb="4" eb="5">
      <t>ネン</t>
    </rPh>
    <phoneticPr fontId="3"/>
  </si>
  <si>
    <t>設備容量</t>
    <rPh sb="0" eb="2">
      <t>セツビ</t>
    </rPh>
    <rPh sb="2" eb="4">
      <t>ヨウリョウ</t>
    </rPh>
    <phoneticPr fontId="3"/>
  </si>
  <si>
    <t>発電電力量</t>
    <rPh sb="0" eb="2">
      <t>ハツデン</t>
    </rPh>
    <rPh sb="2" eb="4">
      <t>デンリョク</t>
    </rPh>
    <rPh sb="4" eb="5">
      <t>リョウ</t>
    </rPh>
    <phoneticPr fontId="3"/>
  </si>
  <si>
    <t>合計</t>
    <rPh sb="0" eb="2">
      <t>ゴウケイ</t>
    </rPh>
    <phoneticPr fontId="3"/>
  </si>
  <si>
    <t>2009年</t>
    <rPh sb="4" eb="5">
      <t>ネン</t>
    </rPh>
    <phoneticPr fontId="3"/>
  </si>
  <si>
    <t>2010年</t>
    <rPh sb="4" eb="5">
      <t>ネン</t>
    </rPh>
    <phoneticPr fontId="3"/>
  </si>
  <si>
    <t>2011年</t>
    <rPh sb="4" eb="5">
      <t>ネン</t>
    </rPh>
    <phoneticPr fontId="3"/>
  </si>
  <si>
    <t>2012年</t>
    <rPh sb="4" eb="5">
      <t>ネン</t>
    </rPh>
    <phoneticPr fontId="3"/>
  </si>
  <si>
    <t>2013年</t>
    <rPh sb="4" eb="5">
      <t>ネン</t>
    </rPh>
    <phoneticPr fontId="3"/>
  </si>
  <si>
    <t>出典：IEA「World Energy Outlook 2015」を基に作成</t>
    <phoneticPr fontId="3"/>
  </si>
  <si>
    <t>出典：IEA「World Energy Outlook 2014」を基に作成</t>
    <phoneticPr fontId="3"/>
  </si>
  <si>
    <t>フランス</t>
    <phoneticPr fontId="3"/>
  </si>
  <si>
    <t>出典：IEA「Electricity Information 2015」を基に作成</t>
    <phoneticPr fontId="3"/>
  </si>
  <si>
    <t>GW</t>
    <phoneticPr fontId="3"/>
  </si>
  <si>
    <t>原子力比率</t>
    <rPh sb="0" eb="5">
      <t>ゲンシリョクヒリツ</t>
    </rPh>
    <phoneticPr fontId="3"/>
  </si>
  <si>
    <t>North America</t>
  </si>
  <si>
    <t>Central &amp; South America</t>
  </si>
  <si>
    <t>Europe</t>
  </si>
  <si>
    <t>Eurasia</t>
  </si>
  <si>
    <t>Middle East</t>
  </si>
  <si>
    <t>Africa</t>
  </si>
  <si>
    <t>Asia &amp; Oceania</t>
  </si>
  <si>
    <t>World</t>
  </si>
  <si>
    <t>世界</t>
    <rPh sb="0" eb="2">
      <t>セカイ</t>
    </rPh>
    <phoneticPr fontId="3"/>
  </si>
  <si>
    <t>1980年代伸び率</t>
    <rPh sb="4" eb="7">
      <t>ネンダイノ</t>
    </rPh>
    <rPh sb="8" eb="9">
      <t>リツ</t>
    </rPh>
    <phoneticPr fontId="3"/>
  </si>
  <si>
    <t>設備容量</t>
    <rPh sb="0" eb="4">
      <t>セツビヨウリョウ</t>
    </rPh>
    <phoneticPr fontId="3"/>
  </si>
  <si>
    <t>出典：EIA「International Energy Statistics」</t>
    <rPh sb="0" eb="2">
      <t>シュッテン</t>
    </rPh>
    <phoneticPr fontId="3"/>
  </si>
  <si>
    <t>1990年代伸び率</t>
    <rPh sb="4" eb="7">
      <t>ネンダイノ</t>
    </rPh>
    <rPh sb="8" eb="9">
      <t>リツ</t>
    </rPh>
    <phoneticPr fontId="3"/>
  </si>
  <si>
    <t>2000年代伸び率</t>
    <rPh sb="4" eb="7">
      <t>ネンダイノ</t>
    </rPh>
    <rPh sb="8" eb="9">
      <t>リツ</t>
    </rPh>
    <phoneticPr fontId="3"/>
  </si>
  <si>
    <t>発電電力量</t>
    <rPh sb="0" eb="5">
      <t>ハツデンデンリョクリョウ</t>
    </rPh>
    <phoneticPr fontId="3"/>
  </si>
  <si>
    <t>(TWh)</t>
  </si>
  <si>
    <r>
      <t>暦</t>
    </r>
    <r>
      <rPr>
        <sz val="10"/>
        <rFont val="Times New Roman"/>
        <family val="1"/>
      </rPr>
      <t xml:space="preserve">  </t>
    </r>
    <r>
      <rPr>
        <sz val="10"/>
        <rFont val="ＭＳ Ｐ明朝"/>
        <family val="1"/>
        <charset val="128"/>
      </rPr>
      <t>年</t>
    </r>
  </si>
  <si>
    <r>
      <t>北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米</t>
    </r>
  </si>
  <si>
    <t>アメリカ</t>
  </si>
  <si>
    <r>
      <t>カ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ナ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ダ</t>
    </r>
  </si>
  <si>
    <r>
      <t>中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南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米</t>
    </r>
  </si>
  <si>
    <t>メキシコ</t>
  </si>
  <si>
    <t>ブラジル</t>
  </si>
  <si>
    <r>
      <t>チ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リ</t>
    </r>
  </si>
  <si>
    <r>
      <t>ペ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ル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ー</t>
    </r>
  </si>
  <si>
    <r>
      <t>欧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州</t>
    </r>
  </si>
  <si>
    <r>
      <t>欧州</t>
    </r>
    <r>
      <rPr>
        <sz val="10"/>
        <rFont val="Times New Roman"/>
        <family val="1"/>
      </rPr>
      <t>OECD</t>
    </r>
  </si>
  <si>
    <t>イギリス</t>
  </si>
  <si>
    <r>
      <t>ド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ツ</t>
    </r>
  </si>
  <si>
    <t>フランス</t>
  </si>
  <si>
    <t>イタリア</t>
  </si>
  <si>
    <r>
      <t>欧州非</t>
    </r>
    <r>
      <rPr>
        <sz val="10"/>
        <rFont val="Times New Roman"/>
        <family val="1"/>
      </rPr>
      <t>OECD</t>
    </r>
  </si>
  <si>
    <t>アフリカ</t>
  </si>
  <si>
    <t>南アフリカ</t>
  </si>
  <si>
    <r>
      <t>中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東</t>
    </r>
  </si>
  <si>
    <r>
      <t>ア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ジ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ア</t>
    </r>
  </si>
  <si>
    <r>
      <t>中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国</t>
    </r>
  </si>
  <si>
    <r>
      <t>日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本</t>
    </r>
  </si>
  <si>
    <r>
      <t>香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港</t>
    </r>
  </si>
  <si>
    <r>
      <t>台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湾</t>
    </r>
  </si>
  <si>
    <r>
      <t>韓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国</t>
    </r>
  </si>
  <si>
    <t>シンガポール</t>
  </si>
  <si>
    <t>ブルネイ</t>
  </si>
  <si>
    <t>インドネシア</t>
  </si>
  <si>
    <t>マレーシア</t>
  </si>
  <si>
    <t>フィリピン</t>
  </si>
  <si>
    <r>
      <t>タ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イ</t>
    </r>
  </si>
  <si>
    <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ン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ド</t>
    </r>
  </si>
  <si>
    <t>ベトナム</t>
  </si>
  <si>
    <t>オセアニア</t>
  </si>
  <si>
    <t>オーストラリア</t>
  </si>
  <si>
    <t>ニュージーランド</t>
  </si>
  <si>
    <t>OECD 34</t>
  </si>
  <si>
    <r>
      <t>非</t>
    </r>
    <r>
      <rPr>
        <sz val="10"/>
        <rFont val="Times New Roman"/>
        <family val="1"/>
      </rPr>
      <t>OECD</t>
    </r>
  </si>
  <si>
    <t>EU 15</t>
  </si>
  <si>
    <t>旧 ソ 連 15</t>
  </si>
  <si>
    <t>APEC 20</t>
  </si>
  <si>
    <t>バンカー</t>
  </si>
  <si>
    <r>
      <t>世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界</t>
    </r>
  </si>
  <si>
    <t>出典：IEA「Energy balances 2015」</t>
    <rPh sb="0" eb="2">
      <t>シュッテン</t>
    </rPh>
    <phoneticPr fontId="3"/>
  </si>
  <si>
    <t>中東</t>
    <rPh sb="0" eb="2">
      <t>チュウトウ</t>
    </rPh>
    <phoneticPr fontId="13"/>
  </si>
  <si>
    <t>出典：日本原子力産業協会「世界の原子力発電開発の動向2014年版」を基に作成</t>
    <rPh sb="0" eb="2">
      <t>シュッテン</t>
    </rPh>
    <rPh sb="30" eb="31">
      <t>ネン</t>
    </rPh>
    <rPh sb="31" eb="32">
      <t>バン</t>
    </rPh>
    <rPh sb="34" eb="35">
      <t>モト</t>
    </rPh>
    <rPh sb="36" eb="38">
      <t>サクセイ</t>
    </rPh>
    <phoneticPr fontId="3"/>
  </si>
  <si>
    <t>原子力設備容量</t>
    <rPh sb="0" eb="3">
      <t>ゲンシリョク</t>
    </rPh>
    <rPh sb="3" eb="7">
      <t>セツビヨウリョウ</t>
    </rPh>
    <phoneticPr fontId="3"/>
  </si>
  <si>
    <t>石炭</t>
    <rPh sb="0" eb="2">
      <t>セキタン</t>
    </rPh>
    <phoneticPr fontId="3"/>
  </si>
  <si>
    <t>ガス</t>
    <phoneticPr fontId="3"/>
  </si>
  <si>
    <t>石油</t>
    <rPh sb="0" eb="2">
      <t>セキユ</t>
    </rPh>
    <phoneticPr fontId="3"/>
  </si>
  <si>
    <t>Coal and coal products</t>
  </si>
  <si>
    <t>..</t>
  </si>
  <si>
    <t>Peat and peat products</t>
  </si>
  <si>
    <t>Oil shale and oil sands</t>
  </si>
  <si>
    <t>Crude, NGL and feedstocks</t>
  </si>
  <si>
    <t>Oil products</t>
  </si>
  <si>
    <t>Natural gas</t>
  </si>
  <si>
    <t>Nuclear</t>
  </si>
  <si>
    <t>Hydro</t>
  </si>
  <si>
    <t>Geothermal</t>
  </si>
  <si>
    <t>Solar/wind/other</t>
  </si>
  <si>
    <t>Biofuels and waste</t>
  </si>
  <si>
    <t>Heat production from non-specified combustible fuels</t>
  </si>
  <si>
    <t>Electricity</t>
  </si>
  <si>
    <t>Heat</t>
  </si>
  <si>
    <t>Total</t>
  </si>
  <si>
    <t>Memo: Renewables</t>
  </si>
  <si>
    <t>1970年代伸び率</t>
    <rPh sb="4" eb="7">
      <t>ネンダイノ</t>
    </rPh>
    <rPh sb="8" eb="9">
      <t>リツ</t>
    </rPh>
    <phoneticPr fontId="3"/>
  </si>
  <si>
    <t>2010年代伸び率</t>
    <rPh sb="4" eb="7">
      <t>ネンダイノ</t>
    </rPh>
    <rPh sb="8" eb="9">
      <t>リツ</t>
    </rPh>
    <phoneticPr fontId="3"/>
  </si>
  <si>
    <t>再エネ</t>
    <rPh sb="0" eb="1">
      <t>サイ</t>
    </rPh>
    <phoneticPr fontId="3"/>
  </si>
  <si>
    <t>再生可能エネルギー</t>
    <rPh sb="0" eb="4">
      <t>サイセイカノウ</t>
    </rPh>
    <phoneticPr fontId="3"/>
  </si>
  <si>
    <t>火力のシェア</t>
    <rPh sb="0" eb="2">
      <t>カリョク</t>
    </rPh>
    <phoneticPr fontId="3"/>
  </si>
  <si>
    <t>1975年石炭シェア</t>
    <rPh sb="4" eb="5">
      <t>ネン</t>
    </rPh>
    <rPh sb="5" eb="7">
      <t>セキタン</t>
    </rPh>
    <phoneticPr fontId="3"/>
  </si>
  <si>
    <t>【第223-1-5】世界の電源設備構成と発電電力量</t>
    <phoneticPr fontId="3"/>
  </si>
  <si>
    <t>2014年</t>
    <rPh sb="4" eb="5">
      <t>ネン</t>
    </rPh>
    <phoneticPr fontId="3"/>
  </si>
  <si>
    <t>出典：IEA「World Energy Outlook 2016」を基に作成</t>
    <phoneticPr fontId="3"/>
  </si>
  <si>
    <t>出典：IEA「World Energy Outlook 2016」を基に作成</t>
    <rPh sb="34" eb="35">
      <t>モト</t>
    </rPh>
    <rPh sb="36" eb="38">
      <t>サクセイ</t>
    </rPh>
    <phoneticPr fontId="3"/>
  </si>
  <si>
    <t>ASEAN 9</t>
    <phoneticPr fontId="11"/>
  </si>
  <si>
    <t>N.A.</t>
  </si>
  <si>
    <r>
      <t>ユーロ圏</t>
    </r>
    <r>
      <rPr>
        <sz val="10"/>
        <rFont val="Times New Roman"/>
        <family val="1"/>
      </rPr>
      <t xml:space="preserve"> 18</t>
    </r>
    <phoneticPr fontId="11"/>
  </si>
  <si>
    <t>EU 28</t>
    <phoneticPr fontId="11"/>
  </si>
  <si>
    <t>サウジアラビア</t>
    <phoneticPr fontId="11"/>
  </si>
  <si>
    <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ラ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ン</t>
    </r>
    <phoneticPr fontId="11"/>
  </si>
  <si>
    <t>ウクライナ</t>
    <phoneticPr fontId="11"/>
  </si>
  <si>
    <r>
      <t>ロ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シ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ア</t>
    </r>
    <phoneticPr fontId="11"/>
  </si>
  <si>
    <t>スペイン</t>
    <phoneticPr fontId="11"/>
  </si>
  <si>
    <t>eoal.</t>
    <phoneticPr fontId="11"/>
  </si>
  <si>
    <t>世界の総発電量</t>
    <phoneticPr fontId="11"/>
  </si>
  <si>
    <t>Memo: Geothermal, solar/wind/other, heat, electricity</t>
  </si>
  <si>
    <t>Memo: Primary and secondary oil</t>
  </si>
  <si>
    <t>Memo: Coal, peat and oil shale</t>
  </si>
  <si>
    <t>1987</t>
  </si>
  <si>
    <t>TIME</t>
  </si>
  <si>
    <t>UNIT</t>
  </si>
  <si>
    <t>COUNTRY</t>
    <phoneticPr fontId="3"/>
  </si>
  <si>
    <t>Electricity output (GWh)</t>
    <phoneticPr fontId="3"/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</si>
  <si>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IEA</t>
    </r>
    <r>
      <rPr>
        <sz val="10"/>
        <rFont val="ＭＳ Ｐゴシック"/>
        <family val="3"/>
        <charset val="128"/>
      </rPr>
      <t>「</t>
    </r>
    <r>
      <rPr>
        <sz val="10"/>
        <rFont val="Arial"/>
        <family val="2"/>
      </rPr>
      <t>Energy balances 2016</t>
    </r>
    <r>
      <rPr>
        <sz val="10"/>
        <rFont val="ＭＳ Ｐゴシック"/>
        <family val="3"/>
        <charset val="128"/>
      </rPr>
      <t>」</t>
    </r>
    <phoneticPr fontId="3"/>
  </si>
  <si>
    <t>ktoe</t>
    <phoneticPr fontId="3"/>
  </si>
  <si>
    <t>FLOW</t>
    <phoneticPr fontId="3"/>
  </si>
  <si>
    <t>出典：IEA「Electricity Information 2016」を基に作成</t>
    <phoneticPr fontId="3"/>
  </si>
  <si>
    <t>Million Kw</t>
  </si>
  <si>
    <t>Capacity</t>
  </si>
  <si>
    <t>Source: U.S. Energy Information Administration</t>
  </si>
  <si>
    <t>Fri Dec 16 2016 17:32:21 GMT+0900 (譚ｱ莠ｬ (讓呎ｺ匁凾))</t>
  </si>
  <si>
    <t>International_data</t>
  </si>
  <si>
    <t>http://www.eia.gov/beta/international/data/browser/#/?pa=0000000000000000000004&amp;tl_id=2-A&amp;vs=INTL.2-7-AFRC-MK.A&amp;ord=SA&amp;vo=0&amp;v=H&amp;start=1980&amp;end=2014</t>
    <phoneticPr fontId="3"/>
  </si>
  <si>
    <t>設備容量(割合)</t>
    <rPh sb="0" eb="2">
      <t>セツビ</t>
    </rPh>
    <rPh sb="2" eb="4">
      <t>ヨウリョウ</t>
    </rPh>
    <rPh sb="5" eb="7">
      <t>ワリアイ</t>
    </rPh>
    <phoneticPr fontId="3"/>
  </si>
  <si>
    <t>発電電力量(割合)</t>
    <rPh sb="0" eb="2">
      <t>ハツデン</t>
    </rPh>
    <rPh sb="2" eb="4">
      <t>デンリョク</t>
    </rPh>
    <rPh sb="4" eb="5">
      <t>リョウ</t>
    </rPh>
    <phoneticPr fontId="3"/>
  </si>
  <si>
    <t>設備容量(割合)</t>
    <rPh sb="0" eb="2">
      <t>セツビ</t>
    </rPh>
    <rPh sb="2" eb="4">
      <t>ヨウリョウ</t>
    </rPh>
    <phoneticPr fontId="3"/>
  </si>
  <si>
    <t>出典：日本原子力産業協会「世界の原子力発電開発の動向2016年版」を基に作成</t>
    <rPh sb="0" eb="2">
      <t>シュッテン</t>
    </rPh>
    <rPh sb="30" eb="31">
      <t>ネン</t>
    </rPh>
    <rPh sb="31" eb="32">
      <t>バン</t>
    </rPh>
    <rPh sb="34" eb="35">
      <t>モト</t>
    </rPh>
    <rPh sb="36" eb="38">
      <t>サクセイ</t>
    </rPh>
    <phoneticPr fontId="3"/>
  </si>
  <si>
    <t>世界計</t>
    <phoneticPr fontId="13"/>
  </si>
  <si>
    <t>北米</t>
    <phoneticPr fontId="13"/>
  </si>
  <si>
    <t>中南米</t>
    <phoneticPr fontId="13"/>
  </si>
  <si>
    <t>欧州</t>
    <phoneticPr fontId="13"/>
  </si>
  <si>
    <t>他旧ソ連</t>
    <phoneticPr fontId="13"/>
  </si>
  <si>
    <t>ロシア</t>
    <phoneticPr fontId="13"/>
  </si>
  <si>
    <t>アフリカ</t>
    <phoneticPr fontId="13"/>
  </si>
  <si>
    <t>アジア</t>
    <phoneticPr fontId="13"/>
  </si>
  <si>
    <t>【第222-2-1】原子力発電設備容量（運転中）の推移</t>
    <phoneticPr fontId="3"/>
  </si>
  <si>
    <t>出典：IEA「World Energy Statistics and Balances 2016 edition」</t>
    <rPh sb="0" eb="2">
      <t>シュッテン</t>
    </rPh>
    <phoneticPr fontId="3"/>
  </si>
  <si>
    <t>【第223-1-5】世界の電源設備構成と発電電力量</t>
    <phoneticPr fontId="3"/>
  </si>
  <si>
    <t>noa</t>
  </si>
  <si>
    <t>usa</t>
  </si>
  <si>
    <t>can</t>
  </si>
  <si>
    <t>lat</t>
  </si>
  <si>
    <t>mex</t>
  </si>
  <si>
    <t>bra</t>
  </si>
  <si>
    <t>chl</t>
  </si>
  <si>
    <t>per</t>
  </si>
  <si>
    <t>eur</t>
  </si>
  <si>
    <t>owe</t>
  </si>
  <si>
    <t>gbr</t>
  </si>
  <si>
    <t>deu</t>
  </si>
  <si>
    <t>fra</t>
  </si>
  <si>
    <t>ita</t>
  </si>
  <si>
    <t>esp</t>
  </si>
  <si>
    <t>noe</t>
  </si>
  <si>
    <t>rus</t>
  </si>
  <si>
    <t>ukr</t>
  </si>
  <si>
    <t>afr</t>
  </si>
  <si>
    <t>zaf</t>
  </si>
  <si>
    <t>mid</t>
  </si>
  <si>
    <t>irn</t>
  </si>
  <si>
    <t>sar</t>
  </si>
  <si>
    <t>asi</t>
  </si>
  <si>
    <t>chn</t>
  </si>
  <si>
    <t>jpn</t>
  </si>
  <si>
    <t>hkg</t>
  </si>
  <si>
    <t>twn</t>
  </si>
  <si>
    <t>kor</t>
  </si>
  <si>
    <t>sgp</t>
  </si>
  <si>
    <t>brn</t>
  </si>
  <si>
    <t>idn</t>
  </si>
  <si>
    <t>mys</t>
  </si>
  <si>
    <t>phl</t>
  </si>
  <si>
    <t>tha</t>
  </si>
  <si>
    <t>ind</t>
  </si>
  <si>
    <t>vnm</t>
  </si>
  <si>
    <t>oce</t>
  </si>
  <si>
    <t>aus</t>
  </si>
  <si>
    <t>nzl</t>
  </si>
  <si>
    <t>o34</t>
  </si>
  <si>
    <t>oen</t>
  </si>
  <si>
    <t>e28</t>
  </si>
  <si>
    <t>e15</t>
  </si>
  <si>
    <t>e18</t>
  </si>
  <si>
    <t>fsu</t>
  </si>
  <si>
    <t>APE</t>
  </si>
  <si>
    <t>ASE</t>
  </si>
  <si>
    <t>int</t>
  </si>
  <si>
    <t>wld</t>
  </si>
</sst>
</file>

<file path=xl/styles.xml><?xml version="1.0" encoding="utf-8"?>
<styleSheet xmlns="http://schemas.openxmlformats.org/spreadsheetml/2006/main">
  <numFmts count="11">
    <numFmt numFmtId="176" formatCode="_(&quot;$&quot;* #,##0_);_(&quot;$&quot;* \(#,##0\);_(&quot;$&quot;* &quot;-&quot;_);_(@_)"/>
    <numFmt numFmtId="177" formatCode="_(* #,##0_);_(* \(#,##0\);_(* &quot;-&quot;_);_(@_)"/>
    <numFmt numFmtId="178" formatCode="#,##0_ "/>
    <numFmt numFmtId="179" formatCode="0.0%"/>
    <numFmt numFmtId="180" formatCode="#,##0.00_ "/>
    <numFmt numFmtId="181" formatCode="#,##0.0"/>
    <numFmt numFmtId="182" formatCode="\-"/>
    <numFmt numFmtId="183" formatCode="#,##0.000"/>
    <numFmt numFmtId="184" formatCode="0.0_ "/>
    <numFmt numFmtId="185" formatCode="0.0"/>
    <numFmt numFmtId="186" formatCode="0.000_ 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indexed="9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Times New Roman"/>
      <family val="1"/>
    </font>
    <font>
      <sz val="6"/>
      <name val="ＭＳ Ｐ明朝"/>
      <family val="1"/>
      <charset val="128"/>
    </font>
    <font>
      <sz val="11"/>
      <name val="Arial"/>
      <family val="2"/>
    </font>
    <font>
      <sz val="6"/>
      <name val="ＭＳ 明朝"/>
      <family val="1"/>
      <charset val="128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0"/>
      <name val="Geneva"/>
      <family val="2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name val="Century"/>
      <family val="1"/>
    </font>
    <font>
      <u/>
      <sz val="11"/>
      <color theme="10"/>
      <name val="ＭＳ Ｐゴシック"/>
      <family val="3"/>
      <charset val="128"/>
    </font>
    <font>
      <b/>
      <sz val="12"/>
      <color theme="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</borders>
  <cellStyleXfs count="22">
    <xf numFmtId="0" fontId="0" fillId="0" borderId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4" fillId="0" borderId="0"/>
    <xf numFmtId="0" fontId="14" fillId="0" borderId="0"/>
    <xf numFmtId="0" fontId="15" fillId="0" borderId="0">
      <alignment horizontal="right"/>
    </xf>
    <xf numFmtId="0" fontId="16" fillId="0" borderId="0"/>
    <xf numFmtId="0" fontId="17" fillId="0" borderId="0"/>
    <xf numFmtId="0" fontId="18" fillId="0" borderId="0"/>
    <xf numFmtId="0" fontId="19" fillId="0" borderId="26" applyNumberFormat="0" applyAlignment="0"/>
    <xf numFmtId="0" fontId="20" fillId="0" borderId="0" applyAlignment="0">
      <alignment horizontal="left"/>
    </xf>
    <xf numFmtId="0" fontId="20" fillId="0" borderId="0">
      <alignment horizontal="right"/>
    </xf>
    <xf numFmtId="179" fontId="20" fillId="0" borderId="0">
      <alignment horizontal="right"/>
    </xf>
    <xf numFmtId="185" fontId="21" fillId="0" borderId="0">
      <alignment horizontal="right"/>
    </xf>
    <xf numFmtId="0" fontId="22" fillId="0" borderId="0"/>
    <xf numFmtId="0" fontId="23" fillId="0" borderId="0"/>
    <xf numFmtId="0" fontId="4" fillId="0" borderId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Fill="1"/>
    <xf numFmtId="0" fontId="5" fillId="0" borderId="0" xfId="0" applyFont="1" applyFill="1" applyBorder="1"/>
    <xf numFmtId="3" fontId="5" fillId="0" borderId="0" xfId="3" applyNumberFormat="1" applyFont="1" applyFill="1" applyBorder="1"/>
    <xf numFmtId="2" fontId="5" fillId="0" borderId="0" xfId="0" applyNumberFormat="1" applyFont="1" applyFill="1" applyBorder="1"/>
    <xf numFmtId="3" fontId="5" fillId="0" borderId="0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78" fontId="0" fillId="0" borderId="1" xfId="0" applyNumberFormat="1" applyBorder="1"/>
    <xf numFmtId="0" fontId="0" fillId="0" borderId="2" xfId="0" applyBorder="1"/>
    <xf numFmtId="178" fontId="0" fillId="0" borderId="2" xfId="0" applyNumberFormat="1" applyBorder="1"/>
    <xf numFmtId="0" fontId="0" fillId="0" borderId="3" xfId="0" applyBorder="1"/>
    <xf numFmtId="178" fontId="0" fillId="0" borderId="3" xfId="0" applyNumberFormat="1" applyBorder="1"/>
    <xf numFmtId="0" fontId="0" fillId="0" borderId="4" xfId="0" applyBorder="1"/>
    <xf numFmtId="178" fontId="0" fillId="0" borderId="4" xfId="0" applyNumberFormat="1" applyBorder="1"/>
    <xf numFmtId="178" fontId="6" fillId="0" borderId="4" xfId="0" applyNumberFormat="1" applyFont="1" applyBorder="1"/>
    <xf numFmtId="178" fontId="2" fillId="0" borderId="1" xfId="0" applyNumberFormat="1" applyFont="1" applyBorder="1"/>
    <xf numFmtId="178" fontId="2" fillId="0" borderId="4" xfId="0" applyNumberFormat="1" applyFont="1" applyBorder="1"/>
    <xf numFmtId="0" fontId="0" fillId="0" borderId="0" xfId="0" applyBorder="1" applyAlignment="1">
      <alignment horizontal="center"/>
    </xf>
    <xf numFmtId="178" fontId="2" fillId="0" borderId="0" xfId="0" applyNumberFormat="1" applyFont="1" applyBorder="1"/>
    <xf numFmtId="179" fontId="0" fillId="0" borderId="0" xfId="0" applyNumberFormat="1" applyBorder="1"/>
    <xf numFmtId="179" fontId="0" fillId="0" borderId="0" xfId="0" applyNumberFormat="1"/>
    <xf numFmtId="0" fontId="0" fillId="2" borderId="0" xfId="0" applyFill="1" applyAlignment="1">
      <alignment horizontal="right"/>
    </xf>
    <xf numFmtId="0" fontId="0" fillId="0" borderId="0" xfId="0" applyFill="1" applyAlignment="1">
      <alignment vertical="top"/>
    </xf>
    <xf numFmtId="9" fontId="0" fillId="0" borderId="0" xfId="0" applyNumberFormat="1"/>
    <xf numFmtId="180" fontId="0" fillId="0" borderId="3" xfId="0" applyNumberFormat="1" applyBorder="1"/>
    <xf numFmtId="180" fontId="2" fillId="0" borderId="4" xfId="0" applyNumberFormat="1" applyFont="1" applyBorder="1"/>
    <xf numFmtId="180" fontId="2" fillId="0" borderId="1" xfId="0" applyNumberFormat="1" applyFont="1" applyBorder="1"/>
    <xf numFmtId="0" fontId="0" fillId="0" borderId="5" xfId="0" applyFill="1" applyBorder="1"/>
    <xf numFmtId="179" fontId="8" fillId="0" borderId="0" xfId="0" applyNumberFormat="1" applyFont="1" applyBorder="1"/>
    <xf numFmtId="0" fontId="10" fillId="0" borderId="0" xfId="5" applyNumberFormat="1" applyFont="1" applyAlignment="1"/>
    <xf numFmtId="0" fontId="10" fillId="0" borderId="0" xfId="5" applyNumberFormat="1" applyFont="1" applyBorder="1" applyAlignment="1"/>
    <xf numFmtId="0" fontId="10" fillId="0" borderId="0" xfId="5" applyNumberFormat="1" applyFont="1" applyBorder="1" applyAlignment="1">
      <alignment horizontal="right"/>
    </xf>
    <xf numFmtId="0" fontId="9" fillId="0" borderId="6" xfId="5" applyNumberFormat="1" applyFont="1" applyBorder="1" applyAlignment="1">
      <alignment horizontal="centerContinuous"/>
    </xf>
    <xf numFmtId="0" fontId="10" fillId="0" borderId="6" xfId="5" applyNumberFormat="1" applyFont="1" applyBorder="1" applyAlignment="1">
      <alignment horizontal="centerContinuous"/>
    </xf>
    <xf numFmtId="0" fontId="10" fillId="0" borderId="7" xfId="5" applyNumberFormat="1" applyFont="1" applyBorder="1" applyAlignment="1"/>
    <xf numFmtId="0" fontId="10" fillId="0" borderId="6" xfId="5" applyNumberFormat="1" applyFont="1" applyBorder="1" applyAlignment="1"/>
    <xf numFmtId="0" fontId="10" fillId="0" borderId="8" xfId="5" applyNumberFormat="1" applyFont="1" applyBorder="1" applyAlignment="1"/>
    <xf numFmtId="0" fontId="9" fillId="0" borderId="9" xfId="5" applyNumberFormat="1" applyFont="1" applyBorder="1" applyAlignment="1"/>
    <xf numFmtId="0" fontId="10" fillId="0" borderId="9" xfId="5" applyNumberFormat="1" applyFont="1" applyBorder="1" applyAlignment="1"/>
    <xf numFmtId="3" fontId="10" fillId="0" borderId="10" xfId="5" applyNumberFormat="1" applyFont="1" applyBorder="1" applyAlignment="1">
      <alignment horizontal="right"/>
    </xf>
    <xf numFmtId="3" fontId="10" fillId="0" borderId="9" xfId="5" applyNumberFormat="1" applyFont="1" applyBorder="1" applyAlignment="1">
      <alignment horizontal="right"/>
    </xf>
    <xf numFmtId="3" fontId="10" fillId="0" borderId="11" xfId="5" applyNumberFormat="1" applyFont="1" applyBorder="1" applyAlignment="1">
      <alignment horizontal="right"/>
    </xf>
    <xf numFmtId="0" fontId="9" fillId="0" borderId="0" xfId="5" applyNumberFormat="1" applyFont="1" applyAlignment="1"/>
    <xf numFmtId="3" fontId="10" fillId="0" borderId="12" xfId="5" applyNumberFormat="1" applyFont="1" applyBorder="1" applyAlignment="1">
      <alignment horizontal="right"/>
    </xf>
    <xf numFmtId="3" fontId="10" fillId="0" borderId="0" xfId="5" applyNumberFormat="1" applyFont="1" applyBorder="1" applyAlignment="1">
      <alignment horizontal="right"/>
    </xf>
    <xf numFmtId="3" fontId="10" fillId="0" borderId="13" xfId="5" applyNumberFormat="1" applyFont="1" applyBorder="1" applyAlignment="1">
      <alignment horizontal="right"/>
    </xf>
    <xf numFmtId="0" fontId="10" fillId="0" borderId="14" xfId="5" applyNumberFormat="1" applyFont="1" applyBorder="1" applyAlignment="1"/>
    <xf numFmtId="0" fontId="9" fillId="0" borderId="14" xfId="5" applyNumberFormat="1" applyFont="1" applyBorder="1" applyAlignment="1"/>
    <xf numFmtId="3" fontId="10" fillId="0" borderId="15" xfId="5" applyNumberFormat="1" applyFont="1" applyBorder="1" applyAlignment="1">
      <alignment horizontal="right"/>
    </xf>
    <xf numFmtId="3" fontId="10" fillId="0" borderId="14" xfId="5" applyNumberFormat="1" applyFont="1" applyBorder="1" applyAlignment="1">
      <alignment horizontal="right"/>
    </xf>
    <xf numFmtId="3" fontId="10" fillId="0" borderId="16" xfId="5" applyNumberFormat="1" applyFont="1" applyBorder="1" applyAlignment="1">
      <alignment horizontal="right"/>
    </xf>
    <xf numFmtId="181" fontId="10" fillId="0" borderId="12" xfId="5" applyNumberFormat="1" applyFont="1" applyBorder="1" applyAlignment="1">
      <alignment horizontal="right"/>
    </xf>
    <xf numFmtId="181" fontId="10" fillId="0" borderId="0" xfId="5" applyNumberFormat="1" applyFont="1" applyBorder="1" applyAlignment="1">
      <alignment horizontal="right"/>
    </xf>
    <xf numFmtId="181" fontId="10" fillId="0" borderId="13" xfId="5" applyNumberFormat="1" applyFont="1" applyBorder="1" applyAlignment="1">
      <alignment horizontal="right"/>
    </xf>
    <xf numFmtId="4" fontId="10" fillId="0" borderId="12" xfId="5" applyNumberFormat="1" applyFont="1" applyBorder="1" applyAlignment="1">
      <alignment horizontal="right"/>
    </xf>
    <xf numFmtId="4" fontId="10" fillId="0" borderId="0" xfId="5" applyNumberFormat="1" applyFont="1" applyBorder="1" applyAlignment="1">
      <alignment horizontal="right"/>
    </xf>
    <xf numFmtId="4" fontId="10" fillId="0" borderId="13" xfId="5" applyNumberFormat="1" applyFont="1" applyBorder="1" applyAlignment="1">
      <alignment horizontal="right"/>
    </xf>
    <xf numFmtId="4" fontId="10" fillId="0" borderId="15" xfId="5" applyNumberFormat="1" applyFont="1" applyBorder="1" applyAlignment="1">
      <alignment horizontal="right"/>
    </xf>
    <xf numFmtId="4" fontId="10" fillId="0" borderId="14" xfId="5" applyNumberFormat="1" applyFont="1" applyBorder="1" applyAlignment="1">
      <alignment horizontal="right"/>
    </xf>
    <xf numFmtId="4" fontId="10" fillId="0" borderId="16" xfId="5" applyNumberFormat="1" applyFont="1" applyBorder="1" applyAlignment="1">
      <alignment horizontal="right"/>
    </xf>
    <xf numFmtId="181" fontId="10" fillId="0" borderId="15" xfId="5" applyNumberFormat="1" applyFont="1" applyBorder="1" applyAlignment="1">
      <alignment horizontal="right"/>
    </xf>
    <xf numFmtId="181" fontId="10" fillId="0" borderId="14" xfId="5" applyNumberFormat="1" applyFont="1" applyBorder="1" applyAlignment="1">
      <alignment horizontal="right"/>
    </xf>
    <xf numFmtId="181" fontId="10" fillId="0" borderId="16" xfId="5" applyNumberFormat="1" applyFont="1" applyBorder="1" applyAlignment="1">
      <alignment horizontal="right"/>
    </xf>
    <xf numFmtId="0" fontId="10" fillId="0" borderId="17" xfId="5" applyNumberFormat="1" applyFont="1" applyBorder="1" applyAlignment="1"/>
    <xf numFmtId="0" fontId="9" fillId="0" borderId="17" xfId="5" applyNumberFormat="1" applyFont="1" applyBorder="1" applyAlignment="1"/>
    <xf numFmtId="3" fontId="10" fillId="0" borderId="18" xfId="5" applyNumberFormat="1" applyFont="1" applyBorder="1" applyAlignment="1">
      <alignment horizontal="right"/>
    </xf>
    <xf numFmtId="3" fontId="10" fillId="0" borderId="17" xfId="5" applyNumberFormat="1" applyFont="1" applyBorder="1" applyAlignment="1">
      <alignment horizontal="right"/>
    </xf>
    <xf numFmtId="3" fontId="10" fillId="0" borderId="19" xfId="5" applyNumberFormat="1" applyFont="1" applyBorder="1" applyAlignment="1">
      <alignment horizontal="right"/>
    </xf>
    <xf numFmtId="0" fontId="9" fillId="0" borderId="0" xfId="5" applyNumberFormat="1" applyFont="1" applyBorder="1" applyAlignment="1"/>
    <xf numFmtId="0" fontId="10" fillId="0" borderId="20" xfId="5" applyNumberFormat="1" applyFont="1" applyBorder="1" applyAlignment="1"/>
    <xf numFmtId="0" fontId="9" fillId="0" borderId="20" xfId="5" applyNumberFormat="1" applyFont="1" applyBorder="1" applyAlignment="1"/>
    <xf numFmtId="181" fontId="10" fillId="0" borderId="21" xfId="5" applyNumberFormat="1" applyFont="1" applyBorder="1" applyAlignment="1">
      <alignment horizontal="right"/>
    </xf>
    <xf numFmtId="181" fontId="10" fillId="0" borderId="20" xfId="5" applyNumberFormat="1" applyFont="1" applyBorder="1" applyAlignment="1">
      <alignment horizontal="right"/>
    </xf>
    <xf numFmtId="181" fontId="10" fillId="0" borderId="22" xfId="5" applyNumberFormat="1" applyFont="1" applyBorder="1" applyAlignment="1">
      <alignment horizontal="right"/>
    </xf>
    <xf numFmtId="3" fontId="10" fillId="0" borderId="22" xfId="5" applyNumberFormat="1" applyFont="1" applyBorder="1" applyAlignment="1">
      <alignment horizontal="right"/>
    </xf>
    <xf numFmtId="3" fontId="10" fillId="0" borderId="21" xfId="5" applyNumberFormat="1" applyFont="1" applyBorder="1" applyAlignment="1">
      <alignment horizontal="right"/>
    </xf>
    <xf numFmtId="3" fontId="10" fillId="0" borderId="20" xfId="5" applyNumberFormat="1" applyFont="1" applyBorder="1" applyAlignment="1">
      <alignment horizontal="right"/>
    </xf>
    <xf numFmtId="182" fontId="10" fillId="0" borderId="12" xfId="5" applyNumberFormat="1" applyFont="1" applyBorder="1" applyAlignment="1">
      <alignment horizontal="right"/>
    </xf>
    <xf numFmtId="182" fontId="10" fillId="0" borderId="0" xfId="5" applyNumberFormat="1" applyFont="1" applyBorder="1" applyAlignment="1">
      <alignment horizontal="right"/>
    </xf>
    <xf numFmtId="182" fontId="10" fillId="0" borderId="13" xfId="5" applyNumberFormat="1" applyFont="1" applyBorder="1" applyAlignment="1">
      <alignment horizontal="right"/>
    </xf>
    <xf numFmtId="182" fontId="10" fillId="0" borderId="15" xfId="5" applyNumberFormat="1" applyFont="1" applyBorder="1" applyAlignment="1">
      <alignment horizontal="right"/>
    </xf>
    <xf numFmtId="182" fontId="10" fillId="0" borderId="14" xfId="5" applyNumberFormat="1" applyFont="1" applyBorder="1" applyAlignment="1">
      <alignment horizontal="right"/>
    </xf>
    <xf numFmtId="182" fontId="10" fillId="0" borderId="16" xfId="5" applyNumberFormat="1" applyFont="1" applyBorder="1" applyAlignment="1">
      <alignment horizontal="right"/>
    </xf>
    <xf numFmtId="0" fontId="9" fillId="0" borderId="23" xfId="5" applyNumberFormat="1" applyFont="1" applyBorder="1" applyAlignment="1"/>
    <xf numFmtId="0" fontId="10" fillId="0" borderId="23" xfId="5" applyNumberFormat="1" applyFont="1" applyBorder="1" applyAlignment="1"/>
    <xf numFmtId="181" fontId="10" fillId="0" borderId="24" xfId="5" applyNumberFormat="1" applyFont="1" applyBorder="1" applyAlignment="1">
      <alignment horizontal="right"/>
    </xf>
    <xf numFmtId="3" fontId="10" fillId="0" borderId="23" xfId="5" applyNumberFormat="1" applyFont="1" applyBorder="1" applyAlignment="1">
      <alignment horizontal="right"/>
    </xf>
    <xf numFmtId="3" fontId="10" fillId="0" borderId="25" xfId="5" applyNumberFormat="1" applyFont="1" applyBorder="1" applyAlignment="1">
      <alignment horizontal="right"/>
    </xf>
    <xf numFmtId="3" fontId="10" fillId="0" borderId="24" xfId="5" applyNumberFormat="1" applyFont="1" applyBorder="1" applyAlignment="1">
      <alignment horizontal="right"/>
    </xf>
    <xf numFmtId="181" fontId="10" fillId="0" borderId="23" xfId="5" applyNumberFormat="1" applyFont="1" applyBorder="1" applyAlignment="1">
      <alignment horizontal="right"/>
    </xf>
    <xf numFmtId="181" fontId="10" fillId="0" borderId="25" xfId="5" applyNumberFormat="1" applyFont="1" applyBorder="1" applyAlignment="1">
      <alignment horizontal="right"/>
    </xf>
    <xf numFmtId="180" fontId="10" fillId="0" borderId="0" xfId="5" applyNumberFormat="1" applyFont="1" applyAlignment="1"/>
    <xf numFmtId="183" fontId="10" fillId="0" borderId="12" xfId="5" applyNumberFormat="1" applyFont="1" applyBorder="1" applyAlignment="1">
      <alignment horizontal="right"/>
    </xf>
    <xf numFmtId="183" fontId="10" fillId="0" borderId="0" xfId="5" applyNumberFormat="1" applyFont="1" applyBorder="1" applyAlignment="1">
      <alignment horizontal="right"/>
    </xf>
    <xf numFmtId="183" fontId="10" fillId="0" borderId="13" xfId="5" applyNumberFormat="1" applyFont="1" applyBorder="1" applyAlignment="1">
      <alignment horizontal="right"/>
    </xf>
    <xf numFmtId="4" fontId="10" fillId="0" borderId="21" xfId="5" applyNumberFormat="1" applyFont="1" applyBorder="1" applyAlignment="1">
      <alignment horizontal="right"/>
    </xf>
    <xf numFmtId="4" fontId="10" fillId="0" borderId="20" xfId="5" applyNumberFormat="1" applyFont="1" applyBorder="1" applyAlignment="1">
      <alignment horizontal="right"/>
    </xf>
    <xf numFmtId="4" fontId="10" fillId="0" borderId="22" xfId="5" applyNumberFormat="1" applyFont="1" applyBorder="1" applyAlignment="1">
      <alignment horizontal="right"/>
    </xf>
    <xf numFmtId="182" fontId="10" fillId="0" borderId="7" xfId="5" applyNumberFormat="1" applyFont="1" applyBorder="1" applyAlignment="1">
      <alignment horizontal="center"/>
    </xf>
    <xf numFmtId="182" fontId="10" fillId="0" borderId="6" xfId="5" applyNumberFormat="1" applyFont="1" applyBorder="1" applyAlignment="1">
      <alignment horizontal="center"/>
    </xf>
    <xf numFmtId="182" fontId="10" fillId="0" borderId="8" xfId="5" applyNumberFormat="1" applyFont="1" applyBorder="1" applyAlignment="1">
      <alignment horizontal="center"/>
    </xf>
    <xf numFmtId="0" fontId="9" fillId="0" borderId="0" xfId="5" applyNumberFormat="1" applyFont="1" applyAlignment="1">
      <alignment horizontal="right"/>
    </xf>
    <xf numFmtId="0" fontId="10" fillId="0" borderId="0" xfId="5" applyNumberFormat="1" applyFont="1" applyFill="1" applyBorder="1" applyAlignment="1"/>
    <xf numFmtId="0" fontId="2" fillId="0" borderId="0" xfId="6" applyFont="1"/>
    <xf numFmtId="0" fontId="12" fillId="0" borderId="0" xfId="6" applyFont="1"/>
    <xf numFmtId="0" fontId="12" fillId="0" borderId="1" xfId="6" applyFont="1" applyBorder="1" applyAlignment="1">
      <alignment horizontal="center"/>
    </xf>
    <xf numFmtId="0" fontId="12" fillId="0" borderId="1" xfId="6" applyFont="1" applyBorder="1"/>
    <xf numFmtId="184" fontId="12" fillId="0" borderId="1" xfId="6" applyNumberFormat="1" applyFont="1" applyBorder="1"/>
    <xf numFmtId="0" fontId="2" fillId="0" borderId="1" xfId="6" applyFont="1" applyBorder="1"/>
    <xf numFmtId="184" fontId="12" fillId="0" borderId="0" xfId="6" applyNumberFormat="1" applyFont="1"/>
    <xf numFmtId="0" fontId="0" fillId="0" borderId="0" xfId="6" applyFont="1"/>
    <xf numFmtId="179" fontId="8" fillId="0" borderId="0" xfId="0" applyNumberFormat="1" applyFont="1"/>
    <xf numFmtId="10" fontId="8" fillId="0" borderId="0" xfId="0" applyNumberFormat="1" applyFont="1"/>
    <xf numFmtId="0" fontId="8" fillId="0" borderId="0" xfId="0" applyFont="1"/>
    <xf numFmtId="9" fontId="8" fillId="0" borderId="0" xfId="0" applyNumberFormat="1" applyFont="1"/>
    <xf numFmtId="179" fontId="0" fillId="0" borderId="0" xfId="0" applyNumberFormat="1" applyFont="1" applyBorder="1"/>
    <xf numFmtId="179" fontId="0" fillId="0" borderId="0" xfId="0" applyNumberFormat="1" applyFont="1"/>
    <xf numFmtId="0" fontId="0" fillId="0" borderId="0" xfId="0" applyFont="1"/>
    <xf numFmtId="0" fontId="26" fillId="0" borderId="0" xfId="5" applyFont="1"/>
    <xf numFmtId="0" fontId="4" fillId="0" borderId="0" xfId="19">
      <alignment vertical="center"/>
    </xf>
    <xf numFmtId="0" fontId="1" fillId="0" borderId="0" xfId="20">
      <alignment vertical="center"/>
    </xf>
    <xf numFmtId="0" fontId="27" fillId="0" borderId="0" xfId="21" applyAlignment="1" applyProtection="1">
      <alignment vertical="center"/>
    </xf>
    <xf numFmtId="0" fontId="0" fillId="0" borderId="0" xfId="0" applyFont="1" applyFill="1"/>
    <xf numFmtId="186" fontId="12" fillId="0" borderId="1" xfId="6" applyNumberFormat="1" applyFont="1" applyBorder="1"/>
    <xf numFmtId="0" fontId="28" fillId="0" borderId="0" xfId="0" applyFont="1" applyFill="1" applyAlignment="1">
      <alignment vertical="top"/>
    </xf>
  </cellXfs>
  <cellStyles count="22">
    <cellStyle name="C01_Main head" xfId="7"/>
    <cellStyle name="C02_Column heads" xfId="8"/>
    <cellStyle name="C03_Sub head bold" xfId="9"/>
    <cellStyle name="C03a_Sub head" xfId="10"/>
    <cellStyle name="C04_Total text white bold" xfId="11"/>
    <cellStyle name="C04a_Total text black with rule" xfId="12"/>
    <cellStyle name="C05_Main text" xfId="13"/>
    <cellStyle name="C06_Figs" xfId="14"/>
    <cellStyle name="C07_Figs 1 dec percent" xfId="15"/>
    <cellStyle name="C08_Figs 1 decimal" xfId="16"/>
    <cellStyle name="C09_Notes" xfId="17"/>
    <cellStyle name="Comma [0]" xfId="1"/>
    <cellStyle name="Currency [0]" xfId="2"/>
    <cellStyle name="Normal_Imports and exports Singapore Update" xfId="18"/>
    <cellStyle name="ハイパーリンク" xfId="21" builtinId="8"/>
    <cellStyle name="標準" xfId="0" builtinId="0"/>
    <cellStyle name="標準 2" xfId="4"/>
    <cellStyle name="標準 3" xfId="5"/>
    <cellStyle name="標準 4" xfId="19"/>
    <cellStyle name="標準 5" xfId="20"/>
    <cellStyle name="標準_Sheet1" xfId="3"/>
    <cellStyle name="標準_table27131(1)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v>旧ソ連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37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Val val="1"/>
            </c:dLbl>
            <c:delete val="1"/>
          </c:dLbls>
          <c:cat>
            <c:numLit>
              <c:formatCode>General</c:formatCode>
              <c:ptCount val="38"/>
              <c:pt idx="1">
                <c:v>66</c:v>
              </c:pt>
              <c:pt idx="4">
                <c:v>69</c:v>
              </c:pt>
              <c:pt idx="7">
                <c:v>72</c:v>
              </c:pt>
              <c:pt idx="10">
                <c:v>75</c:v>
              </c:pt>
              <c:pt idx="13">
                <c:v>78</c:v>
              </c:pt>
              <c:pt idx="16">
                <c:v>81</c:v>
              </c:pt>
              <c:pt idx="19">
                <c:v>84</c:v>
              </c:pt>
              <c:pt idx="22">
                <c:v>87</c:v>
              </c:pt>
              <c:pt idx="25">
                <c:v>90</c:v>
              </c:pt>
              <c:pt idx="28">
                <c:v>93</c:v>
              </c:pt>
              <c:pt idx="31">
                <c:v>96</c:v>
              </c:pt>
              <c:pt idx="34">
                <c:v>99</c:v>
              </c:pt>
              <c:pt idx="37">
                <c:v>2002</c:v>
              </c:pt>
            </c:numLit>
          </c:cat>
          <c:val>
            <c:numLit>
              <c:formatCode>General</c:formatCode>
              <c:ptCount val="38"/>
              <c:pt idx="0">
                <c:v>4.9000000000000004</c:v>
              </c:pt>
              <c:pt idx="1">
                <c:v>5.3</c:v>
              </c:pt>
              <c:pt idx="2">
                <c:v>5.8</c:v>
              </c:pt>
              <c:pt idx="3">
                <c:v>6.2</c:v>
              </c:pt>
              <c:pt idx="4">
                <c:v>6.6</c:v>
              </c:pt>
              <c:pt idx="5">
                <c:v>7.1</c:v>
              </c:pt>
              <c:pt idx="6">
                <c:v>7.6</c:v>
              </c:pt>
              <c:pt idx="7">
                <c:v>8.1</c:v>
              </c:pt>
              <c:pt idx="8">
                <c:v>8.7000000000000011</c:v>
              </c:pt>
              <c:pt idx="9">
                <c:v>9.3000000000000007</c:v>
              </c:pt>
              <c:pt idx="10">
                <c:v>9.9</c:v>
              </c:pt>
              <c:pt idx="11">
                <c:v>10.5</c:v>
              </c:pt>
              <c:pt idx="12">
                <c:v>11.1</c:v>
              </c:pt>
              <c:pt idx="13">
                <c:v>11.6</c:v>
              </c:pt>
              <c:pt idx="14">
                <c:v>11.9</c:v>
              </c:pt>
              <c:pt idx="15">
                <c:v>12.2</c:v>
              </c:pt>
              <c:pt idx="16">
                <c:v>12.4</c:v>
              </c:pt>
              <c:pt idx="17">
                <c:v>12.4</c:v>
              </c:pt>
              <c:pt idx="18">
                <c:v>12.5</c:v>
              </c:pt>
              <c:pt idx="19">
                <c:v>12.5</c:v>
              </c:pt>
              <c:pt idx="20">
                <c:v>12</c:v>
              </c:pt>
              <c:pt idx="21">
                <c:v>12.4</c:v>
              </c:pt>
              <c:pt idx="22">
                <c:v>12.7</c:v>
              </c:pt>
              <c:pt idx="23">
                <c:v>12.6</c:v>
              </c:pt>
              <c:pt idx="24">
                <c:v>12.4</c:v>
              </c:pt>
              <c:pt idx="25">
                <c:v>11.6</c:v>
              </c:pt>
              <c:pt idx="26">
                <c:v>10.5</c:v>
              </c:pt>
              <c:pt idx="27">
                <c:v>9.1</c:v>
              </c:pt>
              <c:pt idx="28">
                <c:v>8.2000000000000011</c:v>
              </c:pt>
              <c:pt idx="29">
                <c:v>7.4</c:v>
              </c:pt>
              <c:pt idx="30">
                <c:v>7.3</c:v>
              </c:pt>
              <c:pt idx="31">
                <c:v>7.2</c:v>
              </c:pt>
              <c:pt idx="32">
                <c:v>7.4</c:v>
              </c:pt>
              <c:pt idx="33">
                <c:v>7.4</c:v>
              </c:pt>
              <c:pt idx="34">
                <c:v>7.6</c:v>
              </c:pt>
              <c:pt idx="35">
                <c:v>8</c:v>
              </c:pt>
              <c:pt idx="36">
                <c:v>8.7000000000000011</c:v>
              </c:pt>
              <c:pt idx="37">
                <c:v>9.5</c:v>
              </c:pt>
            </c:numLit>
          </c:val>
        </c:ser>
        <c:ser>
          <c:idx val="2"/>
          <c:order val="1"/>
          <c:tx>
            <c:v>ＯＰＥＣ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dLbls>
            <c:dLbl>
              <c:idx val="37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Val val="1"/>
            </c:dLbl>
            <c:delete val="1"/>
          </c:dLbls>
          <c:cat>
            <c:numLit>
              <c:formatCode>General</c:formatCode>
              <c:ptCount val="38"/>
              <c:pt idx="1">
                <c:v>66</c:v>
              </c:pt>
              <c:pt idx="4">
                <c:v>69</c:v>
              </c:pt>
              <c:pt idx="7">
                <c:v>72</c:v>
              </c:pt>
              <c:pt idx="10">
                <c:v>75</c:v>
              </c:pt>
              <c:pt idx="13">
                <c:v>78</c:v>
              </c:pt>
              <c:pt idx="16">
                <c:v>81</c:v>
              </c:pt>
              <c:pt idx="19">
                <c:v>84</c:v>
              </c:pt>
              <c:pt idx="22">
                <c:v>87</c:v>
              </c:pt>
              <c:pt idx="25">
                <c:v>90</c:v>
              </c:pt>
              <c:pt idx="28">
                <c:v>93</c:v>
              </c:pt>
              <c:pt idx="31">
                <c:v>96</c:v>
              </c:pt>
              <c:pt idx="34">
                <c:v>99</c:v>
              </c:pt>
              <c:pt idx="37">
                <c:v>2002</c:v>
              </c:pt>
            </c:numLit>
          </c:cat>
          <c:val>
            <c:numLit>
              <c:formatCode>General</c:formatCode>
              <c:ptCount val="38"/>
              <c:pt idx="0">
                <c:v>14.3</c:v>
              </c:pt>
              <c:pt idx="1">
                <c:v>15.8</c:v>
              </c:pt>
              <c:pt idx="2">
                <c:v>16.8</c:v>
              </c:pt>
              <c:pt idx="3">
                <c:v>18.8</c:v>
              </c:pt>
              <c:pt idx="4">
                <c:v>20.9</c:v>
              </c:pt>
              <c:pt idx="5">
                <c:v>23.4</c:v>
              </c:pt>
              <c:pt idx="6">
                <c:v>25.3</c:v>
              </c:pt>
              <c:pt idx="7">
                <c:v>27.1</c:v>
              </c:pt>
              <c:pt idx="8">
                <c:v>31</c:v>
              </c:pt>
              <c:pt idx="9">
                <c:v>30.7</c:v>
              </c:pt>
              <c:pt idx="10">
                <c:v>27.5</c:v>
              </c:pt>
              <c:pt idx="11">
                <c:v>31.1</c:v>
              </c:pt>
              <c:pt idx="12">
                <c:v>31.7</c:v>
              </c:pt>
              <c:pt idx="13">
                <c:v>30.3</c:v>
              </c:pt>
              <c:pt idx="14">
                <c:v>31.5</c:v>
              </c:pt>
              <c:pt idx="15">
                <c:v>27.4</c:v>
              </c:pt>
              <c:pt idx="16">
                <c:v>23.4</c:v>
              </c:pt>
              <c:pt idx="17">
                <c:v>19.899999999999999</c:v>
              </c:pt>
              <c:pt idx="18">
                <c:v>18.399999999999999</c:v>
              </c:pt>
              <c:pt idx="19">
                <c:v>18.5</c:v>
              </c:pt>
              <c:pt idx="20">
                <c:v>16.899999999999999</c:v>
              </c:pt>
              <c:pt idx="21">
                <c:v>19.5</c:v>
              </c:pt>
              <c:pt idx="22">
                <c:v>19.2</c:v>
              </c:pt>
              <c:pt idx="23">
                <c:v>21.4</c:v>
              </c:pt>
              <c:pt idx="24">
                <c:v>23</c:v>
              </c:pt>
              <c:pt idx="25">
                <c:v>24.9</c:v>
              </c:pt>
              <c:pt idx="26">
                <c:v>24.8</c:v>
              </c:pt>
              <c:pt idx="27">
                <c:v>26.1</c:v>
              </c:pt>
              <c:pt idx="28">
                <c:v>26.8</c:v>
              </c:pt>
              <c:pt idx="29">
                <c:v>27.3</c:v>
              </c:pt>
              <c:pt idx="30">
                <c:v>27.6</c:v>
              </c:pt>
              <c:pt idx="31">
                <c:v>28.4</c:v>
              </c:pt>
              <c:pt idx="32">
                <c:v>29.7</c:v>
              </c:pt>
              <c:pt idx="33">
                <c:v>30.9</c:v>
              </c:pt>
              <c:pt idx="34">
                <c:v>29.4</c:v>
              </c:pt>
              <c:pt idx="35">
                <c:v>31</c:v>
              </c:pt>
              <c:pt idx="36">
                <c:v>30.1</c:v>
              </c:pt>
              <c:pt idx="37">
                <c:v>28.2</c:v>
              </c:pt>
            </c:numLit>
          </c:val>
        </c:ser>
        <c:ser>
          <c:idx val="3"/>
          <c:order val="2"/>
          <c:tx>
            <c:v>その他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37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Val val="1"/>
            </c:dLbl>
            <c:delete val="1"/>
          </c:dLbls>
          <c:cat>
            <c:numLit>
              <c:formatCode>General</c:formatCode>
              <c:ptCount val="38"/>
              <c:pt idx="1">
                <c:v>66</c:v>
              </c:pt>
              <c:pt idx="4">
                <c:v>69</c:v>
              </c:pt>
              <c:pt idx="7">
                <c:v>72</c:v>
              </c:pt>
              <c:pt idx="10">
                <c:v>75</c:v>
              </c:pt>
              <c:pt idx="13">
                <c:v>78</c:v>
              </c:pt>
              <c:pt idx="16">
                <c:v>81</c:v>
              </c:pt>
              <c:pt idx="19">
                <c:v>84</c:v>
              </c:pt>
              <c:pt idx="22">
                <c:v>87</c:v>
              </c:pt>
              <c:pt idx="25">
                <c:v>90</c:v>
              </c:pt>
              <c:pt idx="28">
                <c:v>93</c:v>
              </c:pt>
              <c:pt idx="31">
                <c:v>96</c:v>
              </c:pt>
              <c:pt idx="34">
                <c:v>99</c:v>
              </c:pt>
              <c:pt idx="37">
                <c:v>2002</c:v>
              </c:pt>
            </c:numLit>
          </c:cat>
          <c:val>
            <c:numLit>
              <c:formatCode>General</c:formatCode>
              <c:ptCount val="38"/>
              <c:pt idx="0">
                <c:v>12.6</c:v>
              </c:pt>
              <c:pt idx="1">
                <c:v>13.3</c:v>
              </c:pt>
              <c:pt idx="2">
                <c:v>14.4</c:v>
              </c:pt>
              <c:pt idx="3">
                <c:v>15.3</c:v>
              </c:pt>
              <c:pt idx="4">
                <c:v>16.3</c:v>
              </c:pt>
              <c:pt idx="5">
                <c:v>17.600000000000001</c:v>
              </c:pt>
              <c:pt idx="6">
                <c:v>17.899999999999999</c:v>
              </c:pt>
              <c:pt idx="7">
                <c:v>18.3</c:v>
              </c:pt>
              <c:pt idx="8">
                <c:v>18.8</c:v>
              </c:pt>
              <c:pt idx="9">
                <c:v>18.600000000000001</c:v>
              </c:pt>
              <c:pt idx="10">
                <c:v>18.3</c:v>
              </c:pt>
              <c:pt idx="11">
                <c:v>18.5</c:v>
              </c:pt>
              <c:pt idx="12">
                <c:v>19.8</c:v>
              </c:pt>
              <c:pt idx="13">
                <c:v>21.2</c:v>
              </c:pt>
              <c:pt idx="14">
                <c:v>22.4</c:v>
              </c:pt>
              <c:pt idx="15">
                <c:v>23.1</c:v>
              </c:pt>
              <c:pt idx="16">
                <c:v>23.6</c:v>
              </c:pt>
              <c:pt idx="17">
                <c:v>24.8</c:v>
              </c:pt>
              <c:pt idx="18">
                <c:v>25.8</c:v>
              </c:pt>
              <c:pt idx="19">
                <c:v>27.1</c:v>
              </c:pt>
              <c:pt idx="20">
                <c:v>28.5</c:v>
              </c:pt>
              <c:pt idx="21">
                <c:v>28.6</c:v>
              </c:pt>
              <c:pt idx="22">
                <c:v>28.9</c:v>
              </c:pt>
              <c:pt idx="23">
                <c:v>29.2</c:v>
              </c:pt>
              <c:pt idx="24">
                <c:v>28.8</c:v>
              </c:pt>
              <c:pt idx="25">
                <c:v>29.3</c:v>
              </c:pt>
              <c:pt idx="26">
                <c:v>30</c:v>
              </c:pt>
              <c:pt idx="27">
                <c:v>30.5</c:v>
              </c:pt>
              <c:pt idx="28">
                <c:v>31</c:v>
              </c:pt>
              <c:pt idx="29">
                <c:v>32.300000000000004</c:v>
              </c:pt>
              <c:pt idx="30">
                <c:v>33.1</c:v>
              </c:pt>
              <c:pt idx="31">
                <c:v>34.200000000000003</c:v>
              </c:pt>
              <c:pt idx="32">
                <c:v>34.9</c:v>
              </c:pt>
              <c:pt idx="33">
                <c:v>35.1</c:v>
              </c:pt>
              <c:pt idx="34">
                <c:v>34.9</c:v>
              </c:pt>
              <c:pt idx="35">
                <c:v>35.6</c:v>
              </c:pt>
              <c:pt idx="36">
                <c:v>35.6</c:v>
              </c:pt>
              <c:pt idx="37">
                <c:v>36.200000000000003</c:v>
              </c:pt>
            </c:numLit>
          </c:val>
        </c:ser>
        <c:ser>
          <c:idx val="4"/>
          <c:order val="3"/>
          <c:tx>
            <c:v>世界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Lit>
              <c:formatCode>General</c:formatCode>
              <c:ptCount val="33"/>
              <c:pt idx="1">
                <c:v>66</c:v>
              </c:pt>
              <c:pt idx="4">
                <c:v>69</c:v>
              </c:pt>
              <c:pt idx="7">
                <c:v>72</c:v>
              </c:pt>
              <c:pt idx="10">
                <c:v>75</c:v>
              </c:pt>
              <c:pt idx="13">
                <c:v>78</c:v>
              </c:pt>
              <c:pt idx="16">
                <c:v>81</c:v>
              </c:pt>
              <c:pt idx="19">
                <c:v>84</c:v>
              </c:pt>
              <c:pt idx="22">
                <c:v>87</c:v>
              </c:pt>
              <c:pt idx="25">
                <c:v>90</c:v>
              </c:pt>
              <c:pt idx="28">
                <c:v>93</c:v>
              </c:pt>
              <c:pt idx="31">
                <c:v>96</c:v>
              </c:pt>
            </c:numLit>
          </c:cat>
          <c:val>
            <c:numLit>
              <c:formatCode>General</c:formatCode>
              <c:ptCount val="38"/>
              <c:pt idx="0">
                <c:v>31.8</c:v>
              </c:pt>
              <c:pt idx="1">
                <c:v>34.4</c:v>
              </c:pt>
              <c:pt idx="2">
                <c:v>37</c:v>
              </c:pt>
              <c:pt idx="3">
                <c:v>40.300000000000004</c:v>
              </c:pt>
              <c:pt idx="4">
                <c:v>43.8</c:v>
              </c:pt>
              <c:pt idx="5">
                <c:v>48.1</c:v>
              </c:pt>
              <c:pt idx="6">
                <c:v>50.8</c:v>
              </c:pt>
              <c:pt idx="7">
                <c:v>53.5</c:v>
              </c:pt>
              <c:pt idx="8">
                <c:v>58.5</c:v>
              </c:pt>
              <c:pt idx="9">
                <c:v>58.6</c:v>
              </c:pt>
              <c:pt idx="10">
                <c:v>55.7</c:v>
              </c:pt>
              <c:pt idx="11">
                <c:v>60.1</c:v>
              </c:pt>
              <c:pt idx="12">
                <c:v>62.6</c:v>
              </c:pt>
              <c:pt idx="13">
                <c:v>63.1</c:v>
              </c:pt>
              <c:pt idx="14">
                <c:v>65.8</c:v>
              </c:pt>
              <c:pt idx="15">
                <c:v>62.7</c:v>
              </c:pt>
              <c:pt idx="16">
                <c:v>59.4</c:v>
              </c:pt>
              <c:pt idx="17">
                <c:v>57.1</c:v>
              </c:pt>
              <c:pt idx="18">
                <c:v>56.7</c:v>
              </c:pt>
              <c:pt idx="19">
                <c:v>58.1</c:v>
              </c:pt>
              <c:pt idx="20">
                <c:v>57.4</c:v>
              </c:pt>
              <c:pt idx="21">
                <c:v>60.6</c:v>
              </c:pt>
              <c:pt idx="22">
                <c:v>60.7</c:v>
              </c:pt>
              <c:pt idx="23">
                <c:v>63.2</c:v>
              </c:pt>
              <c:pt idx="24">
                <c:v>64.2</c:v>
              </c:pt>
              <c:pt idx="25">
                <c:v>65.7</c:v>
              </c:pt>
              <c:pt idx="26">
                <c:v>65.3</c:v>
              </c:pt>
              <c:pt idx="27">
                <c:v>65.7</c:v>
              </c:pt>
              <c:pt idx="28">
                <c:v>66</c:v>
              </c:pt>
              <c:pt idx="29">
                <c:v>67</c:v>
              </c:pt>
              <c:pt idx="30">
                <c:v>68</c:v>
              </c:pt>
              <c:pt idx="31">
                <c:v>69.8</c:v>
              </c:pt>
              <c:pt idx="32">
                <c:v>72</c:v>
              </c:pt>
              <c:pt idx="33">
                <c:v>73.400000000000006</c:v>
              </c:pt>
              <c:pt idx="34">
                <c:v>71.900000000000006</c:v>
              </c:pt>
              <c:pt idx="35">
                <c:v>74.599999999999994</c:v>
              </c:pt>
              <c:pt idx="36">
                <c:v>74.400000000000006</c:v>
              </c:pt>
              <c:pt idx="37">
                <c:v>73.900000000000006</c:v>
              </c:pt>
            </c:numLit>
          </c:val>
        </c:ser>
        <c:ser>
          <c:idx val="5"/>
          <c:order val="4"/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37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Val val="1"/>
            </c:dLbl>
            <c:delete val="1"/>
          </c:dLbls>
          <c:cat>
            <c:numLit>
              <c:formatCode>General</c:formatCode>
              <c:ptCount val="38"/>
              <c:pt idx="1">
                <c:v>66</c:v>
              </c:pt>
              <c:pt idx="4">
                <c:v>69</c:v>
              </c:pt>
              <c:pt idx="7">
                <c:v>72</c:v>
              </c:pt>
              <c:pt idx="10">
                <c:v>75</c:v>
              </c:pt>
              <c:pt idx="13">
                <c:v>78</c:v>
              </c:pt>
              <c:pt idx="16">
                <c:v>81</c:v>
              </c:pt>
              <c:pt idx="19">
                <c:v>84</c:v>
              </c:pt>
              <c:pt idx="22">
                <c:v>87</c:v>
              </c:pt>
              <c:pt idx="25">
                <c:v>90</c:v>
              </c:pt>
              <c:pt idx="28">
                <c:v>93</c:v>
              </c:pt>
              <c:pt idx="31">
                <c:v>96</c:v>
              </c:pt>
              <c:pt idx="34">
                <c:v>99</c:v>
              </c:pt>
              <c:pt idx="37">
                <c:v>2002</c:v>
              </c:pt>
            </c:numLit>
          </c:cat>
          <c:val>
            <c:numLit>
              <c:formatCode>General</c:formatCode>
              <c:ptCount val="38"/>
              <c:pt idx="0">
                <c:v>31.8</c:v>
              </c:pt>
              <c:pt idx="1">
                <c:v>34.4</c:v>
              </c:pt>
              <c:pt idx="2">
                <c:v>37</c:v>
              </c:pt>
              <c:pt idx="3">
                <c:v>40.300000000000004</c:v>
              </c:pt>
              <c:pt idx="4">
                <c:v>43.8</c:v>
              </c:pt>
              <c:pt idx="5">
                <c:v>48.1</c:v>
              </c:pt>
              <c:pt idx="6">
                <c:v>50.8</c:v>
              </c:pt>
              <c:pt idx="7">
                <c:v>53.5</c:v>
              </c:pt>
              <c:pt idx="8">
                <c:v>58.5</c:v>
              </c:pt>
              <c:pt idx="9">
                <c:v>58.6</c:v>
              </c:pt>
              <c:pt idx="10">
                <c:v>55.7</c:v>
              </c:pt>
              <c:pt idx="11">
                <c:v>60.1</c:v>
              </c:pt>
              <c:pt idx="12">
                <c:v>62.6</c:v>
              </c:pt>
              <c:pt idx="13">
                <c:v>63.1</c:v>
              </c:pt>
              <c:pt idx="14">
                <c:v>65.8</c:v>
              </c:pt>
              <c:pt idx="15">
                <c:v>62.7</c:v>
              </c:pt>
              <c:pt idx="16">
                <c:v>59.4</c:v>
              </c:pt>
              <c:pt idx="17">
                <c:v>57.1</c:v>
              </c:pt>
              <c:pt idx="18">
                <c:v>56.7</c:v>
              </c:pt>
              <c:pt idx="19">
                <c:v>58.1</c:v>
              </c:pt>
              <c:pt idx="20">
                <c:v>57.4</c:v>
              </c:pt>
              <c:pt idx="21">
                <c:v>60.6</c:v>
              </c:pt>
              <c:pt idx="22">
                <c:v>60.7</c:v>
              </c:pt>
              <c:pt idx="23">
                <c:v>63.2</c:v>
              </c:pt>
              <c:pt idx="24">
                <c:v>64.2</c:v>
              </c:pt>
              <c:pt idx="25">
                <c:v>65.7</c:v>
              </c:pt>
              <c:pt idx="26">
                <c:v>65.3</c:v>
              </c:pt>
              <c:pt idx="27">
                <c:v>65.7</c:v>
              </c:pt>
              <c:pt idx="28">
                <c:v>66</c:v>
              </c:pt>
              <c:pt idx="29">
                <c:v>67</c:v>
              </c:pt>
              <c:pt idx="30">
                <c:v>68</c:v>
              </c:pt>
              <c:pt idx="31">
                <c:v>69.8</c:v>
              </c:pt>
              <c:pt idx="32">
                <c:v>72</c:v>
              </c:pt>
              <c:pt idx="33">
                <c:v>73.400000000000006</c:v>
              </c:pt>
              <c:pt idx="34">
                <c:v>71.900000000000006</c:v>
              </c:pt>
              <c:pt idx="35">
                <c:v>74.599999999999994</c:v>
              </c:pt>
              <c:pt idx="36">
                <c:v>74.400000000000006</c:v>
              </c:pt>
              <c:pt idx="37">
                <c:v>73.900000000000006</c:v>
              </c:pt>
            </c:numLit>
          </c:val>
        </c:ser>
        <c:marker val="1"/>
        <c:axId val="107390848"/>
        <c:axId val="107392384"/>
      </c:lineChart>
      <c:catAx>
        <c:axId val="107390848"/>
        <c:scaling>
          <c:orientation val="minMax"/>
        </c:scaling>
        <c:axPos val="b"/>
        <c:numFmt formatCode="General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392384"/>
        <c:crosses val="autoZero"/>
        <c:auto val="1"/>
        <c:lblAlgn val="ctr"/>
        <c:lblOffset val="100"/>
        <c:tickLblSkip val="1"/>
        <c:tickMarkSkip val="1"/>
      </c:catAx>
      <c:valAx>
        <c:axId val="107392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39084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389" r="0.75000000000000389" t="1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sz="1100"/>
              <a:t>発電電力量</a:t>
            </a:r>
            <a:r>
              <a:rPr lang="en-US" sz="1100"/>
              <a:t>23.8</a:t>
            </a:r>
            <a:r>
              <a:rPr lang="ja-JP" sz="1100"/>
              <a:t>兆</a:t>
            </a:r>
            <a:r>
              <a:rPr lang="en-US" sz="1100"/>
              <a:t>kWh(2014</a:t>
            </a:r>
            <a:r>
              <a:rPr lang="ja-JP" sz="1100"/>
              <a:t>年</a:t>
            </a:r>
            <a:r>
              <a:rPr lang="en-US" sz="1100"/>
              <a:t>)</a:t>
            </a:r>
          </a:p>
        </c:rich>
      </c:tx>
      <c:layout>
        <c:manualLayout>
          <c:xMode val="edge"/>
          <c:yMode val="edge"/>
          <c:x val="0.17699176983408046"/>
          <c:y val="1.4749262536873134E-2"/>
        </c:manualLayout>
      </c:layout>
      <c:spPr>
        <a:noFill/>
        <a:ln w="25400">
          <a:noFill/>
        </a:ln>
      </c:spPr>
    </c:title>
    <c:view3D>
      <c:rotX val="70"/>
      <c:hPercent val="130"/>
      <c:perspective val="0"/>
    </c:view3D>
    <c:plotArea>
      <c:layout>
        <c:manualLayout>
          <c:layoutTarget val="inner"/>
          <c:xMode val="edge"/>
          <c:yMode val="edge"/>
          <c:x val="0.12389416221354822"/>
          <c:y val="0.23008915839658922"/>
          <c:w val="0.74926469529145723"/>
          <c:h val="0.75221455629654543"/>
        </c:manualLayout>
      </c:layout>
      <c:pie3DChart>
        <c:varyColors val="1"/>
        <c:ser>
          <c:idx val="0"/>
          <c:order val="0"/>
          <c:tx>
            <c:strRef>
              <c:f>データ!$D$4</c:f>
              <c:strCache>
                <c:ptCount val="1"/>
                <c:pt idx="0">
                  <c:v>発電電力量</c:v>
                </c:pt>
              </c:strCache>
            </c:strRef>
          </c:tx>
          <c:dPt>
            <c:idx val="4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-0.23604181762849596"/>
                  <c:y val="-1.2993378935882821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9.5493461547395075E-2"/>
                  <c:y val="-0.1126821979111020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1976683021543129"/>
                  <c:y val="-0.15594679578200554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5929203539823114"/>
                  <c:y val="-5.6474887541712163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0.14803511610076894"/>
                  <c:y val="0.15161099978592779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0.2111137435254232"/>
                  <c:y val="0.12040105606268274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CatName val="1"/>
            <c:showPercent val="1"/>
            <c:showLeaderLines val="1"/>
          </c:dLbls>
          <c:cat>
            <c:strRef>
              <c:f>データ!$B$5:$B$10</c:f>
              <c:strCache>
                <c:ptCount val="6"/>
                <c:pt idx="0">
                  <c:v>石炭</c:v>
                </c:pt>
                <c:pt idx="1">
                  <c:v>石油</c:v>
                </c:pt>
                <c:pt idx="2">
                  <c:v>ガス</c:v>
                </c:pt>
                <c:pt idx="3">
                  <c:v>原子力</c:v>
                </c:pt>
                <c:pt idx="4">
                  <c:v>水力</c:v>
                </c:pt>
                <c:pt idx="5">
                  <c:v>再生可能エネルギー</c:v>
                </c:pt>
              </c:strCache>
            </c:strRef>
          </c:cat>
          <c:val>
            <c:numRef>
              <c:f>データ!$D$5:$D$10</c:f>
              <c:numCache>
                <c:formatCode>#,##0_ </c:formatCode>
                <c:ptCount val="6"/>
                <c:pt idx="0">
                  <c:v>9707</c:v>
                </c:pt>
                <c:pt idx="1">
                  <c:v>1035</c:v>
                </c:pt>
                <c:pt idx="2">
                  <c:v>5148</c:v>
                </c:pt>
                <c:pt idx="3">
                  <c:v>2535</c:v>
                </c:pt>
                <c:pt idx="4">
                  <c:v>3894</c:v>
                </c:pt>
                <c:pt idx="5">
                  <c:v>1489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11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/>
    <c:pageMargins b="1" l="0.75000000000000389" r="0.75000000000000389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発電設備構成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  <a:cs typeface="Calibri"/>
              </a:rPr>
              <a:t>61.2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億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  <a:cs typeface="Calibri"/>
              </a:rPr>
              <a:t>kW(2014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年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  <a:cs typeface="Calibri"/>
              </a:rPr>
              <a:t>)</a:t>
            </a:r>
          </a:p>
        </c:rich>
      </c:tx>
      <c:layout>
        <c:manualLayout>
          <c:xMode val="edge"/>
          <c:yMode val="edge"/>
          <c:x val="0.16470619113787402"/>
          <c:y val="1.4705905124691268E-2"/>
        </c:manualLayout>
      </c:layout>
      <c:spPr>
        <a:noFill/>
        <a:ln w="25400">
          <a:noFill/>
        </a:ln>
      </c:spPr>
    </c:title>
    <c:view3D>
      <c:rotX val="70"/>
      <c:hPercent val="130"/>
      <c:perspective val="0"/>
    </c:view3D>
    <c:plotArea>
      <c:layout>
        <c:manualLayout>
          <c:layoutTarget val="inner"/>
          <c:xMode val="edge"/>
          <c:yMode val="edge"/>
          <c:x val="0.12352958916818357"/>
          <c:y val="0.22941209416948438"/>
          <c:w val="0.75000107709254438"/>
          <c:h val="0.75294225778702062"/>
        </c:manualLayout>
      </c:layout>
      <c:pie3DChart>
        <c:varyColors val="1"/>
        <c:ser>
          <c:idx val="0"/>
          <c:order val="0"/>
          <c:tx>
            <c:strRef>
              <c:f>データ!$C$4</c:f>
              <c:strCache>
                <c:ptCount val="1"/>
                <c:pt idx="0">
                  <c:v>設備容量</c:v>
                </c:pt>
              </c:strCache>
            </c:strRef>
          </c:tx>
          <c:dPt>
            <c:idx val="4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-0.22753566059187871"/>
                  <c:y val="5.5025055269115386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0.14854823782865353"/>
                  <c:y val="-0.12757772625360497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4.0947916192556853E-3"/>
                  <c:y val="-0.14477353596106621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5861969565943068"/>
                  <c:y val="-0.10684695025366729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0.19845432615720796"/>
                  <c:y val="3.5713290940673242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0.14429717961555383"/>
                  <c:y val="0.11985705868399105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CatName val="1"/>
            <c:showPercent val="1"/>
            <c:showLeaderLines val="1"/>
          </c:dLbls>
          <c:cat>
            <c:strRef>
              <c:f>データ!$B$5:$B$10</c:f>
              <c:strCache>
                <c:ptCount val="6"/>
                <c:pt idx="0">
                  <c:v>石炭</c:v>
                </c:pt>
                <c:pt idx="1">
                  <c:v>石油</c:v>
                </c:pt>
                <c:pt idx="2">
                  <c:v>ガス</c:v>
                </c:pt>
                <c:pt idx="3">
                  <c:v>原子力</c:v>
                </c:pt>
                <c:pt idx="4">
                  <c:v>水力</c:v>
                </c:pt>
                <c:pt idx="5">
                  <c:v>再生可能エネルギー</c:v>
                </c:pt>
              </c:strCache>
            </c:strRef>
          </c:cat>
          <c:val>
            <c:numRef>
              <c:f>データ!$C$5:$C$10</c:f>
              <c:numCache>
                <c:formatCode>#,##0_ </c:formatCode>
                <c:ptCount val="6"/>
                <c:pt idx="0">
                  <c:v>1882</c:v>
                </c:pt>
                <c:pt idx="1">
                  <c:v>441</c:v>
                </c:pt>
                <c:pt idx="2">
                  <c:v>1563</c:v>
                </c:pt>
                <c:pt idx="3">
                  <c:v>398</c:v>
                </c:pt>
                <c:pt idx="4">
                  <c:v>1177</c:v>
                </c:pt>
                <c:pt idx="5">
                  <c:v>658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1100"/>
      </a:pPr>
      <a:endParaRPr lang="ja-JP"/>
    </a:p>
  </c:txPr>
  <c:printSettings>
    <c:headerFooter alignWithMargins="0"/>
    <c:pageMargins b="1" l="0.75000000000000389" r="0.75000000000000389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2256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2</xdr:row>
      <xdr:rowOff>76200</xdr:rowOff>
    </xdr:from>
    <xdr:to>
      <xdr:col>9</xdr:col>
      <xdr:colOff>95250</xdr:colOff>
      <xdr:row>21</xdr:row>
      <xdr:rowOff>85725</xdr:rowOff>
    </xdr:to>
    <xdr:grpSp>
      <xdr:nvGrpSpPr>
        <xdr:cNvPr id="5" name="グループ化 4"/>
        <xdr:cNvGrpSpPr/>
      </xdr:nvGrpSpPr>
      <xdr:grpSpPr>
        <a:xfrm>
          <a:off x="266700" y="428625"/>
          <a:ext cx="6276975" cy="3267075"/>
          <a:chOff x="266700" y="419100"/>
          <a:chExt cx="6276975" cy="3267075"/>
        </a:xfrm>
      </xdr:grpSpPr>
      <xdr:graphicFrame macro="">
        <xdr:nvGraphicFramePr>
          <xdr:cNvPr id="22565" name="グラフ 3"/>
          <xdr:cNvGraphicFramePr>
            <a:graphicFrameLocks/>
          </xdr:cNvGraphicFramePr>
        </xdr:nvGraphicFramePr>
        <xdr:xfrm>
          <a:off x="3314700" y="419100"/>
          <a:ext cx="3228975" cy="32289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22566" name="グラフ 4"/>
          <xdr:cNvGraphicFramePr>
            <a:graphicFrameLocks/>
          </xdr:cNvGraphicFramePr>
        </xdr:nvGraphicFramePr>
        <xdr:xfrm>
          <a:off x="266700" y="419100"/>
          <a:ext cx="3295650" cy="3267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0.0041</cdr:x>
      <cdr:y>0</cdr:y>
    </cdr:from>
    <cdr:to>
      <cdr:x>0.0392</cdr:x>
      <cdr:y>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58" y="-39305"/>
          <a:ext cx="187872" cy="786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B/D</a:t>
          </a: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0.4726</cdr:x>
      <cdr:y>0</cdr:y>
    </cdr:from>
    <cdr:to>
      <cdr:x>0.49057</cdr:x>
      <cdr:y>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9858" y="-20839"/>
          <a:ext cx="96180" cy="4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=""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世界計</a:t>
          </a:r>
        </a:p>
      </cdr:txBody>
    </cdr:sp>
  </cdr:relSizeAnchor>
  <cdr:relSizeAnchor xmlns:cdr="http://schemas.openxmlformats.org/drawingml/2006/chartDrawing">
    <cdr:from>
      <cdr:x>0.24371</cdr:x>
      <cdr:y>0</cdr:y>
    </cdr:from>
    <cdr:to>
      <cdr:x>0.26148</cdr:x>
      <cdr:y>1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4608" y="-20839"/>
          <a:ext cx="95091" cy="4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ＯＰＥＣ</a:t>
          </a:r>
        </a:p>
      </cdr:txBody>
    </cdr:sp>
  </cdr:relSizeAnchor>
  <cdr:relSizeAnchor xmlns:cdr="http://schemas.openxmlformats.org/drawingml/2006/chartDrawing">
    <cdr:from>
      <cdr:x>0.70205</cdr:x>
      <cdr:y>0</cdr:y>
    </cdr:from>
    <cdr:to>
      <cdr:x>0.71884</cdr:x>
      <cdr:y>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8100" y="-20839"/>
          <a:ext cx="89896" cy="4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旧ソ連</a:t>
          </a:r>
        </a:p>
      </cdr:txBody>
    </cdr:sp>
  </cdr:relSizeAnchor>
  <cdr:relSizeAnchor xmlns:cdr="http://schemas.openxmlformats.org/drawingml/2006/chartDrawing">
    <cdr:from>
      <cdr:x>0.51396</cdr:x>
      <cdr:y>0</cdr:y>
    </cdr:from>
    <cdr:to>
      <cdr:x>0.57002</cdr:x>
      <cdr:y>1</cdr:y>
    </cdr:to>
    <cdr:sp macro="" textlink="">
      <cdr:nvSpPr>
        <cdr:cNvPr id="235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1259" y="-20839"/>
          <a:ext cx="300082" cy="4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非ＯＰＥＣ（除く旧ソ連）</a:t>
          </a:r>
        </a:p>
      </cdr:txBody>
    </cdr:sp>
  </cdr:relSizeAnchor>
  <cdr:relSizeAnchor xmlns:cdr="http://schemas.openxmlformats.org/drawingml/2006/chartDrawing">
    <cdr:from>
      <cdr:x>0.8734</cdr:x>
      <cdr:y>0</cdr:y>
    </cdr:from>
    <cdr:to>
      <cdr:x>0.88882</cdr:x>
      <cdr:y>1</cdr:y>
    </cdr:to>
    <cdr:sp macro="" textlink="">
      <cdr:nvSpPr>
        <cdr:cNvPr id="235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5333" y="-39305"/>
          <a:ext cx="82587" cy="786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ieej%20public\Users\matsuo.IEEJ\Documents\&#36039;&#26009;\BP\BP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ia.gov/beta/international/data/browser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C31"/>
  <sheetViews>
    <sheetView showGridLines="0" tabSelected="1" zoomScaleNormal="100" workbookViewId="0">
      <selection activeCell="C30" sqref="C30"/>
    </sheetView>
  </sheetViews>
  <sheetFormatPr defaultRowHeight="13.5"/>
  <cols>
    <col min="1" max="1" width="24.625" style="2" customWidth="1"/>
    <col min="2" max="23" width="7.5" style="2" customWidth="1"/>
    <col min="24" max="16384" width="9" style="2"/>
  </cols>
  <sheetData>
    <row r="1" spans="1:1" ht="14.25">
      <c r="A1" s="127" t="s">
        <v>157</v>
      </c>
    </row>
    <row r="24" spans="1:3" s="125" customFormat="1">
      <c r="A24" s="125" t="s">
        <v>113</v>
      </c>
    </row>
    <row r="26" spans="1:3">
      <c r="B26" s="3"/>
      <c r="C26" s="5"/>
    </row>
    <row r="27" spans="1:3">
      <c r="A27" s="3"/>
      <c r="B27" s="3"/>
      <c r="C27" s="5"/>
    </row>
    <row r="28" spans="1:3">
      <c r="A28" s="3"/>
      <c r="B28" s="3"/>
      <c r="C28" s="5"/>
    </row>
    <row r="29" spans="1:3">
      <c r="A29" s="3"/>
      <c r="B29" s="4"/>
      <c r="C29" s="5"/>
    </row>
    <row r="30" spans="1:3">
      <c r="A30" s="3"/>
      <c r="B30" s="6"/>
      <c r="C30" s="5"/>
    </row>
    <row r="31" spans="1:3">
      <c r="A31" s="3"/>
      <c r="B31" s="4"/>
      <c r="C31" s="5"/>
    </row>
  </sheetData>
  <phoneticPr fontId="3"/>
  <pageMargins left="0.39370078740157483" right="0.39370078740157483" top="0.39370078740157483" bottom="0.39370078740157483" header="0.19685039370078741" footer="0.19685039370078741"/>
  <pageSetup paperSize="9" scale="97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40"/>
  <sheetViews>
    <sheetView workbookViewId="0">
      <selection activeCell="D30" sqref="D30"/>
    </sheetView>
  </sheetViews>
  <sheetFormatPr defaultRowHeight="13.5"/>
  <cols>
    <col min="18" max="18" width="12.125" customWidth="1"/>
    <col min="19" max="21" width="6.5" customWidth="1"/>
    <col min="22" max="22" width="9.375" customWidth="1"/>
    <col min="23" max="23" width="13.125" customWidth="1"/>
    <col min="24" max="24" width="6.5" customWidth="1"/>
    <col min="27" max="27" width="11.375" customWidth="1"/>
    <col min="28" max="28" width="5.875" bestFit="1" customWidth="1"/>
    <col min="31" max="31" width="11" customWidth="1"/>
    <col min="32" max="32" width="1.5" customWidth="1"/>
    <col min="35" max="35" width="11.375" customWidth="1"/>
  </cols>
  <sheetData>
    <row r="1" spans="1:43">
      <c r="A1" t="s">
        <v>110</v>
      </c>
      <c r="O1" s="25"/>
    </row>
    <row r="3" spans="1:43">
      <c r="D3" s="24" t="s">
        <v>111</v>
      </c>
      <c r="E3" s="1"/>
      <c r="R3" s="24" t="s">
        <v>14</v>
      </c>
      <c r="S3" s="1"/>
      <c r="Z3" s="24" t="s">
        <v>13</v>
      </c>
      <c r="AA3" s="1"/>
      <c r="AE3" s="1" t="s">
        <v>12</v>
      </c>
      <c r="AI3" s="1" t="s">
        <v>11</v>
      </c>
      <c r="AM3" s="1" t="s">
        <v>10</v>
      </c>
      <c r="AQ3" s="1" t="s">
        <v>6</v>
      </c>
    </row>
    <row r="4" spans="1:43">
      <c r="B4" s="7"/>
      <c r="C4" s="8" t="s">
        <v>7</v>
      </c>
      <c r="D4" s="8" t="s">
        <v>8</v>
      </c>
      <c r="E4" s="8" t="s">
        <v>143</v>
      </c>
      <c r="F4" s="8" t="s">
        <v>144</v>
      </c>
      <c r="G4" s="120" t="s">
        <v>108</v>
      </c>
      <c r="H4" s="120"/>
      <c r="I4" s="120"/>
      <c r="J4" s="120"/>
      <c r="K4" s="120"/>
      <c r="L4" s="120"/>
      <c r="M4" s="120"/>
      <c r="P4" s="7"/>
      <c r="Q4" s="8" t="s">
        <v>145</v>
      </c>
      <c r="R4" s="8" t="s">
        <v>144</v>
      </c>
      <c r="S4" s="20"/>
      <c r="U4" s="116" t="s">
        <v>108</v>
      </c>
      <c r="X4" s="7"/>
      <c r="Y4" s="8" t="s">
        <v>7</v>
      </c>
      <c r="Z4" s="8" t="s">
        <v>8</v>
      </c>
      <c r="AA4" s="20"/>
      <c r="AB4" s="9"/>
      <c r="AC4" s="7"/>
      <c r="AD4" s="8" t="s">
        <v>7</v>
      </c>
      <c r="AE4" s="8" t="s">
        <v>8</v>
      </c>
      <c r="AF4" s="9"/>
      <c r="AG4" s="7"/>
      <c r="AH4" s="8" t="s">
        <v>7</v>
      </c>
      <c r="AI4" s="8" t="s">
        <v>8</v>
      </c>
      <c r="AJ4" s="9"/>
      <c r="AK4" s="7"/>
      <c r="AL4" s="8" t="s">
        <v>7</v>
      </c>
      <c r="AM4" s="8" t="s">
        <v>8</v>
      </c>
      <c r="AO4" s="7"/>
      <c r="AP4" s="8" t="s">
        <v>7</v>
      </c>
      <c r="AQ4" s="8" t="s">
        <v>8</v>
      </c>
    </row>
    <row r="5" spans="1:43">
      <c r="B5" s="11" t="s">
        <v>0</v>
      </c>
      <c r="C5" s="12">
        <v>1882</v>
      </c>
      <c r="D5" s="12">
        <v>9707</v>
      </c>
      <c r="E5" s="22">
        <f>C5/$C$11</f>
        <v>0.30766715710315512</v>
      </c>
      <c r="F5" s="118">
        <f>D5/$D$11</f>
        <v>0.40770296946532825</v>
      </c>
      <c r="G5" s="119">
        <f>SUM(F5:F7)</f>
        <v>0.66739468268301905</v>
      </c>
      <c r="H5" s="119"/>
      <c r="I5" s="119"/>
      <c r="J5" s="119"/>
      <c r="K5" s="119"/>
      <c r="L5" s="119"/>
      <c r="M5" s="119"/>
      <c r="P5" s="11" t="s">
        <v>0</v>
      </c>
      <c r="Q5" s="12">
        <v>1850.6751999999999</v>
      </c>
      <c r="R5" s="12">
        <v>9612.4840000000004</v>
      </c>
      <c r="S5" s="22">
        <f t="shared" ref="S5:S10" si="0">Q5/$Q$11</f>
        <v>0.31452175601309346</v>
      </c>
      <c r="T5" s="31">
        <f t="shared" ref="T5:T10" si="1">R5/$R$11</f>
        <v>0.41222883274217298</v>
      </c>
      <c r="U5" s="114">
        <f>SUM(T5:T7)</f>
        <v>0.67479912060904701</v>
      </c>
      <c r="X5" s="11" t="s">
        <v>0</v>
      </c>
      <c r="Y5" s="12">
        <v>1805</v>
      </c>
      <c r="Z5" s="12">
        <v>9204</v>
      </c>
      <c r="AA5" s="22">
        <v>0.31761393630124934</v>
      </c>
      <c r="AB5" s="23">
        <v>0.40508780423396856</v>
      </c>
      <c r="AC5" s="11" t="s">
        <v>0</v>
      </c>
      <c r="AD5" s="12">
        <v>1739</v>
      </c>
      <c r="AE5" s="12">
        <v>9139</v>
      </c>
      <c r="AF5" s="23"/>
      <c r="AG5" s="11" t="s">
        <v>0</v>
      </c>
      <c r="AH5" s="12">
        <v>1649</v>
      </c>
      <c r="AI5" s="12">
        <v>8687</v>
      </c>
      <c r="AK5" s="11" t="s">
        <v>0</v>
      </c>
      <c r="AL5" s="12">
        <v>1581</v>
      </c>
      <c r="AM5" s="12">
        <v>8118</v>
      </c>
      <c r="AO5" s="11" t="s">
        <v>0</v>
      </c>
      <c r="AP5" s="12">
        <v>1514</v>
      </c>
      <c r="AQ5" s="12">
        <v>8273</v>
      </c>
    </row>
    <row r="6" spans="1:43">
      <c r="B6" s="13" t="s">
        <v>1</v>
      </c>
      <c r="C6" s="14">
        <v>441</v>
      </c>
      <c r="D6" s="14">
        <v>1035</v>
      </c>
      <c r="E6" s="22">
        <f t="shared" ref="E6:E10" si="2">C6/$C$11</f>
        <v>7.2094163805787148E-2</v>
      </c>
      <c r="F6" s="118">
        <f t="shared" ref="F6:F10" si="3">D6/$D$11</f>
        <v>4.3470956361039946E-2</v>
      </c>
      <c r="P6" s="13" t="s">
        <v>1</v>
      </c>
      <c r="Q6" s="14">
        <v>438.74360000000001</v>
      </c>
      <c r="R6" s="14">
        <v>1043.5612000000001</v>
      </c>
      <c r="S6" s="22">
        <f t="shared" si="0"/>
        <v>7.4564357652550955E-2</v>
      </c>
      <c r="T6" s="22">
        <f t="shared" si="1"/>
        <v>4.4752845921098162E-2</v>
      </c>
      <c r="X6" s="13" t="s">
        <v>1</v>
      </c>
      <c r="Y6" s="14">
        <v>442</v>
      </c>
      <c r="Z6" s="14">
        <v>1144</v>
      </c>
      <c r="AA6" s="22">
        <v>7.7775822628893196E-2</v>
      </c>
      <c r="AB6" s="23">
        <v>5.0349896571453723E-2</v>
      </c>
      <c r="AC6" s="13" t="s">
        <v>1</v>
      </c>
      <c r="AD6" s="14">
        <v>439</v>
      </c>
      <c r="AE6" s="14">
        <v>1062</v>
      </c>
      <c r="AF6" s="23"/>
      <c r="AG6" s="13" t="s">
        <v>1</v>
      </c>
      <c r="AH6" s="14">
        <v>435</v>
      </c>
      <c r="AI6" s="14">
        <v>1000</v>
      </c>
      <c r="AK6" s="13" t="s">
        <v>1</v>
      </c>
      <c r="AL6" s="14">
        <v>431</v>
      </c>
      <c r="AM6" s="14">
        <v>1027</v>
      </c>
      <c r="AO6" s="13" t="s">
        <v>1</v>
      </c>
      <c r="AP6" s="14">
        <v>438</v>
      </c>
      <c r="AQ6" s="14">
        <v>1104</v>
      </c>
    </row>
    <row r="7" spans="1:43">
      <c r="B7" s="13" t="s">
        <v>5</v>
      </c>
      <c r="C7" s="14">
        <v>1563</v>
      </c>
      <c r="D7" s="14">
        <v>5148</v>
      </c>
      <c r="E7" s="22">
        <f t="shared" si="2"/>
        <v>0.25551741049534088</v>
      </c>
      <c r="F7" s="118">
        <f t="shared" si="3"/>
        <v>0.21622075685665085</v>
      </c>
      <c r="P7" s="13" t="s">
        <v>5</v>
      </c>
      <c r="Q7" s="14">
        <v>1501.8177000000001</v>
      </c>
      <c r="R7" s="14">
        <v>5079.1369000000004</v>
      </c>
      <c r="S7" s="22">
        <f t="shared" si="0"/>
        <v>0.25523351705126063</v>
      </c>
      <c r="T7" s="22">
        <f t="shared" si="1"/>
        <v>0.21781744194577585</v>
      </c>
      <c r="X7" s="13" t="s">
        <v>5</v>
      </c>
      <c r="Y7" s="14">
        <v>1462</v>
      </c>
      <c r="Z7" s="14">
        <v>5104</v>
      </c>
      <c r="AA7" s="22">
        <v>0.2572584902340313</v>
      </c>
      <c r="AB7" s="23">
        <v>0.22463800008802429</v>
      </c>
      <c r="AC7" s="13" t="s">
        <v>5</v>
      </c>
      <c r="AD7" s="14">
        <v>1414</v>
      </c>
      <c r="AE7" s="14">
        <v>4847</v>
      </c>
      <c r="AF7" s="23"/>
      <c r="AG7" s="13" t="s">
        <v>5</v>
      </c>
      <c r="AH7" s="14">
        <v>1351</v>
      </c>
      <c r="AI7" s="14">
        <v>4760</v>
      </c>
      <c r="AK7" s="13" t="s">
        <v>5</v>
      </c>
      <c r="AL7" s="14">
        <v>1298</v>
      </c>
      <c r="AM7" s="14">
        <v>4299</v>
      </c>
      <c r="AO7" s="13" t="s">
        <v>5</v>
      </c>
      <c r="AP7" s="14">
        <v>1230</v>
      </c>
      <c r="AQ7" s="14">
        <v>4303</v>
      </c>
    </row>
    <row r="8" spans="1:43">
      <c r="B8" s="13" t="s">
        <v>3</v>
      </c>
      <c r="C8" s="14">
        <v>398</v>
      </c>
      <c r="D8" s="14">
        <v>2535</v>
      </c>
      <c r="E8" s="22">
        <f t="shared" si="2"/>
        <v>6.506457413764917E-2</v>
      </c>
      <c r="F8" s="118">
        <f t="shared" si="3"/>
        <v>0.10647234239153261</v>
      </c>
      <c r="P8" s="13" t="s">
        <v>3</v>
      </c>
      <c r="Q8" s="14">
        <v>392.43900000000002</v>
      </c>
      <c r="R8" s="14">
        <v>2478.1689999999999</v>
      </c>
      <c r="S8" s="22">
        <f t="shared" si="0"/>
        <v>6.6694903248296827E-2</v>
      </c>
      <c r="T8" s="22">
        <f t="shared" si="1"/>
        <v>0.10627562180679187</v>
      </c>
      <c r="X8" s="13" t="s">
        <v>3</v>
      </c>
      <c r="Y8" s="14">
        <v>394</v>
      </c>
      <c r="Z8" s="14">
        <v>2461</v>
      </c>
      <c r="AA8" s="22">
        <v>6.9329579447474921E-2</v>
      </c>
      <c r="AB8" s="23">
        <v>0.10831389463491924</v>
      </c>
      <c r="AC8" s="13" t="s">
        <v>3</v>
      </c>
      <c r="AD8" s="14">
        <v>391</v>
      </c>
      <c r="AE8" s="14">
        <v>2584</v>
      </c>
      <c r="AF8" s="23"/>
      <c r="AG8" s="13" t="s">
        <v>3</v>
      </c>
      <c r="AH8" s="14">
        <v>394</v>
      </c>
      <c r="AI8" s="14">
        <v>2756</v>
      </c>
      <c r="AK8" s="13" t="s">
        <v>3</v>
      </c>
      <c r="AL8" s="14">
        <v>393</v>
      </c>
      <c r="AM8" s="14">
        <v>2697</v>
      </c>
      <c r="AO8" s="13" t="s">
        <v>3</v>
      </c>
      <c r="AP8" s="14">
        <v>391</v>
      </c>
      <c r="AQ8" s="14">
        <v>2731</v>
      </c>
    </row>
    <row r="9" spans="1:43">
      <c r="B9" s="13" t="s">
        <v>2</v>
      </c>
      <c r="C9" s="14">
        <v>1177</v>
      </c>
      <c r="D9" s="14">
        <v>3894</v>
      </c>
      <c r="E9" s="22">
        <f t="shared" si="2"/>
        <v>0.19241458231159064</v>
      </c>
      <c r="F9" s="118">
        <f t="shared" si="3"/>
        <v>0.16355159813515896</v>
      </c>
      <c r="P9" s="13" t="s">
        <v>2</v>
      </c>
      <c r="Q9" s="14">
        <v>1135.9947999999999</v>
      </c>
      <c r="R9" s="14">
        <v>3788.6149999999998</v>
      </c>
      <c r="S9" s="22">
        <f t="shared" si="0"/>
        <v>0.19306201289007541</v>
      </c>
      <c r="T9" s="22">
        <f t="shared" si="1"/>
        <v>0.16247375175443596</v>
      </c>
      <c r="X9" s="13" t="s">
        <v>2</v>
      </c>
      <c r="Y9" s="14">
        <v>1085</v>
      </c>
      <c r="Z9" s="14">
        <v>3672</v>
      </c>
      <c r="AA9" s="22">
        <v>0.19092028857997537</v>
      </c>
      <c r="AB9" s="23">
        <v>0.1616126050790018</v>
      </c>
      <c r="AC9" s="13" t="s">
        <v>2</v>
      </c>
      <c r="AD9" s="14">
        <v>1060</v>
      </c>
      <c r="AE9" s="14">
        <v>3490</v>
      </c>
      <c r="AF9" s="23"/>
      <c r="AG9" s="13" t="s">
        <v>2</v>
      </c>
      <c r="AH9" s="14">
        <v>1033</v>
      </c>
      <c r="AI9" s="14">
        <v>3431</v>
      </c>
      <c r="AK9" s="13" t="s">
        <v>2</v>
      </c>
      <c r="AL9" s="14">
        <v>1007</v>
      </c>
      <c r="AM9" s="14">
        <v>3252</v>
      </c>
      <c r="AO9" s="13" t="s">
        <v>2</v>
      </c>
      <c r="AP9" s="14">
        <v>945</v>
      </c>
      <c r="AQ9" s="14">
        <v>3208</v>
      </c>
    </row>
    <row r="10" spans="1:43">
      <c r="B10" s="15" t="s">
        <v>107</v>
      </c>
      <c r="C10" s="19">
        <f>113+351+12+176+5+1</f>
        <v>658</v>
      </c>
      <c r="D10" s="19">
        <f>495+717+77+190+9+1</f>
        <v>1489</v>
      </c>
      <c r="E10" s="22">
        <f t="shared" si="2"/>
        <v>0.10756906980546019</v>
      </c>
      <c r="F10" s="118">
        <f t="shared" si="3"/>
        <v>6.2539375866269065E-2</v>
      </c>
      <c r="P10" s="15" t="s">
        <v>107</v>
      </c>
      <c r="Q10" s="19">
        <v>564.42240000000004</v>
      </c>
      <c r="R10" s="19">
        <v>1316.3543</v>
      </c>
      <c r="S10" s="22">
        <f t="shared" si="0"/>
        <v>9.5923436149749366E-2</v>
      </c>
      <c r="T10" s="22">
        <f t="shared" si="1"/>
        <v>5.6451505829725197E-2</v>
      </c>
      <c r="X10" s="15" t="s">
        <v>4</v>
      </c>
      <c r="Y10" s="19">
        <v>495</v>
      </c>
      <c r="Z10" s="19">
        <v>1136</v>
      </c>
      <c r="AA10" s="22">
        <v>8.7101882808375858E-2</v>
      </c>
      <c r="AB10" s="23">
        <v>4.9997799392632367E-2</v>
      </c>
      <c r="AC10" s="15" t="s">
        <v>4</v>
      </c>
      <c r="AD10" s="19">
        <v>413</v>
      </c>
      <c r="AE10" s="19">
        <v>991</v>
      </c>
      <c r="AF10" s="23"/>
      <c r="AG10" s="15" t="s">
        <v>4</v>
      </c>
      <c r="AH10" s="19">
        <v>321</v>
      </c>
      <c r="AI10" s="19">
        <v>774</v>
      </c>
      <c r="AK10" s="15" t="s">
        <v>4</v>
      </c>
      <c r="AL10" s="17">
        <v>247</v>
      </c>
      <c r="AM10" s="16">
        <v>650</v>
      </c>
      <c r="AO10" s="15" t="s">
        <v>4</v>
      </c>
      <c r="AP10" s="16">
        <v>199</v>
      </c>
      <c r="AQ10" s="16">
        <v>565</v>
      </c>
    </row>
    <row r="11" spans="1:43">
      <c r="B11" s="7" t="s">
        <v>9</v>
      </c>
      <c r="C11" s="18">
        <v>6117</v>
      </c>
      <c r="D11" s="18">
        <v>23809</v>
      </c>
      <c r="E11" s="21"/>
      <c r="P11" s="7" t="s">
        <v>9</v>
      </c>
      <c r="Q11" s="18">
        <v>5884.0928000000004</v>
      </c>
      <c r="R11" s="18">
        <v>23318.320400000001</v>
      </c>
      <c r="S11" s="21"/>
      <c r="X11" s="7" t="s">
        <v>9</v>
      </c>
      <c r="Y11" s="18">
        <v>5683</v>
      </c>
      <c r="Z11" s="18">
        <v>22721</v>
      </c>
      <c r="AA11" s="21"/>
      <c r="AC11" s="7" t="s">
        <v>9</v>
      </c>
      <c r="AD11" s="18">
        <v>5456</v>
      </c>
      <c r="AE11" s="18">
        <v>22113</v>
      </c>
      <c r="AG11" s="7" t="s">
        <v>9</v>
      </c>
      <c r="AH11" s="18">
        <v>5183</v>
      </c>
      <c r="AI11" s="18">
        <v>21408</v>
      </c>
      <c r="AK11" s="7" t="s">
        <v>9</v>
      </c>
      <c r="AL11" s="18">
        <v>4957</v>
      </c>
      <c r="AM11" s="18">
        <v>20043</v>
      </c>
      <c r="AO11" s="7" t="s">
        <v>9</v>
      </c>
      <c r="AP11" s="10">
        <v>4717</v>
      </c>
      <c r="AQ11" s="10">
        <v>20184</v>
      </c>
    </row>
    <row r="13" spans="1:43">
      <c r="A13" t="s">
        <v>112</v>
      </c>
      <c r="O13" t="s">
        <v>15</v>
      </c>
      <c r="X13" t="s">
        <v>16</v>
      </c>
    </row>
    <row r="15" spans="1:43">
      <c r="E15" t="s">
        <v>19</v>
      </c>
      <c r="R15" t="s">
        <v>19</v>
      </c>
    </row>
    <row r="16" spans="1:43">
      <c r="B16" t="s">
        <v>17</v>
      </c>
      <c r="D16" s="24" t="s">
        <v>111</v>
      </c>
      <c r="E16">
        <v>1974</v>
      </c>
      <c r="H16" s="26"/>
      <c r="I16" s="26"/>
      <c r="O16" t="s">
        <v>17</v>
      </c>
      <c r="Q16" s="24" t="s">
        <v>14</v>
      </c>
      <c r="R16">
        <v>1980</v>
      </c>
      <c r="U16" s="26"/>
      <c r="V16" s="26"/>
    </row>
    <row r="17" spans="1:26">
      <c r="C17" s="7"/>
      <c r="D17" s="8" t="s">
        <v>7</v>
      </c>
      <c r="E17" s="8" t="s">
        <v>7</v>
      </c>
      <c r="H17" s="26"/>
      <c r="I17" s="26"/>
      <c r="P17" s="7"/>
      <c r="Q17" s="8" t="s">
        <v>7</v>
      </c>
      <c r="R17" s="8" t="s">
        <v>7</v>
      </c>
      <c r="U17" s="26"/>
      <c r="V17" s="26"/>
    </row>
    <row r="18" spans="1:26">
      <c r="C18" s="13" t="s">
        <v>3</v>
      </c>
      <c r="D18" s="27">
        <v>63.13</v>
      </c>
      <c r="E18" s="27">
        <v>2.89</v>
      </c>
      <c r="H18" s="26"/>
      <c r="I18" s="26"/>
      <c r="P18" s="13" t="s">
        <v>3</v>
      </c>
      <c r="Q18" s="27">
        <v>63.13</v>
      </c>
      <c r="R18" s="27">
        <v>14.39</v>
      </c>
      <c r="U18" s="26"/>
      <c r="V18" s="26"/>
    </row>
    <row r="19" spans="1:26">
      <c r="C19" s="13" t="s">
        <v>2</v>
      </c>
      <c r="D19" s="27">
        <v>25.29</v>
      </c>
      <c r="E19" s="27">
        <v>16.09</v>
      </c>
      <c r="H19" s="26"/>
      <c r="I19" s="26"/>
      <c r="P19" s="13" t="s">
        <v>2</v>
      </c>
      <c r="Q19" s="27">
        <v>25</v>
      </c>
      <c r="R19" s="27">
        <v>17.97</v>
      </c>
      <c r="U19" s="26"/>
      <c r="V19" s="26"/>
    </row>
    <row r="20" spans="1:26">
      <c r="C20" s="15" t="s">
        <v>4</v>
      </c>
      <c r="D20" s="28">
        <f>D21-SUM(D18:D19)</f>
        <v>40.649999999999991</v>
      </c>
      <c r="E20" s="28">
        <f>E21-SUM(E18:E19)</f>
        <v>26.400000000000002</v>
      </c>
      <c r="H20" s="26"/>
      <c r="I20" s="26"/>
      <c r="P20" s="15" t="s">
        <v>4</v>
      </c>
      <c r="Q20" s="28">
        <f>Q21-SUM(Q18:Q19)</f>
        <v>41.97999999999999</v>
      </c>
      <c r="R20" s="28">
        <f>R21-SUM(R18:R19)</f>
        <v>31.310000000000002</v>
      </c>
      <c r="U20" s="26"/>
      <c r="V20" s="26"/>
    </row>
    <row r="21" spans="1:26">
      <c r="C21" s="7" t="s">
        <v>9</v>
      </c>
      <c r="D21" s="29">
        <f>129.07</f>
        <v>129.07</v>
      </c>
      <c r="E21" s="29">
        <f>45.38</f>
        <v>45.38</v>
      </c>
      <c r="H21" s="26"/>
      <c r="I21" s="26"/>
      <c r="P21" s="7" t="s">
        <v>9</v>
      </c>
      <c r="Q21" s="29">
        <f>120.57+9.54</f>
        <v>130.10999999999999</v>
      </c>
      <c r="R21" s="29">
        <f>54.58+9.09</f>
        <v>63.67</v>
      </c>
      <c r="U21" s="26"/>
      <c r="V21" s="26"/>
    </row>
    <row r="22" spans="1:26">
      <c r="C22" s="30" t="s">
        <v>20</v>
      </c>
      <c r="D22" s="117">
        <f>D18/D21</f>
        <v>0.48911443402804683</v>
      </c>
      <c r="E22" s="117">
        <f>E18/E21</f>
        <v>6.3684442485676507E-2</v>
      </c>
      <c r="H22" s="26"/>
      <c r="I22" s="26"/>
      <c r="P22" s="30" t="s">
        <v>20</v>
      </c>
      <c r="Q22" s="117">
        <f>Q18/Q21</f>
        <v>0.48520482668511267</v>
      </c>
      <c r="R22" s="117">
        <f>R18/R21</f>
        <v>0.22600910947070835</v>
      </c>
      <c r="U22" s="26"/>
      <c r="V22" s="26"/>
    </row>
    <row r="23" spans="1:26">
      <c r="H23" s="26"/>
      <c r="I23" s="26"/>
      <c r="U23" s="26"/>
      <c r="V23" s="26"/>
    </row>
    <row r="24" spans="1:26">
      <c r="A24" t="s">
        <v>136</v>
      </c>
      <c r="O24" t="s">
        <v>18</v>
      </c>
    </row>
    <row r="26" spans="1:26">
      <c r="I26" t="s">
        <v>35</v>
      </c>
      <c r="W26" t="s">
        <v>35</v>
      </c>
    </row>
    <row r="27" spans="1:26">
      <c r="C27" t="s">
        <v>31</v>
      </c>
      <c r="D27" t="s">
        <v>35</v>
      </c>
      <c r="I27" t="s">
        <v>0</v>
      </c>
      <c r="J27" t="s">
        <v>85</v>
      </c>
      <c r="K27" t="s">
        <v>1</v>
      </c>
      <c r="L27" t="s">
        <v>106</v>
      </c>
      <c r="Q27" t="s">
        <v>31</v>
      </c>
      <c r="R27" t="s">
        <v>35</v>
      </c>
      <c r="W27" t="s">
        <v>84</v>
      </c>
      <c r="X27" t="s">
        <v>85</v>
      </c>
      <c r="Y27" t="s">
        <v>86</v>
      </c>
      <c r="Z27" t="s">
        <v>106</v>
      </c>
    </row>
    <row r="28" spans="1:26">
      <c r="A28" t="s">
        <v>29</v>
      </c>
      <c r="B28" t="s">
        <v>30</v>
      </c>
      <c r="C28" s="114">
        <f>('データ（EIA-2014）'!M16/'データ（EIA-2014）'!D16)^(1/9)-1</f>
        <v>3.4915408332296005E-2</v>
      </c>
      <c r="D28" s="114">
        <f>('データ（IEA1-2014)'!W54/'データ（IEA1-2014)'!N54)^(1/9)-1</f>
        <v>3.7791696999889934E-2</v>
      </c>
      <c r="G28" t="s">
        <v>29</v>
      </c>
      <c r="H28" t="s">
        <v>104</v>
      </c>
      <c r="I28" s="23">
        <f>(SUM('データ（IEA2-2014)'!J3:J4)/SUM('データ（IEA2-2014)'!B3:B4))^(1/8)-1</f>
        <v>4.3227522788381156E-2</v>
      </c>
      <c r="J28" s="114">
        <f>(SUM('データ（IEA2-2014)'!J8)/SUM('データ（IEA2-2014)'!B8))^(1/8)-1</f>
        <v>4.1278592189868624E-2</v>
      </c>
      <c r="K28" s="114">
        <f>(SUM('データ（IEA2-2014)'!J5:J7)/SUM('データ（IEA2-2014)'!B5:B7))^(1/8)-1</f>
        <v>5.7064322871337891E-2</v>
      </c>
      <c r="O28" t="s">
        <v>29</v>
      </c>
      <c r="P28" t="s">
        <v>30</v>
      </c>
      <c r="Q28" s="114" t="e">
        <f>(#REF!/#REF!)^(1/9)-1</f>
        <v>#REF!</v>
      </c>
      <c r="R28" s="114" t="e">
        <f>(#REF!/#REF!)^(1/9)-1</f>
        <v>#REF!</v>
      </c>
      <c r="U28" t="s">
        <v>29</v>
      </c>
      <c r="V28" t="s">
        <v>104</v>
      </c>
      <c r="W28" s="23" t="e">
        <f>(SUM(#REF!)/SUM(#REF!))^(1/8)-1</f>
        <v>#REF!</v>
      </c>
      <c r="X28" s="114" t="e">
        <f>(SUM(#REF!)/SUM(#REF!))^(1/8)-1</f>
        <v>#REF!</v>
      </c>
      <c r="Y28" s="114" t="e">
        <f>(SUM(#REF!)/SUM(#REF!))^(1/8)-1</f>
        <v>#REF!</v>
      </c>
    </row>
    <row r="29" spans="1:26">
      <c r="B29" t="s">
        <v>33</v>
      </c>
      <c r="C29" s="114">
        <f>('データ（EIA-2014）'!W16/'データ（EIA-2014）'!N16)^(1/9)-1</f>
        <v>2.145528416734277E-2</v>
      </c>
      <c r="D29" s="114">
        <f>('データ（IEA1-2014)'!AG54/'データ（IEA1-2014)'!X54)^(1/9)-1</f>
        <v>2.4692152574310011E-2</v>
      </c>
      <c r="H29" t="s">
        <v>30</v>
      </c>
      <c r="I29" s="114">
        <f>(SUM('データ（IEA2-2014)'!T3:T4)/SUM('データ（IEA2-2014)'!K3:K4))^(1/9)-1</f>
        <v>3.9583619677176829E-2</v>
      </c>
      <c r="J29" s="114">
        <f>(SUM('データ（IEA2-2014)'!T8)/SUM('データ（IEA2-2014)'!K8))^(1/9)-1</f>
        <v>5.4403755455247005E-2</v>
      </c>
      <c r="K29" s="114">
        <f>(SUM('データ（IEA2-2014)'!T5:T7)/SUM('データ（IEA2-2014)'!K5:K7))^(1/9)-1</f>
        <v>-2.3129363514188928E-2</v>
      </c>
      <c r="P29" t="s">
        <v>33</v>
      </c>
      <c r="Q29" s="114" t="e">
        <f>(#REF!/#REF!)^(1/9)-1</f>
        <v>#REF!</v>
      </c>
      <c r="R29" s="114" t="e">
        <f>(#REF!/#REF!)^(1/9)-1</f>
        <v>#REF!</v>
      </c>
      <c r="V29" t="s">
        <v>30</v>
      </c>
      <c r="W29" s="114" t="e">
        <f>(SUM(#REF!)/SUM(#REF!))^(1/9)-1</f>
        <v>#REF!</v>
      </c>
      <c r="X29" s="114" t="e">
        <f>(SUM(#REF!)/SUM(#REF!))^(1/9)-1</f>
        <v>#REF!</v>
      </c>
      <c r="Y29" s="114" t="e">
        <f>(SUM(#REF!)/SUM(#REF!))^(1/9)-1</f>
        <v>#REF!</v>
      </c>
    </row>
    <row r="30" spans="1:26">
      <c r="B30" t="s">
        <v>34</v>
      </c>
      <c r="C30" s="114">
        <f>('データ（EIA-2014）'!AG16/'データ（EIA-2014）'!X16)^(1/9)-1</f>
        <v>3.834257260337437E-2</v>
      </c>
      <c r="D30" s="114">
        <f>('データ（IEA1-2014)'!AQ54/'データ（IEA1-2014)'!AH54)^(1/9)-1</f>
        <v>2.9830216048106317E-2</v>
      </c>
      <c r="H30" t="s">
        <v>33</v>
      </c>
      <c r="I30" s="114">
        <f>(SUM('データ（IEA2-2014)'!AD3:AD4)/SUM('データ（IEA2-2014)'!U3:U4))^(1/9)-1</f>
        <v>2.6540759838051819E-2</v>
      </c>
      <c r="J30" s="114">
        <f>(SUM('データ（IEA2-2014)'!AD8)/SUM('データ（IEA2-2014)'!U8))^(1/9)-1</f>
        <v>4.4095234774402359E-2</v>
      </c>
      <c r="K30" s="114">
        <f>(SUM('データ（IEA2-2014)'!AD5:AD7)/SUM('データ（IEA2-2014)'!U5:U7))^(1/9)-1</f>
        <v>-7.0395246835721625E-3</v>
      </c>
      <c r="P30" t="s">
        <v>34</v>
      </c>
      <c r="Q30" s="114" t="e">
        <f>(#REF!/#REF!)^(1/9)-1</f>
        <v>#REF!</v>
      </c>
      <c r="R30" s="114" t="e">
        <f>(#REF!/#REF!)^(1/9)-1</f>
        <v>#REF!</v>
      </c>
      <c r="V30" t="s">
        <v>33</v>
      </c>
      <c r="W30" s="114" t="e">
        <f>(SUM(#REF!)/SUM(#REF!))^(1/9)-1</f>
        <v>#REF!</v>
      </c>
      <c r="X30" s="114" t="e">
        <f>(SUM(#REF!)/SUM(#REF!))^(1/9)-1</f>
        <v>#REF!</v>
      </c>
      <c r="Y30" s="114" t="e">
        <f>(SUM(#REF!)/SUM(#REF!))^(1/9)-1</f>
        <v>#REF!</v>
      </c>
    </row>
    <row r="31" spans="1:26">
      <c r="H31" t="s">
        <v>34</v>
      </c>
      <c r="I31" s="114">
        <f>(SUM('データ（IEA2-2014)'!AN3:AN4)/SUM('データ（IEA2-2014)'!AE3:AE4))^(1/9)-1</f>
        <v>3.3844437490619272E-2</v>
      </c>
      <c r="J31" s="114">
        <f>(SUM('データ（IEA2-2014)'!AN8)/SUM('データ（IEA2-2014)'!AE8))^(1/9)-1</f>
        <v>5.4310433550263992E-2</v>
      </c>
      <c r="K31" s="114">
        <f>(SUM('データ（IEA2-2014)'!AN5:AN7)/SUM('データ（IEA2-2014)'!AE5:AE7))^(1/9)-1</f>
        <v>-2.5538285991785203E-2</v>
      </c>
      <c r="V31" t="s">
        <v>34</v>
      </c>
      <c r="W31" s="114" t="e">
        <f>(SUM(#REF!)/SUM(#REF!))^(1/9)-1</f>
        <v>#REF!</v>
      </c>
      <c r="X31" s="114" t="e">
        <f>(SUM(#REF!)/SUM(#REF!))^(1/9)-1</f>
        <v>#REF!</v>
      </c>
      <c r="Y31" s="114" t="e">
        <f>(SUM(#REF!)/SUM(#REF!))^(1/9)-1</f>
        <v>#REF!</v>
      </c>
    </row>
    <row r="32" spans="1:26">
      <c r="B32" t="s">
        <v>32</v>
      </c>
      <c r="D32" t="s">
        <v>156</v>
      </c>
      <c r="H32" t="s">
        <v>105</v>
      </c>
      <c r="I32" s="114">
        <f>(SUM('データ（IEA2-2014)'!AS3:AS4)/SUM('データ（IEA2-2014)'!AO3:AO4))^(1/4)-1</f>
        <v>2.8877889545310342E-2</v>
      </c>
      <c r="J32" s="114">
        <f>(SUM('データ（IEA2-2014)'!AS8)/SUM('データ（IEA2-2014)'!AO8))^(1/4)-1</f>
        <v>1.6529705405582185E-2</v>
      </c>
      <c r="K32" s="114">
        <f>(SUM('データ（IEA2-2014)'!AS5:AS7)/SUM('データ（IEA2-2014)'!AO5:AO7))^(1/4)-1</f>
        <v>9.9713187259071745E-3</v>
      </c>
      <c r="L32" s="115">
        <f>(D10/AI10)^(1/4)-1</f>
        <v>0.17771019410721234</v>
      </c>
      <c r="P32" t="s">
        <v>32</v>
      </c>
      <c r="R32" t="s">
        <v>80</v>
      </c>
      <c r="V32" t="s">
        <v>105</v>
      </c>
      <c r="W32" s="114" t="e">
        <f>(SUM(#REF!)/SUM(#REF!))^(1/3)-1</f>
        <v>#REF!</v>
      </c>
      <c r="X32" s="114" t="e">
        <f>(SUM(#REF!)/SUM(#REF!))^(1/3)-1</f>
        <v>#REF!</v>
      </c>
      <c r="Y32" s="114" t="e">
        <f>(SUM(#REF!)/SUM(#REF!))^(1/3)-1</f>
        <v>#REF!</v>
      </c>
      <c r="Z32" s="115">
        <f>(R10/AI10)^(1/3)-1</f>
        <v>0.19365075915119734</v>
      </c>
    </row>
    <row r="34" spans="1:23">
      <c r="H34" t="s">
        <v>109</v>
      </c>
      <c r="I34" s="114">
        <f>('データ（IEA2-2014)'!F3+'データ（IEA2-2014)'!F4)/'データ（IEA2-2014)'!F17</f>
        <v>0.36507946247963924</v>
      </c>
      <c r="V34" t="s">
        <v>109</v>
      </c>
      <c r="W34" s="114" t="e">
        <f>(#REF!+#REF!)/#REF!</f>
        <v>#REF!</v>
      </c>
    </row>
    <row r="35" spans="1:23">
      <c r="C35" t="s">
        <v>83</v>
      </c>
      <c r="Q35" t="s">
        <v>83</v>
      </c>
    </row>
    <row r="36" spans="1:23">
      <c r="A36" t="s">
        <v>29</v>
      </c>
      <c r="B36" t="s">
        <v>30</v>
      </c>
      <c r="C36" s="114">
        <f>('データ (222-2-1-2014)'!V13/'データ (222-2-1-2014)'!M13)^(1/9)-1</f>
        <v>9.6485738459982429E-2</v>
      </c>
      <c r="O36" t="s">
        <v>29</v>
      </c>
      <c r="P36" t="s">
        <v>30</v>
      </c>
      <c r="Q36" s="114" t="e">
        <f>(#REF!/#REF!)^(1/9)-1</f>
        <v>#REF!</v>
      </c>
    </row>
    <row r="37" spans="1:23">
      <c r="B37" t="s">
        <v>33</v>
      </c>
      <c r="C37" s="114">
        <f>('データ (222-2-1-2014)'!AF13/'データ (222-2-1-2014)'!W13)^(1/9)-1</f>
        <v>5.0038749631522439E-3</v>
      </c>
      <c r="P37" t="s">
        <v>33</v>
      </c>
      <c r="Q37" s="114" t="e">
        <f>(#REF!/#REF!)^(1/9)-1</f>
        <v>#REF!</v>
      </c>
    </row>
    <row r="38" spans="1:23">
      <c r="B38" t="s">
        <v>34</v>
      </c>
      <c r="C38" s="114">
        <f>('データ (222-2-1-2014)'!AP13/'データ (222-2-1-2014)'!AG13)^(1/9)-1</f>
        <v>7.6550400111834449E-3</v>
      </c>
      <c r="P38" t="s">
        <v>34</v>
      </c>
      <c r="Q38" s="114" t="e">
        <f>(#REF!/#REF!)^(1/9)-1</f>
        <v>#REF!</v>
      </c>
    </row>
    <row r="40" spans="1:23">
      <c r="A40" s="113" t="s">
        <v>146</v>
      </c>
      <c r="O40" s="106" t="s">
        <v>82</v>
      </c>
    </row>
  </sheetData>
  <phoneticPr fontId="3"/>
  <pageMargins left="0.19685039370078741" right="0.23622047244094491" top="0.98425196850393704" bottom="0.98425196850393704" header="0.51181102362204722" footer="0.51181102362204722"/>
  <pageSetup paperSize="8" scale="9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16"/>
  <sheetViews>
    <sheetView workbookViewId="0">
      <selection activeCell="A16" sqref="A16"/>
    </sheetView>
  </sheetViews>
  <sheetFormatPr defaultRowHeight="13.5"/>
  <cols>
    <col min="1" max="16384" width="9" style="123"/>
  </cols>
  <sheetData>
    <row r="1" spans="1:38">
      <c r="A1" s="123" t="s">
        <v>141</v>
      </c>
    </row>
    <row r="2" spans="1:38">
      <c r="A2" s="124" t="s">
        <v>142</v>
      </c>
    </row>
    <row r="3" spans="1:38">
      <c r="A3" s="123" t="s">
        <v>140</v>
      </c>
    </row>
    <row r="4" spans="1:38">
      <c r="A4" s="123" t="s">
        <v>139</v>
      </c>
    </row>
    <row r="5" spans="1:38">
      <c r="D5" s="123">
        <v>1980</v>
      </c>
      <c r="E5" s="123">
        <v>1981</v>
      </c>
      <c r="F5" s="123">
        <v>1982</v>
      </c>
      <c r="G5" s="123">
        <v>1983</v>
      </c>
      <c r="H5" s="123">
        <v>1984</v>
      </c>
      <c r="I5" s="123">
        <v>1985</v>
      </c>
      <c r="J5" s="123">
        <v>1986</v>
      </c>
      <c r="K5" s="123">
        <v>1987</v>
      </c>
      <c r="L5" s="123">
        <v>1988</v>
      </c>
      <c r="M5" s="123">
        <v>1989</v>
      </c>
      <c r="N5" s="123">
        <v>1990</v>
      </c>
      <c r="O5" s="123">
        <v>1991</v>
      </c>
      <c r="P5" s="123">
        <v>1992</v>
      </c>
      <c r="Q5" s="123">
        <v>1993</v>
      </c>
      <c r="R5" s="123">
        <v>1994</v>
      </c>
      <c r="S5" s="123">
        <v>1995</v>
      </c>
      <c r="T5" s="123">
        <v>1996</v>
      </c>
      <c r="U5" s="123">
        <v>1997</v>
      </c>
      <c r="V5" s="123">
        <v>1998</v>
      </c>
      <c r="W5" s="123">
        <v>1999</v>
      </c>
      <c r="X5" s="123">
        <v>2000</v>
      </c>
      <c r="Y5" s="123">
        <v>2001</v>
      </c>
      <c r="Z5" s="123">
        <v>2002</v>
      </c>
      <c r="AA5" s="123">
        <v>2003</v>
      </c>
      <c r="AB5" s="123">
        <v>2004</v>
      </c>
      <c r="AC5" s="123">
        <v>2005</v>
      </c>
      <c r="AD5" s="123">
        <v>2006</v>
      </c>
      <c r="AE5" s="123">
        <v>2007</v>
      </c>
      <c r="AF5" s="123">
        <v>2008</v>
      </c>
      <c r="AG5" s="123">
        <v>2009</v>
      </c>
      <c r="AH5" s="123">
        <v>2010</v>
      </c>
      <c r="AI5" s="123">
        <v>2011</v>
      </c>
      <c r="AJ5" s="123">
        <v>2012</v>
      </c>
      <c r="AK5" s="123">
        <v>2013</v>
      </c>
      <c r="AL5" s="123">
        <v>2014</v>
      </c>
    </row>
    <row r="6" spans="1:38">
      <c r="B6" s="123" t="s">
        <v>100</v>
      </c>
      <c r="C6" s="123" t="s">
        <v>137</v>
      </c>
    </row>
    <row r="7" spans="1:38">
      <c r="B7" s="123" t="s">
        <v>138</v>
      </c>
    </row>
    <row r="8" spans="1:38">
      <c r="B8" s="123" t="s">
        <v>138</v>
      </c>
    </row>
    <row r="9" spans="1:38">
      <c r="B9" s="123" t="s">
        <v>26</v>
      </c>
      <c r="C9" s="123" t="s">
        <v>137</v>
      </c>
      <c r="D9" s="123">
        <v>48</v>
      </c>
      <c r="E9" s="123">
        <v>53</v>
      </c>
      <c r="F9" s="123">
        <v>53</v>
      </c>
      <c r="G9" s="123">
        <v>56</v>
      </c>
      <c r="H9" s="123">
        <v>60</v>
      </c>
      <c r="I9" s="123">
        <v>63</v>
      </c>
      <c r="J9" s="123">
        <v>69</v>
      </c>
      <c r="K9" s="123">
        <v>72</v>
      </c>
      <c r="L9" s="123">
        <v>75</v>
      </c>
      <c r="M9" s="123">
        <v>79</v>
      </c>
      <c r="N9" s="123">
        <v>83</v>
      </c>
      <c r="O9" s="123">
        <v>86</v>
      </c>
      <c r="P9" s="123">
        <v>87</v>
      </c>
      <c r="Q9" s="123">
        <v>89</v>
      </c>
      <c r="R9" s="123">
        <v>89</v>
      </c>
      <c r="S9" s="123">
        <v>91</v>
      </c>
      <c r="T9" s="123">
        <v>95</v>
      </c>
      <c r="U9" s="123">
        <v>97</v>
      </c>
      <c r="V9" s="123">
        <v>99</v>
      </c>
      <c r="W9" s="123">
        <v>102</v>
      </c>
      <c r="X9" s="123">
        <v>108</v>
      </c>
      <c r="Y9" s="123">
        <v>105</v>
      </c>
      <c r="Z9" s="123">
        <v>107</v>
      </c>
      <c r="AA9" s="123">
        <v>107</v>
      </c>
      <c r="AB9" s="123">
        <v>111</v>
      </c>
      <c r="AC9" s="123">
        <v>114.04938</v>
      </c>
      <c r="AD9" s="123">
        <v>119.21553</v>
      </c>
      <c r="AE9" s="123">
        <v>122.07603</v>
      </c>
      <c r="AF9" s="123">
        <v>127.23513</v>
      </c>
      <c r="AG9" s="123">
        <v>134.53666000000001</v>
      </c>
      <c r="AH9" s="123">
        <v>138.45158000000001</v>
      </c>
      <c r="AI9" s="123">
        <v>144.29140000000001</v>
      </c>
      <c r="AJ9" s="123">
        <v>149.56899999999999</v>
      </c>
      <c r="AK9" s="123">
        <v>157.35589999999999</v>
      </c>
      <c r="AL9" s="123">
        <v>167.6532</v>
      </c>
    </row>
    <row r="10" spans="1:38">
      <c r="B10" s="123" t="s">
        <v>27</v>
      </c>
      <c r="C10" s="123" t="s">
        <v>137</v>
      </c>
      <c r="D10" s="123">
        <v>331</v>
      </c>
      <c r="E10" s="123">
        <v>351</v>
      </c>
      <c r="F10" s="123">
        <v>370</v>
      </c>
      <c r="G10" s="123">
        <v>392</v>
      </c>
      <c r="H10" s="123">
        <v>417</v>
      </c>
      <c r="I10" s="123">
        <v>439</v>
      </c>
      <c r="J10" s="123">
        <v>462</v>
      </c>
      <c r="K10" s="123">
        <v>486</v>
      </c>
      <c r="L10" s="123">
        <v>514</v>
      </c>
      <c r="M10" s="123">
        <v>536</v>
      </c>
      <c r="N10" s="123">
        <v>566</v>
      </c>
      <c r="O10" s="123">
        <v>592</v>
      </c>
      <c r="P10" s="123">
        <v>629</v>
      </c>
      <c r="Q10" s="123">
        <v>670</v>
      </c>
      <c r="R10" s="123">
        <v>712</v>
      </c>
      <c r="S10" s="123">
        <v>751</v>
      </c>
      <c r="T10" s="123">
        <v>797</v>
      </c>
      <c r="U10" s="123">
        <v>843</v>
      </c>
      <c r="V10" s="123">
        <v>890</v>
      </c>
      <c r="W10" s="123">
        <v>929</v>
      </c>
      <c r="X10" s="123">
        <v>973</v>
      </c>
      <c r="Y10" s="123">
        <v>1018</v>
      </c>
      <c r="Z10" s="123">
        <v>1058</v>
      </c>
      <c r="AA10" s="123">
        <v>1117</v>
      </c>
      <c r="AB10" s="123">
        <v>1197</v>
      </c>
      <c r="AC10" s="123">
        <v>1287.9154000000001</v>
      </c>
      <c r="AD10" s="123">
        <v>1420.54142</v>
      </c>
      <c r="AE10" s="123">
        <v>1538.2403999999999</v>
      </c>
      <c r="AF10" s="123">
        <v>1636.9549</v>
      </c>
      <c r="AG10" s="123">
        <v>1751.2756899999999</v>
      </c>
      <c r="AH10" s="123">
        <v>1886.56861</v>
      </c>
      <c r="AI10" s="123">
        <v>2032.8149510000001</v>
      </c>
      <c r="AJ10" s="123">
        <v>2158.0939349999999</v>
      </c>
      <c r="AK10" s="123">
        <v>2321.7359000000001</v>
      </c>
      <c r="AL10" s="123">
        <v>2525.8706999999999</v>
      </c>
    </row>
    <row r="11" spans="1:38">
      <c r="B11" s="123" t="s">
        <v>22</v>
      </c>
      <c r="C11" s="123" t="s">
        <v>137</v>
      </c>
      <c r="D11" s="123">
        <v>84</v>
      </c>
      <c r="E11" s="123">
        <v>91</v>
      </c>
      <c r="F11" s="123">
        <v>96</v>
      </c>
      <c r="G11" s="123">
        <v>103</v>
      </c>
      <c r="H11" s="123">
        <v>110</v>
      </c>
      <c r="I11" s="123">
        <v>115</v>
      </c>
      <c r="J11" s="123">
        <v>120</v>
      </c>
      <c r="K11" s="123">
        <v>124</v>
      </c>
      <c r="L11" s="123">
        <v>131</v>
      </c>
      <c r="M11" s="123">
        <v>133</v>
      </c>
      <c r="N11" s="123">
        <v>136</v>
      </c>
      <c r="O11" s="123">
        <v>140</v>
      </c>
      <c r="P11" s="123">
        <v>143</v>
      </c>
      <c r="Q11" s="123">
        <v>147</v>
      </c>
      <c r="R11" s="123">
        <v>151</v>
      </c>
      <c r="S11" s="123">
        <v>155</v>
      </c>
      <c r="T11" s="123">
        <v>163</v>
      </c>
      <c r="U11" s="123">
        <v>170</v>
      </c>
      <c r="V11" s="123">
        <v>176</v>
      </c>
      <c r="W11" s="123">
        <v>181</v>
      </c>
      <c r="X11" s="123">
        <v>189</v>
      </c>
      <c r="Y11" s="123">
        <v>195</v>
      </c>
      <c r="Z11" s="123">
        <v>202</v>
      </c>
      <c r="AA11" s="123">
        <v>207</v>
      </c>
      <c r="AB11" s="123">
        <v>215</v>
      </c>
      <c r="AC11" s="123">
        <v>220.74387999999999</v>
      </c>
      <c r="AD11" s="123">
        <v>227.53993</v>
      </c>
      <c r="AE11" s="123">
        <v>234.50546</v>
      </c>
      <c r="AF11" s="123">
        <v>241.78161</v>
      </c>
      <c r="AG11" s="123">
        <v>251.86131</v>
      </c>
      <c r="AH11" s="123">
        <v>265.85192000000001</v>
      </c>
      <c r="AI11" s="123">
        <v>273.27334000000002</v>
      </c>
      <c r="AJ11" s="123">
        <v>284.64175999999998</v>
      </c>
      <c r="AK11" s="123">
        <v>297.99079999999998</v>
      </c>
      <c r="AL11" s="123">
        <v>313.82870000000003</v>
      </c>
    </row>
    <row r="12" spans="1:38">
      <c r="B12" s="123" t="s">
        <v>24</v>
      </c>
      <c r="C12" s="123" t="s">
        <v>137</v>
      </c>
      <c r="D12" s="123">
        <v>269</v>
      </c>
      <c r="E12" s="123">
        <v>278</v>
      </c>
      <c r="F12" s="123">
        <v>287</v>
      </c>
      <c r="G12" s="123">
        <v>295</v>
      </c>
      <c r="H12" s="123">
        <v>306</v>
      </c>
      <c r="I12" s="123">
        <v>315</v>
      </c>
      <c r="J12" s="123">
        <v>321</v>
      </c>
      <c r="K12" s="123">
        <v>326</v>
      </c>
      <c r="L12" s="123">
        <v>339</v>
      </c>
      <c r="M12" s="123">
        <v>342</v>
      </c>
      <c r="N12" s="123">
        <v>344</v>
      </c>
      <c r="O12" s="123">
        <v>341</v>
      </c>
      <c r="P12" s="123">
        <v>342</v>
      </c>
      <c r="Q12" s="123">
        <v>341</v>
      </c>
      <c r="R12" s="123">
        <v>343</v>
      </c>
      <c r="S12" s="123">
        <v>336</v>
      </c>
      <c r="T12" s="123">
        <v>333</v>
      </c>
      <c r="U12" s="123">
        <v>329</v>
      </c>
      <c r="V12" s="123">
        <v>327</v>
      </c>
      <c r="W12" s="123">
        <v>326</v>
      </c>
      <c r="X12" s="123">
        <v>329</v>
      </c>
      <c r="Y12" s="123">
        <v>330</v>
      </c>
      <c r="Z12" s="123">
        <v>338</v>
      </c>
      <c r="AA12" s="123">
        <v>340</v>
      </c>
      <c r="AB12" s="123">
        <v>341</v>
      </c>
      <c r="AC12" s="123">
        <v>341.9119</v>
      </c>
      <c r="AD12" s="123">
        <v>345.21404000000001</v>
      </c>
      <c r="AE12" s="123">
        <v>348.53573999999998</v>
      </c>
      <c r="AF12" s="123">
        <v>347.69623999999999</v>
      </c>
      <c r="AG12" s="123">
        <v>351.05793999999997</v>
      </c>
      <c r="AH12" s="123">
        <v>356.55964</v>
      </c>
      <c r="AI12" s="123">
        <v>361.09960000000001</v>
      </c>
      <c r="AJ12" s="123">
        <v>366.37400000000002</v>
      </c>
      <c r="AK12" s="123">
        <v>370.51</v>
      </c>
      <c r="AL12" s="123">
        <v>383.92200000000003</v>
      </c>
    </row>
    <row r="13" spans="1:38">
      <c r="B13" s="123" t="s">
        <v>23</v>
      </c>
      <c r="C13" s="123" t="s">
        <v>137</v>
      </c>
      <c r="D13" s="123">
        <v>546</v>
      </c>
      <c r="E13" s="123">
        <v>561</v>
      </c>
      <c r="F13" s="123">
        <v>578</v>
      </c>
      <c r="G13" s="123">
        <v>592</v>
      </c>
      <c r="H13" s="123">
        <v>618</v>
      </c>
      <c r="I13" s="123">
        <v>639</v>
      </c>
      <c r="J13" s="123">
        <v>653</v>
      </c>
      <c r="K13" s="123">
        <v>673</v>
      </c>
      <c r="L13" s="123">
        <v>683</v>
      </c>
      <c r="M13" s="123">
        <v>692</v>
      </c>
      <c r="N13" s="123">
        <v>686</v>
      </c>
      <c r="O13" s="123">
        <v>692</v>
      </c>
      <c r="P13" s="123">
        <v>697</v>
      </c>
      <c r="Q13" s="123">
        <v>707</v>
      </c>
      <c r="R13" s="123">
        <v>710</v>
      </c>
      <c r="S13" s="123">
        <v>718</v>
      </c>
      <c r="T13" s="123">
        <v>731</v>
      </c>
      <c r="U13" s="123">
        <v>741</v>
      </c>
      <c r="V13" s="123">
        <v>748</v>
      </c>
      <c r="W13" s="123">
        <v>765</v>
      </c>
      <c r="X13" s="123">
        <v>782</v>
      </c>
      <c r="Y13" s="123">
        <v>790</v>
      </c>
      <c r="Z13" s="123">
        <v>803</v>
      </c>
      <c r="AA13" s="123">
        <v>826</v>
      </c>
      <c r="AB13" s="123">
        <v>836</v>
      </c>
      <c r="AC13" s="123">
        <v>852.36109999999996</v>
      </c>
      <c r="AD13" s="123">
        <v>872.73209999999995</v>
      </c>
      <c r="AE13" s="123">
        <v>893.74310000000003</v>
      </c>
      <c r="AF13" s="123">
        <v>916.88959999999997</v>
      </c>
      <c r="AG13" s="123">
        <v>946.71460000000002</v>
      </c>
      <c r="AH13" s="123">
        <v>995.2491</v>
      </c>
      <c r="AI13" s="123">
        <v>1029.0469000000001</v>
      </c>
      <c r="AJ13" s="123">
        <v>1067.6560999999999</v>
      </c>
      <c r="AK13" s="123">
        <v>1088.7781</v>
      </c>
      <c r="AL13" s="123">
        <v>1111.8409999999999</v>
      </c>
    </row>
    <row r="14" spans="1:38">
      <c r="B14" s="123" t="s">
        <v>25</v>
      </c>
      <c r="C14" s="123" t="s">
        <v>137</v>
      </c>
      <c r="D14" s="123">
        <v>33</v>
      </c>
      <c r="E14" s="123">
        <v>38</v>
      </c>
      <c r="F14" s="123">
        <v>43</v>
      </c>
      <c r="G14" s="123">
        <v>49</v>
      </c>
      <c r="H14" s="123">
        <v>53</v>
      </c>
      <c r="I14" s="123">
        <v>55</v>
      </c>
      <c r="J14" s="123">
        <v>58</v>
      </c>
      <c r="K14" s="123">
        <v>63</v>
      </c>
      <c r="L14" s="123">
        <v>70</v>
      </c>
      <c r="M14" s="123">
        <v>73</v>
      </c>
      <c r="N14" s="123">
        <v>73</v>
      </c>
      <c r="O14" s="123">
        <v>69</v>
      </c>
      <c r="P14" s="123">
        <v>74</v>
      </c>
      <c r="Q14" s="123">
        <v>78</v>
      </c>
      <c r="R14" s="123">
        <v>82</v>
      </c>
      <c r="S14" s="123">
        <v>84</v>
      </c>
      <c r="T14" s="123">
        <v>88</v>
      </c>
      <c r="U14" s="123">
        <v>92</v>
      </c>
      <c r="V14" s="123">
        <v>94</v>
      </c>
      <c r="W14" s="123">
        <v>98</v>
      </c>
      <c r="X14" s="123">
        <v>107</v>
      </c>
      <c r="Y14" s="123">
        <v>112</v>
      </c>
      <c r="Z14" s="123">
        <v>116</v>
      </c>
      <c r="AA14" s="123">
        <v>127</v>
      </c>
      <c r="AB14" s="123">
        <v>136</v>
      </c>
      <c r="AC14" s="123">
        <v>145.63640000000001</v>
      </c>
      <c r="AD14" s="123">
        <v>154.8347</v>
      </c>
      <c r="AE14" s="123">
        <v>161.83869999999999</v>
      </c>
      <c r="AF14" s="123">
        <v>173.79363000000001</v>
      </c>
      <c r="AG14" s="123">
        <v>188.08682999999999</v>
      </c>
      <c r="AH14" s="123">
        <v>205.11883</v>
      </c>
      <c r="AI14" s="123">
        <v>217.81882999999999</v>
      </c>
      <c r="AJ14" s="123">
        <v>230.87809999999999</v>
      </c>
      <c r="AK14" s="123">
        <v>243.39410000000001</v>
      </c>
      <c r="AL14" s="123">
        <v>258.77609999999999</v>
      </c>
    </row>
    <row r="15" spans="1:38">
      <c r="B15" s="123" t="s">
        <v>21</v>
      </c>
      <c r="C15" s="123" t="s">
        <v>137</v>
      </c>
      <c r="D15" s="123">
        <v>675</v>
      </c>
      <c r="E15" s="123">
        <v>700</v>
      </c>
      <c r="F15" s="123">
        <v>719</v>
      </c>
      <c r="G15" s="123">
        <v>731</v>
      </c>
      <c r="H15" s="123">
        <v>751</v>
      </c>
      <c r="I15" s="123">
        <v>773</v>
      </c>
      <c r="J15" s="123">
        <v>785</v>
      </c>
      <c r="K15" s="123">
        <v>799</v>
      </c>
      <c r="L15" s="123">
        <v>801</v>
      </c>
      <c r="M15" s="123">
        <v>848</v>
      </c>
      <c r="N15" s="123">
        <v>867</v>
      </c>
      <c r="O15" s="123">
        <v>876</v>
      </c>
      <c r="P15" s="123">
        <v>887</v>
      </c>
      <c r="Q15" s="123">
        <v>895</v>
      </c>
      <c r="R15" s="123">
        <v>912</v>
      </c>
      <c r="S15" s="123">
        <v>920</v>
      </c>
      <c r="T15" s="123">
        <v>929</v>
      </c>
      <c r="U15" s="123">
        <v>929</v>
      </c>
      <c r="V15" s="123">
        <v>924</v>
      </c>
      <c r="W15" s="123">
        <v>936</v>
      </c>
      <c r="X15" s="123">
        <v>963</v>
      </c>
      <c r="Y15" s="123">
        <v>1002</v>
      </c>
      <c r="Z15" s="123">
        <v>1066</v>
      </c>
      <c r="AA15" s="123">
        <v>1118</v>
      </c>
      <c r="AB15" s="123">
        <v>1135</v>
      </c>
      <c r="AC15" s="123">
        <v>1153.32294</v>
      </c>
      <c r="AD15" s="123">
        <v>1166.0820000000001</v>
      </c>
      <c r="AE15" s="123">
        <v>1178.3463999999999</v>
      </c>
      <c r="AF15" s="123">
        <v>1195.1755000000001</v>
      </c>
      <c r="AG15" s="123">
        <v>1216.9092000000001</v>
      </c>
      <c r="AH15" s="123">
        <v>1233.1521</v>
      </c>
      <c r="AI15" s="123">
        <v>1246.5830000000001</v>
      </c>
      <c r="AJ15" s="123">
        <v>1258.0234</v>
      </c>
      <c r="AK15" s="123">
        <v>1257.6624999999999</v>
      </c>
      <c r="AL15" s="123">
        <v>1277.9166</v>
      </c>
    </row>
    <row r="16" spans="1:38">
      <c r="B16" s="123" t="s">
        <v>28</v>
      </c>
      <c r="C16" s="123" t="s">
        <v>137</v>
      </c>
      <c r="D16" s="123">
        <v>1984</v>
      </c>
      <c r="E16" s="123">
        <v>2072</v>
      </c>
      <c r="F16" s="123">
        <v>2147</v>
      </c>
      <c r="G16" s="123">
        <v>2217</v>
      </c>
      <c r="H16" s="123">
        <v>2313</v>
      </c>
      <c r="I16" s="123">
        <v>2399</v>
      </c>
      <c r="J16" s="123">
        <v>2471</v>
      </c>
      <c r="K16" s="123">
        <v>2543</v>
      </c>
      <c r="L16" s="123">
        <v>2612</v>
      </c>
      <c r="M16" s="123">
        <v>2702</v>
      </c>
      <c r="N16" s="123">
        <v>2755</v>
      </c>
      <c r="O16" s="123">
        <v>2797</v>
      </c>
      <c r="P16" s="123">
        <v>2858</v>
      </c>
      <c r="Q16" s="123">
        <v>2928</v>
      </c>
      <c r="R16" s="123">
        <v>3000</v>
      </c>
      <c r="S16" s="123">
        <v>3055</v>
      </c>
      <c r="T16" s="123">
        <v>3135</v>
      </c>
      <c r="U16" s="123">
        <v>3203</v>
      </c>
      <c r="V16" s="123">
        <v>3258</v>
      </c>
      <c r="W16" s="123">
        <v>3335</v>
      </c>
      <c r="X16" s="123">
        <v>3450</v>
      </c>
      <c r="Y16" s="123">
        <v>3553</v>
      </c>
      <c r="Z16" s="123">
        <v>3691</v>
      </c>
      <c r="AA16" s="123">
        <v>3840</v>
      </c>
      <c r="AB16" s="123">
        <v>3971</v>
      </c>
      <c r="AC16" s="123">
        <v>4115.9409999999998</v>
      </c>
      <c r="AD16" s="123">
        <v>4306.1597199999997</v>
      </c>
      <c r="AE16" s="123">
        <v>4477.2858299999998</v>
      </c>
      <c r="AF16" s="123">
        <v>4639.5266099999999</v>
      </c>
      <c r="AG16" s="123">
        <v>4840.4422299999997</v>
      </c>
      <c r="AH16" s="123">
        <v>5080.9517800000003</v>
      </c>
      <c r="AI16" s="123">
        <v>5304.9280209999997</v>
      </c>
      <c r="AJ16" s="123">
        <v>5515.2362949999997</v>
      </c>
      <c r="AK16" s="123">
        <v>5737.4273000000003</v>
      </c>
      <c r="AL16" s="123">
        <v>6039.8082999999997</v>
      </c>
    </row>
  </sheetData>
  <phoneticPr fontId="3"/>
  <hyperlinks>
    <hyperlink ref="A2" r:id="rId1" location="/?pa=0000000000000000000004&amp;tl_id=2-A&amp;vs=INTL.2-7-AFRC-MK.A&amp;ord=SA&amp;vo=0&amp;v=H&amp;start=1980&amp;end=201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2">
    <pageSetUpPr fitToPage="1"/>
  </sheetPr>
  <dimension ref="A1:AV58"/>
  <sheetViews>
    <sheetView showGridLines="0" zoomScale="70" zoomScaleNormal="70" workbookViewId="0">
      <pane xSplit="4" ySplit="4" topLeftCell="E11" activePane="bottomRight" state="frozen"/>
      <selection activeCell="E4" sqref="E4"/>
      <selection pane="topRight" activeCell="E4" sqref="E4"/>
      <selection pane="bottomLeft" activeCell="E4" sqref="E4"/>
      <selection pane="bottomRight" activeCell="E17" sqref="A3:AV54"/>
    </sheetView>
  </sheetViews>
  <sheetFormatPr defaultRowHeight="12.75"/>
  <cols>
    <col min="1" max="1" width="9" style="32"/>
    <col min="2" max="3" width="0.75" style="32" customWidth="1"/>
    <col min="4" max="4" width="12" style="32" customWidth="1"/>
    <col min="5" max="45" width="6.375" style="33" customWidth="1"/>
    <col min="46" max="16384" width="9" style="32"/>
  </cols>
  <sheetData>
    <row r="1" spans="1:48" ht="13.5">
      <c r="A1" s="121" t="s">
        <v>123</v>
      </c>
    </row>
    <row r="3" spans="1:48" ht="13.9" customHeight="1">
      <c r="B3" s="45" t="s">
        <v>124</v>
      </c>
      <c r="AT3" s="34"/>
      <c r="AV3" s="32" t="s">
        <v>36</v>
      </c>
    </row>
    <row r="4" spans="1:48" ht="16.149999999999999" customHeight="1">
      <c r="B4" s="35" t="s">
        <v>37</v>
      </c>
      <c r="C4" s="36"/>
      <c r="D4" s="36"/>
      <c r="E4" s="37">
        <v>1971</v>
      </c>
      <c r="F4" s="38">
        <v>1972</v>
      </c>
      <c r="G4" s="38">
        <v>1973</v>
      </c>
      <c r="H4" s="39">
        <v>1974</v>
      </c>
      <c r="I4" s="37">
        <v>1975</v>
      </c>
      <c r="J4" s="38">
        <v>1976</v>
      </c>
      <c r="K4" s="38">
        <v>1977</v>
      </c>
      <c r="L4" s="38">
        <v>1978</v>
      </c>
      <c r="M4" s="39">
        <v>1979</v>
      </c>
      <c r="N4" s="37">
        <v>1980</v>
      </c>
      <c r="O4" s="38">
        <v>1981</v>
      </c>
      <c r="P4" s="38">
        <v>1982</v>
      </c>
      <c r="Q4" s="38">
        <v>1983</v>
      </c>
      <c r="R4" s="39">
        <v>1984</v>
      </c>
      <c r="S4" s="37">
        <v>1985</v>
      </c>
      <c r="T4" s="38">
        <v>1986</v>
      </c>
      <c r="U4" s="38">
        <v>1987</v>
      </c>
      <c r="V4" s="38">
        <v>1988</v>
      </c>
      <c r="W4" s="39">
        <v>1989</v>
      </c>
      <c r="X4" s="37">
        <v>1990</v>
      </c>
      <c r="Y4" s="38">
        <v>1991</v>
      </c>
      <c r="Z4" s="38">
        <v>1992</v>
      </c>
      <c r="AA4" s="38">
        <v>1993</v>
      </c>
      <c r="AB4" s="39">
        <v>1994</v>
      </c>
      <c r="AC4" s="37">
        <v>1995</v>
      </c>
      <c r="AD4" s="38">
        <v>1996</v>
      </c>
      <c r="AE4" s="38">
        <v>1997</v>
      </c>
      <c r="AF4" s="38">
        <v>1998</v>
      </c>
      <c r="AG4" s="39">
        <v>1999</v>
      </c>
      <c r="AH4" s="38">
        <v>2000</v>
      </c>
      <c r="AI4" s="38">
        <v>2001</v>
      </c>
      <c r="AJ4" s="38">
        <v>2002</v>
      </c>
      <c r="AK4" s="38">
        <v>2003</v>
      </c>
      <c r="AL4" s="39">
        <v>2004</v>
      </c>
      <c r="AM4" s="38">
        <v>2005</v>
      </c>
      <c r="AN4" s="38">
        <v>2006</v>
      </c>
      <c r="AO4" s="38">
        <v>2007</v>
      </c>
      <c r="AP4" s="38">
        <v>2008</v>
      </c>
      <c r="AQ4" s="38">
        <v>2009</v>
      </c>
      <c r="AR4" s="37">
        <v>2010</v>
      </c>
      <c r="AS4" s="38">
        <v>2011</v>
      </c>
      <c r="AT4" s="38">
        <v>2012</v>
      </c>
      <c r="AU4" s="38">
        <v>2013</v>
      </c>
      <c r="AV4" s="38">
        <v>2014</v>
      </c>
    </row>
    <row r="5" spans="1:48" ht="13.9" customHeight="1">
      <c r="A5" s="32" t="s">
        <v>158</v>
      </c>
      <c r="B5" s="40" t="s">
        <v>38</v>
      </c>
      <c r="C5" s="41"/>
      <c r="D5" s="41"/>
      <c r="E5" s="42">
        <v>1925.213</v>
      </c>
      <c r="F5" s="43">
        <v>2097.2359999999999</v>
      </c>
      <c r="G5" s="43">
        <v>2235.59</v>
      </c>
      <c r="H5" s="44">
        <v>2240.85</v>
      </c>
      <c r="I5" s="42">
        <v>2288.2399999999998</v>
      </c>
      <c r="J5" s="43">
        <v>2436.1770000000001</v>
      </c>
      <c r="K5" s="43">
        <v>2554.48</v>
      </c>
      <c r="L5" s="43">
        <v>2659.3490000000002</v>
      </c>
      <c r="M5" s="44">
        <v>2718.7730000000001</v>
      </c>
      <c r="N5" s="42">
        <v>2800.598</v>
      </c>
      <c r="O5" s="43">
        <v>2827.4839999999999</v>
      </c>
      <c r="P5" s="43">
        <v>2763.9839999999999</v>
      </c>
      <c r="Q5" s="43">
        <v>2856.87</v>
      </c>
      <c r="R5" s="44">
        <v>2999.7829999999999</v>
      </c>
      <c r="S5" s="42">
        <v>3080.837</v>
      </c>
      <c r="T5" s="43">
        <v>3108.2020000000002</v>
      </c>
      <c r="U5" s="43">
        <v>3213.4349999999999</v>
      </c>
      <c r="V5" s="43">
        <v>3363.88</v>
      </c>
      <c r="W5" s="44">
        <v>3627.3560000000002</v>
      </c>
      <c r="X5" s="42">
        <v>3684.8539999999998</v>
      </c>
      <c r="Y5" s="43">
        <v>3763.3510000000001</v>
      </c>
      <c r="Z5" s="43">
        <v>3790.8760000000002</v>
      </c>
      <c r="AA5" s="43">
        <v>3923.6370000000002</v>
      </c>
      <c r="AB5" s="44">
        <v>4007.5030000000002</v>
      </c>
      <c r="AC5" s="42">
        <v>4118.3789999999999</v>
      </c>
      <c r="AD5" s="43">
        <v>4224.1729999999998</v>
      </c>
      <c r="AE5" s="43">
        <v>4245.82</v>
      </c>
      <c r="AF5" s="43">
        <v>4366.1530000000002</v>
      </c>
      <c r="AG5" s="44">
        <v>4452.5829999999996</v>
      </c>
      <c r="AH5" s="43">
        <v>4631.4809999999998</v>
      </c>
      <c r="AI5" s="43">
        <v>4428.6109999999999</v>
      </c>
      <c r="AJ5" s="43">
        <v>4627.5569999999998</v>
      </c>
      <c r="AK5" s="43">
        <v>4644.1909999999998</v>
      </c>
      <c r="AL5" s="44">
        <v>4747.9449999999997</v>
      </c>
      <c r="AM5" s="43">
        <v>4890.4809999999998</v>
      </c>
      <c r="AN5" s="43">
        <v>4882.37</v>
      </c>
      <c r="AO5" s="43">
        <v>4950.3249999999998</v>
      </c>
      <c r="AP5" s="43">
        <v>4972.3419999999996</v>
      </c>
      <c r="AQ5" s="43">
        <v>4771.63</v>
      </c>
      <c r="AR5" s="42">
        <v>4950.2030000000004</v>
      </c>
      <c r="AS5" s="43">
        <v>4956.4250000000002</v>
      </c>
      <c r="AT5" s="43">
        <v>4903.6940000000004</v>
      </c>
      <c r="AU5" s="43">
        <v>4947.7979999999998</v>
      </c>
      <c r="AV5" s="43">
        <v>4975.2700000000004</v>
      </c>
    </row>
    <row r="6" spans="1:48" ht="13.9" customHeight="1">
      <c r="A6" s="32" t="s">
        <v>159</v>
      </c>
      <c r="C6" s="45" t="s">
        <v>39</v>
      </c>
      <c r="E6" s="46">
        <v>1703.38</v>
      </c>
      <c r="F6" s="47">
        <v>1851.1089999999999</v>
      </c>
      <c r="G6" s="47">
        <v>1965.509</v>
      </c>
      <c r="H6" s="48">
        <v>1957.335</v>
      </c>
      <c r="I6" s="46">
        <v>2011.16</v>
      </c>
      <c r="J6" s="47">
        <v>2137.9569999999999</v>
      </c>
      <c r="K6" s="47">
        <v>2232.4540000000002</v>
      </c>
      <c r="L6" s="47">
        <v>2316.442</v>
      </c>
      <c r="M6" s="48">
        <v>2359.663</v>
      </c>
      <c r="N6" s="46">
        <v>2427.3200000000002</v>
      </c>
      <c r="O6" s="47">
        <v>2437.0239999999999</v>
      </c>
      <c r="P6" s="47">
        <v>2376.6350000000002</v>
      </c>
      <c r="Q6" s="47">
        <v>2449.04</v>
      </c>
      <c r="R6" s="48">
        <v>2562.7730000000001</v>
      </c>
      <c r="S6" s="46">
        <v>2621.9290000000001</v>
      </c>
      <c r="T6" s="47">
        <v>2639.7240000000002</v>
      </c>
      <c r="U6" s="47">
        <v>2717.1869999999999</v>
      </c>
      <c r="V6" s="47">
        <v>2858.0419999999999</v>
      </c>
      <c r="W6" s="48">
        <v>3127.886</v>
      </c>
      <c r="X6" s="46">
        <v>3202.8130000000001</v>
      </c>
      <c r="Y6" s="47">
        <v>3254.89</v>
      </c>
      <c r="Z6" s="47">
        <v>3270.5970000000002</v>
      </c>
      <c r="AA6" s="47">
        <v>3391.52</v>
      </c>
      <c r="AB6" s="48">
        <v>3451.83</v>
      </c>
      <c r="AC6" s="46">
        <v>3558.3739999999998</v>
      </c>
      <c r="AD6" s="47">
        <v>3651.2440000000001</v>
      </c>
      <c r="AE6" s="47">
        <v>3672.22</v>
      </c>
      <c r="AF6" s="47">
        <v>3804.5039999999999</v>
      </c>
      <c r="AG6" s="48">
        <v>3873.6379999999999</v>
      </c>
      <c r="AH6" s="47">
        <v>4025.8850000000002</v>
      </c>
      <c r="AI6" s="47">
        <v>3838.8310000000001</v>
      </c>
      <c r="AJ6" s="47">
        <v>4026.3989999999999</v>
      </c>
      <c r="AK6" s="47">
        <v>4054.6489999999999</v>
      </c>
      <c r="AL6" s="48">
        <v>4148.08</v>
      </c>
      <c r="AM6" s="47">
        <v>4268.8869999999997</v>
      </c>
      <c r="AN6" s="47">
        <v>4275.0110000000004</v>
      </c>
      <c r="AO6" s="47">
        <v>4323.915</v>
      </c>
      <c r="AP6" s="47">
        <v>4342.9799999999996</v>
      </c>
      <c r="AQ6" s="47">
        <v>4165.3950000000004</v>
      </c>
      <c r="AR6" s="46">
        <v>4354.3630000000003</v>
      </c>
      <c r="AS6" s="47">
        <v>4326.6350000000002</v>
      </c>
      <c r="AT6" s="47">
        <v>4270.884</v>
      </c>
      <c r="AU6" s="47">
        <v>4287.1139999999996</v>
      </c>
      <c r="AV6" s="47">
        <v>4319.1559999999999</v>
      </c>
    </row>
    <row r="7" spans="1:48" ht="13.9" customHeight="1">
      <c r="A7" s="32" t="s">
        <v>160</v>
      </c>
      <c r="B7" s="49"/>
      <c r="C7" s="50" t="s">
        <v>40</v>
      </c>
      <c r="D7" s="49"/>
      <c r="E7" s="51">
        <v>221.833</v>
      </c>
      <c r="F7" s="52">
        <v>246.12700000000001</v>
      </c>
      <c r="G7" s="52">
        <v>270.08100000000002</v>
      </c>
      <c r="H7" s="53">
        <v>283.51499999999999</v>
      </c>
      <c r="I7" s="51">
        <v>277.08</v>
      </c>
      <c r="J7" s="52">
        <v>298.22000000000003</v>
      </c>
      <c r="K7" s="52">
        <v>322.02600000000001</v>
      </c>
      <c r="L7" s="52">
        <v>342.90699999999998</v>
      </c>
      <c r="M7" s="53">
        <v>359.11</v>
      </c>
      <c r="N7" s="51">
        <v>373.27800000000002</v>
      </c>
      <c r="O7" s="52">
        <v>390.46</v>
      </c>
      <c r="P7" s="52">
        <v>387.34899999999999</v>
      </c>
      <c r="Q7" s="52">
        <v>407.83</v>
      </c>
      <c r="R7" s="53">
        <v>437.01</v>
      </c>
      <c r="S7" s="51">
        <v>458.90800000000002</v>
      </c>
      <c r="T7" s="52">
        <v>468.47800000000001</v>
      </c>
      <c r="U7" s="52">
        <v>496.24799999999999</v>
      </c>
      <c r="V7" s="52">
        <v>505.83800000000002</v>
      </c>
      <c r="W7" s="53">
        <v>499.47</v>
      </c>
      <c r="X7" s="51">
        <v>482.041</v>
      </c>
      <c r="Y7" s="52">
        <v>508.46100000000001</v>
      </c>
      <c r="Z7" s="52">
        <v>520.279</v>
      </c>
      <c r="AA7" s="52">
        <v>532.11699999999996</v>
      </c>
      <c r="AB7" s="53">
        <v>555.673</v>
      </c>
      <c r="AC7" s="51">
        <v>560.005</v>
      </c>
      <c r="AD7" s="52">
        <v>572.92899999999997</v>
      </c>
      <c r="AE7" s="52">
        <v>573.6</v>
      </c>
      <c r="AF7" s="52">
        <v>561.649</v>
      </c>
      <c r="AG7" s="53">
        <v>578.94500000000005</v>
      </c>
      <c r="AH7" s="52">
        <v>605.596</v>
      </c>
      <c r="AI7" s="52">
        <v>589.78</v>
      </c>
      <c r="AJ7" s="52">
        <v>601.15800000000002</v>
      </c>
      <c r="AK7" s="52">
        <v>589.54200000000003</v>
      </c>
      <c r="AL7" s="53">
        <v>599.86500000000001</v>
      </c>
      <c r="AM7" s="52">
        <v>621.59400000000005</v>
      </c>
      <c r="AN7" s="52">
        <v>607.35900000000004</v>
      </c>
      <c r="AO7" s="52">
        <v>626.41</v>
      </c>
      <c r="AP7" s="52">
        <v>629.36199999999997</v>
      </c>
      <c r="AQ7" s="52">
        <v>606.23500000000001</v>
      </c>
      <c r="AR7" s="51">
        <v>595.84</v>
      </c>
      <c r="AS7" s="52">
        <v>629.79</v>
      </c>
      <c r="AT7" s="52">
        <v>632.80999999999995</v>
      </c>
      <c r="AU7" s="52">
        <v>660.68399999999997</v>
      </c>
      <c r="AV7" s="52">
        <v>656.11400000000003</v>
      </c>
    </row>
    <row r="8" spans="1:48" ht="13.9" customHeight="1">
      <c r="A8" s="32" t="s">
        <v>161</v>
      </c>
      <c r="B8" s="40" t="s">
        <v>41</v>
      </c>
      <c r="C8" s="41"/>
      <c r="D8" s="41"/>
      <c r="E8" s="42">
        <v>175.93199999999999</v>
      </c>
      <c r="F8" s="43">
        <v>192.25299999999999</v>
      </c>
      <c r="G8" s="43">
        <v>210.30500000000001</v>
      </c>
      <c r="H8" s="44">
        <v>227.46</v>
      </c>
      <c r="I8" s="42">
        <v>239.892</v>
      </c>
      <c r="J8" s="43">
        <v>263.15300000000002</v>
      </c>
      <c r="K8" s="43">
        <v>289.56299999999999</v>
      </c>
      <c r="L8" s="43">
        <v>315.25799999999998</v>
      </c>
      <c r="M8" s="44">
        <v>349.10300000000001</v>
      </c>
      <c r="N8" s="42">
        <v>379.68900000000002</v>
      </c>
      <c r="O8" s="43">
        <v>393.38600000000002</v>
      </c>
      <c r="P8" s="43">
        <v>415.42</v>
      </c>
      <c r="Q8" s="43">
        <v>439</v>
      </c>
      <c r="R8" s="44">
        <v>471.45699999999999</v>
      </c>
      <c r="S8" s="42">
        <v>499.839</v>
      </c>
      <c r="T8" s="43">
        <v>535.04100000000005</v>
      </c>
      <c r="U8" s="43">
        <v>564.32600000000002</v>
      </c>
      <c r="V8" s="43">
        <v>591.04999999999995</v>
      </c>
      <c r="W8" s="44">
        <v>611.404</v>
      </c>
      <c r="X8" s="42">
        <v>623.18700000000001</v>
      </c>
      <c r="Y8" s="43">
        <v>659.10299999999995</v>
      </c>
      <c r="Z8" s="43">
        <v>679.20299999999997</v>
      </c>
      <c r="AA8" s="43">
        <v>714.15800000000002</v>
      </c>
      <c r="AB8" s="44">
        <v>753.49099999999999</v>
      </c>
      <c r="AC8" s="42">
        <v>792.31399999999996</v>
      </c>
      <c r="AD8" s="43">
        <v>830.46600000000001</v>
      </c>
      <c r="AE8" s="43">
        <v>879.38800000000003</v>
      </c>
      <c r="AF8" s="43">
        <v>924.08399999999995</v>
      </c>
      <c r="AG8" s="44">
        <v>959.18200000000002</v>
      </c>
      <c r="AH8" s="43">
        <v>1008.556</v>
      </c>
      <c r="AI8" s="43">
        <v>1002.324</v>
      </c>
      <c r="AJ8" s="43">
        <v>1032.9449999999999</v>
      </c>
      <c r="AK8" s="43">
        <v>1089.2750000000001</v>
      </c>
      <c r="AL8" s="44">
        <v>1137.0909999999999</v>
      </c>
      <c r="AM8" s="43">
        <v>1187.7449999999999</v>
      </c>
      <c r="AN8" s="43">
        <v>1232.069</v>
      </c>
      <c r="AO8" s="43">
        <v>1286.1869999999999</v>
      </c>
      <c r="AP8" s="43">
        <v>1333.992</v>
      </c>
      <c r="AQ8" s="43">
        <v>1339.432</v>
      </c>
      <c r="AR8" s="42">
        <v>1404.951</v>
      </c>
      <c r="AS8" s="43">
        <v>1474.9939999999999</v>
      </c>
      <c r="AT8" s="43">
        <v>1525.67</v>
      </c>
      <c r="AU8" s="43">
        <v>1557.7170000000001</v>
      </c>
      <c r="AV8" s="43">
        <v>1592.317</v>
      </c>
    </row>
    <row r="9" spans="1:48" ht="13.9" customHeight="1">
      <c r="A9" s="32" t="s">
        <v>162</v>
      </c>
      <c r="C9" s="45" t="s">
        <v>42</v>
      </c>
      <c r="E9" s="54">
        <v>31.039000000000001</v>
      </c>
      <c r="F9" s="55">
        <v>34.36</v>
      </c>
      <c r="G9" s="55">
        <v>37.1</v>
      </c>
      <c r="H9" s="56">
        <v>40.984000000000002</v>
      </c>
      <c r="I9" s="54">
        <v>43.923999999999999</v>
      </c>
      <c r="J9" s="55">
        <v>47.524000000000001</v>
      </c>
      <c r="K9" s="55">
        <v>52.259</v>
      </c>
      <c r="L9" s="55">
        <v>56.99</v>
      </c>
      <c r="M9" s="56">
        <v>62.085000000000001</v>
      </c>
      <c r="N9" s="54">
        <v>66.962000000000003</v>
      </c>
      <c r="O9" s="55">
        <v>73.156999999999996</v>
      </c>
      <c r="P9" s="55">
        <v>80.048000000000002</v>
      </c>
      <c r="Q9" s="55">
        <v>81.876999999999995</v>
      </c>
      <c r="R9" s="56">
        <v>86.93</v>
      </c>
      <c r="S9" s="54">
        <v>92.989000000000004</v>
      </c>
      <c r="T9" s="55">
        <v>97.134</v>
      </c>
      <c r="U9" s="47">
        <v>104.002</v>
      </c>
      <c r="V9" s="47">
        <v>109.86199999999999</v>
      </c>
      <c r="W9" s="48">
        <v>117.705</v>
      </c>
      <c r="X9" s="46">
        <v>115.837</v>
      </c>
      <c r="Y9" s="47">
        <v>128.57</v>
      </c>
      <c r="Z9" s="47">
        <v>132.864</v>
      </c>
      <c r="AA9" s="47">
        <v>135.673</v>
      </c>
      <c r="AB9" s="48">
        <v>147.131</v>
      </c>
      <c r="AC9" s="46">
        <v>152.24799999999999</v>
      </c>
      <c r="AD9" s="47">
        <v>157.691</v>
      </c>
      <c r="AE9" s="47">
        <v>167.49299999999999</v>
      </c>
      <c r="AF9" s="47">
        <v>182.304</v>
      </c>
      <c r="AG9" s="48">
        <v>191.51</v>
      </c>
      <c r="AH9" s="47">
        <v>205.67500000000001</v>
      </c>
      <c r="AI9" s="47">
        <v>213.988</v>
      </c>
      <c r="AJ9" s="47">
        <v>218.221</v>
      </c>
      <c r="AK9" s="47">
        <v>236.21700000000001</v>
      </c>
      <c r="AL9" s="48">
        <v>237.583</v>
      </c>
      <c r="AM9" s="47">
        <v>250.71799999999999</v>
      </c>
      <c r="AN9" s="47">
        <v>257.75</v>
      </c>
      <c r="AO9" s="47">
        <v>265.20800000000003</v>
      </c>
      <c r="AP9" s="47">
        <v>269.315</v>
      </c>
      <c r="AQ9" s="47">
        <v>267.75400000000002</v>
      </c>
      <c r="AR9" s="46">
        <v>275.53699999999998</v>
      </c>
      <c r="AS9" s="47">
        <v>302.78500000000003</v>
      </c>
      <c r="AT9" s="47">
        <v>307.26799999999997</v>
      </c>
      <c r="AU9" s="47">
        <v>297.32600000000002</v>
      </c>
      <c r="AV9" s="47">
        <v>301.49599999999998</v>
      </c>
    </row>
    <row r="10" spans="1:48" ht="13.9" customHeight="1">
      <c r="A10" s="32" t="s">
        <v>163</v>
      </c>
      <c r="C10" s="45" t="s">
        <v>43</v>
      </c>
      <c r="E10" s="54">
        <v>51.578000000000003</v>
      </c>
      <c r="F10" s="55">
        <v>57.155999999999999</v>
      </c>
      <c r="G10" s="55">
        <v>64.725999999999999</v>
      </c>
      <c r="H10" s="56">
        <v>71.698999999999998</v>
      </c>
      <c r="I10" s="54">
        <v>78.935000000000002</v>
      </c>
      <c r="J10" s="55">
        <v>90.033000000000001</v>
      </c>
      <c r="K10" s="47">
        <v>101.012</v>
      </c>
      <c r="L10" s="47">
        <v>112.729</v>
      </c>
      <c r="M10" s="48">
        <v>126.774</v>
      </c>
      <c r="N10" s="46">
        <v>139.38</v>
      </c>
      <c r="O10" s="47">
        <v>142.18700000000001</v>
      </c>
      <c r="P10" s="47">
        <v>152.089</v>
      </c>
      <c r="Q10" s="47">
        <v>162.494</v>
      </c>
      <c r="R10" s="48">
        <v>179.39</v>
      </c>
      <c r="S10" s="46">
        <v>193.68199999999999</v>
      </c>
      <c r="T10" s="47">
        <v>202.12799999999999</v>
      </c>
      <c r="U10" s="47">
        <v>203.33099999999999</v>
      </c>
      <c r="V10" s="47">
        <v>214.947</v>
      </c>
      <c r="W10" s="48">
        <v>221.523</v>
      </c>
      <c r="X10" s="46">
        <v>222.821</v>
      </c>
      <c r="Y10" s="47">
        <v>234.37700000000001</v>
      </c>
      <c r="Z10" s="47">
        <v>241.732</v>
      </c>
      <c r="AA10" s="47">
        <v>251.976</v>
      </c>
      <c r="AB10" s="48">
        <v>260.041</v>
      </c>
      <c r="AC10" s="46">
        <v>275.601</v>
      </c>
      <c r="AD10" s="47">
        <v>291.27800000000002</v>
      </c>
      <c r="AE10" s="47">
        <v>307.98200000000003</v>
      </c>
      <c r="AF10" s="47">
        <v>321.74799999999999</v>
      </c>
      <c r="AG10" s="48">
        <v>334.71600000000001</v>
      </c>
      <c r="AH10" s="47">
        <v>348.91</v>
      </c>
      <c r="AI10" s="47">
        <v>328.50799999999998</v>
      </c>
      <c r="AJ10" s="47">
        <v>345.67099999999999</v>
      </c>
      <c r="AK10" s="47">
        <v>364.339</v>
      </c>
      <c r="AL10" s="48">
        <v>387.45299999999997</v>
      </c>
      <c r="AM10" s="47">
        <v>403.03300000000002</v>
      </c>
      <c r="AN10" s="47">
        <v>419.33699999999999</v>
      </c>
      <c r="AO10" s="47">
        <v>445.14699999999999</v>
      </c>
      <c r="AP10" s="47">
        <v>463.06700000000001</v>
      </c>
      <c r="AQ10" s="47">
        <v>466.12099999999998</v>
      </c>
      <c r="AR10" s="46">
        <v>515.745</v>
      </c>
      <c r="AS10" s="47">
        <v>531.75699999999995</v>
      </c>
      <c r="AT10" s="47">
        <v>552.62400000000002</v>
      </c>
      <c r="AU10" s="47">
        <v>571.08799999999997</v>
      </c>
      <c r="AV10" s="47">
        <v>590.63199999999995</v>
      </c>
    </row>
    <row r="11" spans="1:48" ht="13.9" customHeight="1">
      <c r="A11" s="32" t="s">
        <v>164</v>
      </c>
      <c r="C11" s="45" t="s">
        <v>44</v>
      </c>
      <c r="E11" s="57">
        <v>8.5239999999999991</v>
      </c>
      <c r="F11" s="58">
        <v>8.9339999999999993</v>
      </c>
      <c r="G11" s="58">
        <v>8.766</v>
      </c>
      <c r="H11" s="59">
        <v>9.2970000000000006</v>
      </c>
      <c r="I11" s="57">
        <v>8.7319999999999993</v>
      </c>
      <c r="J11" s="58">
        <v>9.2769999999999992</v>
      </c>
      <c r="K11" s="58">
        <v>9.7759999999999998</v>
      </c>
      <c r="L11" s="55">
        <v>10.36</v>
      </c>
      <c r="M11" s="56">
        <v>11.134</v>
      </c>
      <c r="N11" s="54">
        <v>11.750999999999999</v>
      </c>
      <c r="O11" s="55">
        <v>11.978</v>
      </c>
      <c r="P11" s="55">
        <v>11.871</v>
      </c>
      <c r="Q11" s="55">
        <v>12.624000000000001</v>
      </c>
      <c r="R11" s="56">
        <v>13.497</v>
      </c>
      <c r="S11" s="54">
        <v>14.04</v>
      </c>
      <c r="T11" s="55">
        <v>14.744</v>
      </c>
      <c r="U11" s="55">
        <v>15.637</v>
      </c>
      <c r="V11" s="55">
        <v>16.914999999999999</v>
      </c>
      <c r="W11" s="56">
        <v>17.811</v>
      </c>
      <c r="X11" s="54">
        <v>18.372</v>
      </c>
      <c r="Y11" s="55">
        <v>19.960999999999999</v>
      </c>
      <c r="Z11" s="55">
        <v>22.363</v>
      </c>
      <c r="AA11" s="55">
        <v>24.003</v>
      </c>
      <c r="AB11" s="56">
        <v>25.277000000000001</v>
      </c>
      <c r="AC11" s="54">
        <v>28.027000000000001</v>
      </c>
      <c r="AD11" s="55">
        <v>30.733000000000001</v>
      </c>
      <c r="AE11" s="55">
        <v>33.296999999999997</v>
      </c>
      <c r="AF11" s="55">
        <v>35.509</v>
      </c>
      <c r="AG11" s="56">
        <v>38.39</v>
      </c>
      <c r="AH11" s="55">
        <v>40.078000000000003</v>
      </c>
      <c r="AI11" s="55">
        <v>42.530999999999999</v>
      </c>
      <c r="AJ11" s="55">
        <v>43.670999999999999</v>
      </c>
      <c r="AK11" s="55">
        <v>46.829000000000001</v>
      </c>
      <c r="AL11" s="56">
        <v>51.207999999999998</v>
      </c>
      <c r="AM11" s="55">
        <v>52.484000000000002</v>
      </c>
      <c r="AN11" s="55">
        <v>55.32</v>
      </c>
      <c r="AO11" s="55">
        <v>58.509</v>
      </c>
      <c r="AP11" s="55">
        <v>59.704000000000001</v>
      </c>
      <c r="AQ11" s="55">
        <v>60.722000000000001</v>
      </c>
      <c r="AR11" s="54">
        <v>60.433999999999997</v>
      </c>
      <c r="AS11" s="55">
        <v>65.712999999999994</v>
      </c>
      <c r="AT11" s="55">
        <v>69.751000000000005</v>
      </c>
      <c r="AU11" s="55">
        <v>73.064999999999998</v>
      </c>
      <c r="AV11" s="55">
        <v>73.718999999999994</v>
      </c>
    </row>
    <row r="12" spans="1:48" s="33" customFormat="1" ht="13.9" customHeight="1">
      <c r="A12" s="33" t="s">
        <v>165</v>
      </c>
      <c r="B12" s="49"/>
      <c r="C12" s="50" t="s">
        <v>45</v>
      </c>
      <c r="D12" s="49"/>
      <c r="E12" s="60">
        <v>5.9509999999999996</v>
      </c>
      <c r="F12" s="61">
        <v>6.2880000000000003</v>
      </c>
      <c r="G12" s="61">
        <v>6.66</v>
      </c>
      <c r="H12" s="62">
        <v>7.2759999999999998</v>
      </c>
      <c r="I12" s="60">
        <v>7.4850000000000003</v>
      </c>
      <c r="J12" s="61">
        <v>7.9160000000000004</v>
      </c>
      <c r="K12" s="61">
        <v>8.625</v>
      </c>
      <c r="L12" s="61">
        <v>8.7639999999999993</v>
      </c>
      <c r="M12" s="62">
        <v>9.2639999999999993</v>
      </c>
      <c r="N12" s="63">
        <v>10.031000000000001</v>
      </c>
      <c r="O12" s="64">
        <v>10.752000000000001</v>
      </c>
      <c r="P12" s="64">
        <v>11.343999999999999</v>
      </c>
      <c r="Q12" s="64">
        <v>10.682</v>
      </c>
      <c r="R12" s="65">
        <v>11.763</v>
      </c>
      <c r="S12" s="63">
        <v>12.111000000000001</v>
      </c>
      <c r="T12" s="64">
        <v>12.948</v>
      </c>
      <c r="U12" s="64">
        <v>14.006</v>
      </c>
      <c r="V12" s="64">
        <v>13.552</v>
      </c>
      <c r="W12" s="65">
        <v>13.727</v>
      </c>
      <c r="X12" s="63">
        <v>13.808</v>
      </c>
      <c r="Y12" s="64">
        <v>14.481999999999999</v>
      </c>
      <c r="Z12" s="64">
        <v>13.122</v>
      </c>
      <c r="AA12" s="64">
        <v>14.808</v>
      </c>
      <c r="AB12" s="65">
        <v>15.866</v>
      </c>
      <c r="AC12" s="63">
        <v>16.143999999999998</v>
      </c>
      <c r="AD12" s="64">
        <v>17.271999999999998</v>
      </c>
      <c r="AE12" s="64">
        <v>17.946999999999999</v>
      </c>
      <c r="AF12" s="64">
        <v>18.574999999999999</v>
      </c>
      <c r="AG12" s="65">
        <v>19.04</v>
      </c>
      <c r="AH12" s="64">
        <v>19.914000000000001</v>
      </c>
      <c r="AI12" s="64">
        <v>20.777999999999999</v>
      </c>
      <c r="AJ12" s="64">
        <v>21.983000000000001</v>
      </c>
      <c r="AK12" s="64">
        <v>22.923999999999999</v>
      </c>
      <c r="AL12" s="65">
        <v>24.254999999999999</v>
      </c>
      <c r="AM12" s="64">
        <v>25.498999999999999</v>
      </c>
      <c r="AN12" s="64">
        <v>27.358000000000001</v>
      </c>
      <c r="AO12" s="64">
        <v>29.931000000000001</v>
      </c>
      <c r="AP12" s="64">
        <v>32.43</v>
      </c>
      <c r="AQ12" s="64">
        <v>32.929000000000002</v>
      </c>
      <c r="AR12" s="63">
        <v>35.89</v>
      </c>
      <c r="AS12" s="64">
        <v>39.222999999999999</v>
      </c>
      <c r="AT12" s="64">
        <v>39.908999999999999</v>
      </c>
      <c r="AU12" s="64">
        <v>43.308999999999997</v>
      </c>
      <c r="AV12" s="64">
        <v>45.527000000000001</v>
      </c>
    </row>
    <row r="13" spans="1:48" ht="13.9" customHeight="1">
      <c r="A13" s="32" t="s">
        <v>166</v>
      </c>
      <c r="B13" s="40" t="s">
        <v>46</v>
      </c>
      <c r="C13" s="41"/>
      <c r="D13" s="41"/>
      <c r="E13" s="42">
        <v>2295.136</v>
      </c>
      <c r="F13" s="43">
        <v>2458.1489999999999</v>
      </c>
      <c r="G13" s="43">
        <v>2639.5369999999998</v>
      </c>
      <c r="H13" s="44">
        <v>2749.3290000000002</v>
      </c>
      <c r="I13" s="42">
        <v>2834.308</v>
      </c>
      <c r="J13" s="43">
        <v>3039.1889999999999</v>
      </c>
      <c r="K13" s="43">
        <v>3139.0479999999998</v>
      </c>
      <c r="L13" s="43">
        <v>3287.9969999999998</v>
      </c>
      <c r="M13" s="44">
        <v>3417.9690000000001</v>
      </c>
      <c r="N13" s="42">
        <v>3510.2779999999998</v>
      </c>
      <c r="O13" s="43">
        <v>3560.9960000000001</v>
      </c>
      <c r="P13" s="43">
        <v>3615.6680000000001</v>
      </c>
      <c r="Q13" s="43">
        <v>3741.7179999999998</v>
      </c>
      <c r="R13" s="44">
        <v>3923.7269999999999</v>
      </c>
      <c r="S13" s="42">
        <v>4079.3180000000002</v>
      </c>
      <c r="T13" s="43">
        <v>4196.2299999999996</v>
      </c>
      <c r="U13" s="43">
        <v>4351.9679999999998</v>
      </c>
      <c r="V13" s="43">
        <v>4457.5770000000002</v>
      </c>
      <c r="W13" s="44">
        <v>4534.0360000000001</v>
      </c>
      <c r="X13" s="42">
        <v>4556.0169999999998</v>
      </c>
      <c r="Y13" s="43">
        <v>4550.0060000000003</v>
      </c>
      <c r="Z13" s="43">
        <v>4430.9380000000001</v>
      </c>
      <c r="AA13" s="43">
        <v>4345.2470000000003</v>
      </c>
      <c r="AB13" s="44">
        <v>4263.6819999999998</v>
      </c>
      <c r="AC13" s="42">
        <v>4317.0640000000003</v>
      </c>
      <c r="AD13" s="43">
        <v>4374.5450000000001</v>
      </c>
      <c r="AE13" s="43">
        <v>4384.4759999999997</v>
      </c>
      <c r="AF13" s="43">
        <v>4445.107</v>
      </c>
      <c r="AG13" s="44">
        <v>4510.982</v>
      </c>
      <c r="AH13" s="43">
        <v>4654.9790000000003</v>
      </c>
      <c r="AI13" s="43">
        <v>4741.0720000000001</v>
      </c>
      <c r="AJ13" s="43">
        <v>4775.37</v>
      </c>
      <c r="AK13" s="43">
        <v>4901.2529999999997</v>
      </c>
      <c r="AL13" s="44">
        <v>5013.3639999999996</v>
      </c>
      <c r="AM13" s="43">
        <v>5097.2309999999998</v>
      </c>
      <c r="AN13" s="43">
        <v>5206.0339999999997</v>
      </c>
      <c r="AO13" s="43">
        <v>5276.9830000000002</v>
      </c>
      <c r="AP13" s="43">
        <v>5328.7719999999999</v>
      </c>
      <c r="AQ13" s="43">
        <v>5079.1360000000004</v>
      </c>
      <c r="AR13" s="42">
        <v>5312.2340000000004</v>
      </c>
      <c r="AS13" s="43">
        <v>5289.7240000000002</v>
      </c>
      <c r="AT13" s="43">
        <v>5349.0060000000003</v>
      </c>
      <c r="AU13" s="43">
        <v>5315.5910000000003</v>
      </c>
      <c r="AV13" s="43">
        <v>5248.6180000000004</v>
      </c>
    </row>
    <row r="14" spans="1:48" ht="13.9" customHeight="1">
      <c r="A14" s="32" t="s">
        <v>167</v>
      </c>
      <c r="B14" s="66"/>
      <c r="C14" s="67" t="s">
        <v>47</v>
      </c>
      <c r="D14" s="66"/>
      <c r="E14" s="68">
        <v>1402.5150000000001</v>
      </c>
      <c r="F14" s="69">
        <v>1499.222</v>
      </c>
      <c r="G14" s="69">
        <v>1618.194</v>
      </c>
      <c r="H14" s="70">
        <v>1659.2239999999999</v>
      </c>
      <c r="I14" s="68">
        <v>1672.981</v>
      </c>
      <c r="J14" s="69">
        <v>1794.423</v>
      </c>
      <c r="K14" s="69">
        <v>1846.597</v>
      </c>
      <c r="L14" s="69">
        <v>1934.5709999999999</v>
      </c>
      <c r="M14" s="70">
        <v>2022.5450000000001</v>
      </c>
      <c r="N14" s="68">
        <v>2048.9110000000001</v>
      </c>
      <c r="O14" s="69">
        <v>2061.83</v>
      </c>
      <c r="P14" s="69">
        <v>2071.3980000000001</v>
      </c>
      <c r="Q14" s="69">
        <v>2138.502</v>
      </c>
      <c r="R14" s="70">
        <v>2236.652</v>
      </c>
      <c r="S14" s="68">
        <v>2341.7530000000002</v>
      </c>
      <c r="T14" s="69">
        <v>2394.5720000000001</v>
      </c>
      <c r="U14" s="69">
        <v>2481.8159999999998</v>
      </c>
      <c r="V14" s="69">
        <v>2541.848</v>
      </c>
      <c r="W14" s="70">
        <v>2601.2539999999999</v>
      </c>
      <c r="X14" s="68">
        <v>2661.71</v>
      </c>
      <c r="Y14" s="69">
        <v>2707.1970000000001</v>
      </c>
      <c r="Z14" s="69">
        <v>2724.7130000000002</v>
      </c>
      <c r="AA14" s="69">
        <v>2741.1120000000001</v>
      </c>
      <c r="AB14" s="70">
        <v>2789.1</v>
      </c>
      <c r="AC14" s="68">
        <v>2866.3420000000001</v>
      </c>
      <c r="AD14" s="69">
        <v>2944.4949999999999</v>
      </c>
      <c r="AE14" s="69">
        <v>2983.4920000000002</v>
      </c>
      <c r="AF14" s="69">
        <v>3059.8789999999999</v>
      </c>
      <c r="AG14" s="70">
        <v>3118.018</v>
      </c>
      <c r="AH14" s="69">
        <v>3222.616</v>
      </c>
      <c r="AI14" s="69">
        <v>3278.72</v>
      </c>
      <c r="AJ14" s="69">
        <v>3306.951</v>
      </c>
      <c r="AK14" s="69">
        <v>3383.6990000000001</v>
      </c>
      <c r="AL14" s="70">
        <v>3460.6129999999998</v>
      </c>
      <c r="AM14" s="69">
        <v>3513.5929999999998</v>
      </c>
      <c r="AN14" s="69">
        <v>3560.7170000000001</v>
      </c>
      <c r="AO14" s="69">
        <v>3613.4960000000001</v>
      </c>
      <c r="AP14" s="69">
        <v>3629.8850000000002</v>
      </c>
      <c r="AQ14" s="69">
        <v>3459.547</v>
      </c>
      <c r="AR14" s="68">
        <v>3612.4290000000001</v>
      </c>
      <c r="AS14" s="69">
        <v>3564.674</v>
      </c>
      <c r="AT14" s="69">
        <v>3604.9450000000002</v>
      </c>
      <c r="AU14" s="69">
        <v>3566.9870000000001</v>
      </c>
      <c r="AV14" s="69">
        <v>3499.9450000000002</v>
      </c>
    </row>
    <row r="15" spans="1:48" ht="13.9" customHeight="1">
      <c r="A15" s="32" t="s">
        <v>168</v>
      </c>
      <c r="D15" s="45" t="s">
        <v>48</v>
      </c>
      <c r="E15" s="46">
        <v>255.756</v>
      </c>
      <c r="F15" s="47">
        <v>262.767</v>
      </c>
      <c r="G15" s="47">
        <v>281.35199999999998</v>
      </c>
      <c r="H15" s="48">
        <v>272.40199999999999</v>
      </c>
      <c r="I15" s="46">
        <v>270.79000000000002</v>
      </c>
      <c r="J15" s="47">
        <v>275.279</v>
      </c>
      <c r="K15" s="47">
        <v>281.73</v>
      </c>
      <c r="L15" s="47">
        <v>286.46199999999999</v>
      </c>
      <c r="M15" s="48">
        <v>298.64499999999998</v>
      </c>
      <c r="N15" s="46">
        <v>284.07100000000003</v>
      </c>
      <c r="O15" s="47">
        <v>276.697</v>
      </c>
      <c r="P15" s="47">
        <v>271.67599999999999</v>
      </c>
      <c r="Q15" s="47">
        <v>275.56700000000001</v>
      </c>
      <c r="R15" s="48">
        <v>280.39600000000002</v>
      </c>
      <c r="S15" s="46">
        <v>294.71899999999999</v>
      </c>
      <c r="T15" s="47">
        <v>299.35500000000002</v>
      </c>
      <c r="U15" s="47">
        <v>301.64400000000001</v>
      </c>
      <c r="V15" s="47">
        <v>306.69400000000002</v>
      </c>
      <c r="W15" s="48">
        <v>312.67500000000001</v>
      </c>
      <c r="X15" s="46">
        <v>317.755</v>
      </c>
      <c r="Y15" s="47">
        <v>321.35199999999998</v>
      </c>
      <c r="Z15" s="47">
        <v>319.346</v>
      </c>
      <c r="AA15" s="47">
        <v>321.66500000000002</v>
      </c>
      <c r="AB15" s="48">
        <v>325.024</v>
      </c>
      <c r="AC15" s="46">
        <v>332.48899999999998</v>
      </c>
      <c r="AD15" s="47">
        <v>349.31299999999999</v>
      </c>
      <c r="AE15" s="47">
        <v>349.18</v>
      </c>
      <c r="AF15" s="47">
        <v>361.07900000000001</v>
      </c>
      <c r="AG15" s="48">
        <v>365.25</v>
      </c>
      <c r="AH15" s="47">
        <v>374.375</v>
      </c>
      <c r="AI15" s="47">
        <v>382.36799999999999</v>
      </c>
      <c r="AJ15" s="47">
        <v>384.59500000000003</v>
      </c>
      <c r="AK15" s="47">
        <v>395.47300000000001</v>
      </c>
      <c r="AL15" s="48">
        <v>391.28699999999998</v>
      </c>
      <c r="AM15" s="47">
        <v>395.42500000000001</v>
      </c>
      <c r="AN15" s="47">
        <v>393.42899999999997</v>
      </c>
      <c r="AO15" s="47">
        <v>392.97</v>
      </c>
      <c r="AP15" s="47">
        <v>384.80500000000001</v>
      </c>
      <c r="AQ15" s="47">
        <v>373.03500000000003</v>
      </c>
      <c r="AR15" s="46">
        <v>378.62099999999998</v>
      </c>
      <c r="AS15" s="47">
        <v>364.517</v>
      </c>
      <c r="AT15" s="47">
        <v>360.61599999999999</v>
      </c>
      <c r="AU15" s="47">
        <v>356.26400000000001</v>
      </c>
      <c r="AV15" s="47">
        <v>336.04199999999997</v>
      </c>
    </row>
    <row r="16" spans="1:48" ht="13.9" customHeight="1">
      <c r="A16" s="32" t="s">
        <v>169</v>
      </c>
      <c r="D16" s="45" t="s">
        <v>49</v>
      </c>
      <c r="E16" s="46">
        <v>327.24900000000002</v>
      </c>
      <c r="F16" s="47">
        <v>345.88099999999997</v>
      </c>
      <c r="G16" s="47">
        <v>374.35199999999998</v>
      </c>
      <c r="H16" s="48">
        <v>390.56299999999999</v>
      </c>
      <c r="I16" s="46">
        <v>383.77</v>
      </c>
      <c r="J16" s="47">
        <v>421.423</v>
      </c>
      <c r="K16" s="47">
        <v>426.053</v>
      </c>
      <c r="L16" s="47">
        <v>447.97399999999999</v>
      </c>
      <c r="M16" s="48">
        <v>467.57299999999998</v>
      </c>
      <c r="N16" s="46">
        <v>466.34</v>
      </c>
      <c r="O16" s="47">
        <v>467.73700000000002</v>
      </c>
      <c r="P16" s="47">
        <v>468.10899999999998</v>
      </c>
      <c r="Q16" s="47">
        <v>476.81</v>
      </c>
      <c r="R16" s="48">
        <v>503.233</v>
      </c>
      <c r="S16" s="46">
        <v>520.55999999999995</v>
      </c>
      <c r="T16" s="47">
        <v>521.81299999999999</v>
      </c>
      <c r="U16" s="47">
        <v>530.46699999999998</v>
      </c>
      <c r="V16" s="47">
        <v>547.10900000000004</v>
      </c>
      <c r="W16" s="48">
        <v>557.39700000000005</v>
      </c>
      <c r="X16" s="46">
        <v>547.65</v>
      </c>
      <c r="Y16" s="47">
        <v>535.82600000000002</v>
      </c>
      <c r="Z16" s="47">
        <v>533.67200000000003</v>
      </c>
      <c r="AA16" s="47">
        <v>522.48699999999997</v>
      </c>
      <c r="AB16" s="48">
        <v>525.20500000000004</v>
      </c>
      <c r="AC16" s="46">
        <v>532.81399999999996</v>
      </c>
      <c r="AD16" s="47">
        <v>550.69100000000003</v>
      </c>
      <c r="AE16" s="47">
        <v>548.01099999999997</v>
      </c>
      <c r="AF16" s="47">
        <v>552.375</v>
      </c>
      <c r="AG16" s="48">
        <v>552.54499999999996</v>
      </c>
      <c r="AH16" s="47">
        <v>572.31299999999999</v>
      </c>
      <c r="AI16" s="47">
        <v>581.88599999999997</v>
      </c>
      <c r="AJ16" s="47">
        <v>581.95399999999995</v>
      </c>
      <c r="AK16" s="47">
        <v>603.60299999999995</v>
      </c>
      <c r="AL16" s="48">
        <v>611.10500000000002</v>
      </c>
      <c r="AM16" s="47">
        <v>615.79999999999995</v>
      </c>
      <c r="AN16" s="47">
        <v>632.73199999999997</v>
      </c>
      <c r="AO16" s="47">
        <v>633.66300000000001</v>
      </c>
      <c r="AP16" s="47">
        <v>634.38</v>
      </c>
      <c r="AQ16" s="47">
        <v>589.96600000000001</v>
      </c>
      <c r="AR16" s="46">
        <v>626.58299999999997</v>
      </c>
      <c r="AS16" s="47">
        <v>607.22799999999995</v>
      </c>
      <c r="AT16" s="47">
        <v>623.71799999999996</v>
      </c>
      <c r="AU16" s="47">
        <v>632.94500000000005</v>
      </c>
      <c r="AV16" s="47">
        <v>621.93799999999999</v>
      </c>
    </row>
    <row r="17" spans="1:48" ht="13.9" customHeight="1">
      <c r="A17" s="32" t="s">
        <v>170</v>
      </c>
      <c r="D17" s="45" t="s">
        <v>50</v>
      </c>
      <c r="E17" s="46">
        <v>155.84899999999999</v>
      </c>
      <c r="F17" s="47">
        <v>171.20099999999999</v>
      </c>
      <c r="G17" s="47">
        <v>182.50800000000001</v>
      </c>
      <c r="H17" s="48">
        <v>186.84700000000001</v>
      </c>
      <c r="I17" s="46">
        <v>185.29400000000001</v>
      </c>
      <c r="J17" s="47">
        <v>205.857</v>
      </c>
      <c r="K17" s="47">
        <v>210.45</v>
      </c>
      <c r="L17" s="47">
        <v>226.14500000000001</v>
      </c>
      <c r="M17" s="48">
        <v>240.46899999999999</v>
      </c>
      <c r="N17" s="46">
        <v>257.30799999999999</v>
      </c>
      <c r="O17" s="47">
        <v>275.63</v>
      </c>
      <c r="P17" s="47">
        <v>278.46800000000002</v>
      </c>
      <c r="Q17" s="47">
        <v>295.35899999999998</v>
      </c>
      <c r="R17" s="48">
        <v>322.65300000000002</v>
      </c>
      <c r="S17" s="46">
        <v>342.55399999999997</v>
      </c>
      <c r="T17" s="47">
        <v>360.57299999999998</v>
      </c>
      <c r="U17" s="47">
        <v>376.44200000000001</v>
      </c>
      <c r="V17" s="47">
        <v>390.23200000000003</v>
      </c>
      <c r="W17" s="48">
        <v>403.53399999999999</v>
      </c>
      <c r="X17" s="46">
        <v>417.19900000000001</v>
      </c>
      <c r="Y17" s="47">
        <v>451.61200000000002</v>
      </c>
      <c r="Z17" s="47">
        <v>460.01100000000002</v>
      </c>
      <c r="AA17" s="47">
        <v>469.654</v>
      </c>
      <c r="AB17" s="48">
        <v>474.59300000000002</v>
      </c>
      <c r="AC17" s="46">
        <v>491.20100000000002</v>
      </c>
      <c r="AD17" s="47">
        <v>509.16</v>
      </c>
      <c r="AE17" s="47">
        <v>500.97500000000002</v>
      </c>
      <c r="AF17" s="47">
        <v>507.26600000000002</v>
      </c>
      <c r="AG17" s="48">
        <v>521.23699999999997</v>
      </c>
      <c r="AH17" s="47">
        <v>535.18399999999997</v>
      </c>
      <c r="AI17" s="47">
        <v>545.28599999999994</v>
      </c>
      <c r="AJ17" s="47">
        <v>553.63</v>
      </c>
      <c r="AK17" s="47">
        <v>561.50400000000002</v>
      </c>
      <c r="AL17" s="48">
        <v>568.71</v>
      </c>
      <c r="AM17" s="47">
        <v>571.21</v>
      </c>
      <c r="AN17" s="47">
        <v>569.43200000000002</v>
      </c>
      <c r="AO17" s="47">
        <v>563.76199999999994</v>
      </c>
      <c r="AP17" s="47">
        <v>568.80200000000002</v>
      </c>
      <c r="AQ17" s="47">
        <v>530.66300000000001</v>
      </c>
      <c r="AR17" s="46">
        <v>564.28499999999997</v>
      </c>
      <c r="AS17" s="47">
        <v>556.37400000000002</v>
      </c>
      <c r="AT17" s="47">
        <v>560.82600000000002</v>
      </c>
      <c r="AU17" s="47">
        <v>567.15700000000004</v>
      </c>
      <c r="AV17" s="47">
        <v>556.97900000000004</v>
      </c>
    </row>
    <row r="18" spans="1:48" ht="13.9" customHeight="1">
      <c r="A18" s="32" t="s">
        <v>171</v>
      </c>
      <c r="B18" s="33"/>
      <c r="C18" s="33"/>
      <c r="D18" s="71" t="s">
        <v>51</v>
      </c>
      <c r="E18" s="46">
        <v>123.92</v>
      </c>
      <c r="F18" s="47">
        <v>133.89400000000001</v>
      </c>
      <c r="G18" s="47">
        <v>143.916</v>
      </c>
      <c r="H18" s="48">
        <v>147.35400000000001</v>
      </c>
      <c r="I18" s="46">
        <v>145.77799999999999</v>
      </c>
      <c r="J18" s="47">
        <v>161.78299999999999</v>
      </c>
      <c r="K18" s="47">
        <v>164.958</v>
      </c>
      <c r="L18" s="47">
        <v>173.119</v>
      </c>
      <c r="M18" s="48">
        <v>178.999</v>
      </c>
      <c r="N18" s="46">
        <v>183.47399999999999</v>
      </c>
      <c r="O18" s="47">
        <v>178.95400000000001</v>
      </c>
      <c r="P18" s="47">
        <v>181.82599999999999</v>
      </c>
      <c r="Q18" s="47">
        <v>180.10900000000001</v>
      </c>
      <c r="R18" s="48">
        <v>179.636</v>
      </c>
      <c r="S18" s="46">
        <v>182.23699999999999</v>
      </c>
      <c r="T18" s="47">
        <v>188.89500000000001</v>
      </c>
      <c r="U18" s="47">
        <v>198.292</v>
      </c>
      <c r="V18" s="47">
        <v>200.69</v>
      </c>
      <c r="W18" s="48">
        <v>207.11500000000001</v>
      </c>
      <c r="X18" s="46">
        <v>213.14699999999999</v>
      </c>
      <c r="Y18" s="47">
        <v>218.44900000000001</v>
      </c>
      <c r="Z18" s="47">
        <v>222.66800000000001</v>
      </c>
      <c r="AA18" s="47">
        <v>219.745</v>
      </c>
      <c r="AB18" s="48">
        <v>228.74</v>
      </c>
      <c r="AC18" s="46">
        <v>237.364</v>
      </c>
      <c r="AD18" s="47">
        <v>239.398</v>
      </c>
      <c r="AE18" s="47">
        <v>246.524</v>
      </c>
      <c r="AF18" s="47">
        <v>253.655</v>
      </c>
      <c r="AG18" s="48">
        <v>259.255</v>
      </c>
      <c r="AH18" s="47">
        <v>269.94099999999997</v>
      </c>
      <c r="AI18" s="47">
        <v>271.89400000000001</v>
      </c>
      <c r="AJ18" s="47">
        <v>277.53199999999998</v>
      </c>
      <c r="AK18" s="47">
        <v>286.27800000000002</v>
      </c>
      <c r="AL18" s="48">
        <v>295.77699999999999</v>
      </c>
      <c r="AM18" s="47">
        <v>296.83999999999997</v>
      </c>
      <c r="AN18" s="47">
        <v>307.69099999999997</v>
      </c>
      <c r="AO18" s="47">
        <v>308.22199999999998</v>
      </c>
      <c r="AP18" s="47">
        <v>313.52699999999999</v>
      </c>
      <c r="AQ18" s="47">
        <v>288.33499999999998</v>
      </c>
      <c r="AR18" s="46">
        <v>298.77300000000002</v>
      </c>
      <c r="AS18" s="47">
        <v>300.64800000000002</v>
      </c>
      <c r="AT18" s="47">
        <v>297.298</v>
      </c>
      <c r="AU18" s="47">
        <v>287.90899999999999</v>
      </c>
      <c r="AV18" s="47">
        <v>278.11599999999999</v>
      </c>
    </row>
    <row r="19" spans="1:48" s="33" customFormat="1" ht="13.9" customHeight="1">
      <c r="A19" s="33" t="s">
        <v>172</v>
      </c>
      <c r="B19" s="72"/>
      <c r="C19" s="72"/>
      <c r="D19" s="73" t="s">
        <v>122</v>
      </c>
      <c r="E19" s="74">
        <v>61.585000000000001</v>
      </c>
      <c r="F19" s="75">
        <v>67.915000000000006</v>
      </c>
      <c r="G19" s="75">
        <v>75.66</v>
      </c>
      <c r="H19" s="76">
        <v>80.075999999999993</v>
      </c>
      <c r="I19" s="74">
        <v>82.097999999999999</v>
      </c>
      <c r="J19" s="75">
        <v>89.245000000000005</v>
      </c>
      <c r="K19" s="75">
        <v>92.688999999999993</v>
      </c>
      <c r="L19" s="75">
        <v>98.287999999999997</v>
      </c>
      <c r="M19" s="77">
        <v>104.703</v>
      </c>
      <c r="N19" s="78">
        <v>109.226</v>
      </c>
      <c r="O19" s="79">
        <v>109.996</v>
      </c>
      <c r="P19" s="79">
        <v>113.506</v>
      </c>
      <c r="Q19" s="79">
        <v>115.378</v>
      </c>
      <c r="R19" s="77">
        <v>118.10599999999999</v>
      </c>
      <c r="S19" s="78">
        <v>125.617</v>
      </c>
      <c r="T19" s="79">
        <v>128.22800000000001</v>
      </c>
      <c r="U19" s="79">
        <v>132.60599999999999</v>
      </c>
      <c r="V19" s="79">
        <v>138.584</v>
      </c>
      <c r="W19" s="77">
        <v>147.19999999999999</v>
      </c>
      <c r="X19" s="78">
        <v>151.20599999999999</v>
      </c>
      <c r="Y19" s="79">
        <v>154.749</v>
      </c>
      <c r="Z19" s="79">
        <v>156.69999999999999</v>
      </c>
      <c r="AA19" s="79">
        <v>155.43899999999999</v>
      </c>
      <c r="AB19" s="77">
        <v>160.90199999999999</v>
      </c>
      <c r="AC19" s="78">
        <v>165.596</v>
      </c>
      <c r="AD19" s="79">
        <v>173.36500000000001</v>
      </c>
      <c r="AE19" s="79">
        <v>189.14699999999999</v>
      </c>
      <c r="AF19" s="79">
        <v>193.392</v>
      </c>
      <c r="AG19" s="77">
        <v>205.83699999999999</v>
      </c>
      <c r="AH19" s="79">
        <v>220.92099999999999</v>
      </c>
      <c r="AI19" s="79">
        <v>233.06700000000001</v>
      </c>
      <c r="AJ19" s="79">
        <v>239.917</v>
      </c>
      <c r="AK19" s="79">
        <v>257.31299999999999</v>
      </c>
      <c r="AL19" s="77">
        <v>276.65199999999999</v>
      </c>
      <c r="AM19" s="79">
        <v>289.44499999999999</v>
      </c>
      <c r="AN19" s="79">
        <v>295.58199999999999</v>
      </c>
      <c r="AO19" s="79">
        <v>301.839</v>
      </c>
      <c r="AP19" s="79">
        <v>310.97800000000001</v>
      </c>
      <c r="AQ19" s="79">
        <v>291.86900000000003</v>
      </c>
      <c r="AR19" s="78">
        <v>298.32</v>
      </c>
      <c r="AS19" s="79">
        <v>291.53300000000002</v>
      </c>
      <c r="AT19" s="79">
        <v>293.94200000000001</v>
      </c>
      <c r="AU19" s="79">
        <v>281.44499999999999</v>
      </c>
      <c r="AV19" s="79">
        <v>274.94900000000001</v>
      </c>
    </row>
    <row r="20" spans="1:48" ht="13.9" customHeight="1">
      <c r="A20" s="32" t="s">
        <v>173</v>
      </c>
      <c r="B20" s="66"/>
      <c r="C20" s="67" t="s">
        <v>52</v>
      </c>
      <c r="D20" s="66"/>
      <c r="E20" s="68">
        <v>892.62099999999998</v>
      </c>
      <c r="F20" s="69">
        <v>958.92700000000002</v>
      </c>
      <c r="G20" s="69">
        <v>1021.343</v>
      </c>
      <c r="H20" s="70">
        <v>1090.105</v>
      </c>
      <c r="I20" s="68">
        <v>1161.327</v>
      </c>
      <c r="J20" s="69">
        <v>1244.7660000000001</v>
      </c>
      <c r="K20" s="69">
        <v>1292.451</v>
      </c>
      <c r="L20" s="69">
        <v>1353.4259999999999</v>
      </c>
      <c r="M20" s="70">
        <v>1395.424</v>
      </c>
      <c r="N20" s="68">
        <v>1461.367</v>
      </c>
      <c r="O20" s="69">
        <v>1499.1659999999999</v>
      </c>
      <c r="P20" s="69">
        <v>1544.27</v>
      </c>
      <c r="Q20" s="69">
        <v>1603.2159999999999</v>
      </c>
      <c r="R20" s="70">
        <v>1687.075</v>
      </c>
      <c r="S20" s="68">
        <v>1737.5650000000001</v>
      </c>
      <c r="T20" s="69">
        <v>1801.6579999999999</v>
      </c>
      <c r="U20" s="69">
        <v>1870.152</v>
      </c>
      <c r="V20" s="69">
        <v>1915.729</v>
      </c>
      <c r="W20" s="70">
        <v>1932.7819999999999</v>
      </c>
      <c r="X20" s="68">
        <v>1894.307</v>
      </c>
      <c r="Y20" s="69">
        <v>1842.809</v>
      </c>
      <c r="Z20" s="69">
        <v>1706.2249999999999</v>
      </c>
      <c r="AA20" s="69">
        <v>1604.135</v>
      </c>
      <c r="AB20" s="70">
        <v>1474.5820000000001</v>
      </c>
      <c r="AC20" s="68">
        <v>1450.722</v>
      </c>
      <c r="AD20" s="69">
        <v>1430.05</v>
      </c>
      <c r="AE20" s="69">
        <v>1400.9839999999999</v>
      </c>
      <c r="AF20" s="69">
        <v>1385.2280000000001</v>
      </c>
      <c r="AG20" s="70">
        <v>1392.9639999999999</v>
      </c>
      <c r="AH20" s="69">
        <v>1432.3630000000001</v>
      </c>
      <c r="AI20" s="69">
        <v>1462.3520000000001</v>
      </c>
      <c r="AJ20" s="69">
        <v>1468.4190000000001</v>
      </c>
      <c r="AK20" s="69">
        <v>1517.5540000000001</v>
      </c>
      <c r="AL20" s="70">
        <v>1552.751</v>
      </c>
      <c r="AM20" s="69">
        <v>1583.6379999999999</v>
      </c>
      <c r="AN20" s="69">
        <v>1645.317</v>
      </c>
      <c r="AO20" s="69">
        <v>1663.4870000000001</v>
      </c>
      <c r="AP20" s="69">
        <v>1698.8869999999999</v>
      </c>
      <c r="AQ20" s="69">
        <v>1619.5889999999999</v>
      </c>
      <c r="AR20" s="68">
        <v>1699.8050000000001</v>
      </c>
      <c r="AS20" s="69">
        <v>1725.05</v>
      </c>
      <c r="AT20" s="69">
        <v>1744.0609999999999</v>
      </c>
      <c r="AU20" s="69">
        <v>1748.604</v>
      </c>
      <c r="AV20" s="69">
        <v>1748.673</v>
      </c>
    </row>
    <row r="21" spans="1:48" ht="13.9" customHeight="1">
      <c r="A21" s="32" t="s">
        <v>174</v>
      </c>
      <c r="B21" s="33"/>
      <c r="C21" s="33"/>
      <c r="D21" s="71" t="s">
        <v>121</v>
      </c>
      <c r="E21" s="80" t="s">
        <v>115</v>
      </c>
      <c r="F21" s="81" t="s">
        <v>115</v>
      </c>
      <c r="G21" s="81" t="s">
        <v>115</v>
      </c>
      <c r="H21" s="82" t="s">
        <v>115</v>
      </c>
      <c r="I21" s="80" t="s">
        <v>115</v>
      </c>
      <c r="J21" s="81" t="s">
        <v>115</v>
      </c>
      <c r="K21" s="81" t="s">
        <v>115</v>
      </c>
      <c r="L21" s="81" t="s">
        <v>115</v>
      </c>
      <c r="M21" s="82" t="s">
        <v>115</v>
      </c>
      <c r="N21" s="80" t="s">
        <v>115</v>
      </c>
      <c r="O21" s="81" t="s">
        <v>115</v>
      </c>
      <c r="P21" s="81" t="s">
        <v>115</v>
      </c>
      <c r="Q21" s="81" t="s">
        <v>115</v>
      </c>
      <c r="R21" s="82" t="s">
        <v>115</v>
      </c>
      <c r="S21" s="80" t="s">
        <v>115</v>
      </c>
      <c r="T21" s="81" t="s">
        <v>115</v>
      </c>
      <c r="U21" s="81" t="s">
        <v>115</v>
      </c>
      <c r="V21" s="81" t="s">
        <v>115</v>
      </c>
      <c r="W21" s="82" t="s">
        <v>115</v>
      </c>
      <c r="X21" s="46">
        <v>1082.152</v>
      </c>
      <c r="Y21" s="47">
        <v>1068.163</v>
      </c>
      <c r="Z21" s="47">
        <v>1008.45</v>
      </c>
      <c r="AA21" s="47">
        <v>955.702</v>
      </c>
      <c r="AB21" s="48">
        <v>874.88099999999997</v>
      </c>
      <c r="AC21" s="46">
        <v>859.02599999999995</v>
      </c>
      <c r="AD21" s="47">
        <v>846.16600000000005</v>
      </c>
      <c r="AE21" s="47">
        <v>833.17399999999998</v>
      </c>
      <c r="AF21" s="47">
        <v>826.18899999999996</v>
      </c>
      <c r="AG21" s="48">
        <v>845.34699999999998</v>
      </c>
      <c r="AH21" s="47">
        <v>876.46799999999996</v>
      </c>
      <c r="AI21" s="47">
        <v>889.33299999999997</v>
      </c>
      <c r="AJ21" s="47">
        <v>889.31200000000001</v>
      </c>
      <c r="AK21" s="47">
        <v>914.32799999999997</v>
      </c>
      <c r="AL21" s="48">
        <v>929.90499999999997</v>
      </c>
      <c r="AM21" s="47">
        <v>951.15899999999999</v>
      </c>
      <c r="AN21" s="47">
        <v>993.86500000000001</v>
      </c>
      <c r="AO21" s="47">
        <v>1013.399</v>
      </c>
      <c r="AP21" s="47">
        <v>1038.431</v>
      </c>
      <c r="AQ21" s="47">
        <v>990.04499999999996</v>
      </c>
      <c r="AR21" s="46">
        <v>1036.116</v>
      </c>
      <c r="AS21" s="47">
        <v>1053.001</v>
      </c>
      <c r="AT21" s="47">
        <v>1069.3130000000001</v>
      </c>
      <c r="AU21" s="47">
        <v>1057.5889999999999</v>
      </c>
      <c r="AV21" s="47">
        <v>1062.3330000000001</v>
      </c>
    </row>
    <row r="22" spans="1:48" s="33" customFormat="1" ht="13.9" customHeight="1">
      <c r="A22" s="33" t="s">
        <v>175</v>
      </c>
      <c r="B22" s="49"/>
      <c r="C22" s="49"/>
      <c r="D22" s="50" t="s">
        <v>120</v>
      </c>
      <c r="E22" s="83" t="s">
        <v>115</v>
      </c>
      <c r="F22" s="84" t="s">
        <v>115</v>
      </c>
      <c r="G22" s="84" t="s">
        <v>115</v>
      </c>
      <c r="H22" s="85" t="s">
        <v>115</v>
      </c>
      <c r="I22" s="83" t="s">
        <v>115</v>
      </c>
      <c r="J22" s="84" t="s">
        <v>115</v>
      </c>
      <c r="K22" s="84" t="s">
        <v>115</v>
      </c>
      <c r="L22" s="84" t="s">
        <v>115</v>
      </c>
      <c r="M22" s="85" t="s">
        <v>115</v>
      </c>
      <c r="N22" s="83" t="s">
        <v>115</v>
      </c>
      <c r="O22" s="84" t="s">
        <v>115</v>
      </c>
      <c r="P22" s="84" t="s">
        <v>115</v>
      </c>
      <c r="Q22" s="84" t="s">
        <v>115</v>
      </c>
      <c r="R22" s="85" t="s">
        <v>115</v>
      </c>
      <c r="S22" s="83" t="s">
        <v>115</v>
      </c>
      <c r="T22" s="84" t="s">
        <v>115</v>
      </c>
      <c r="U22" s="84" t="s">
        <v>115</v>
      </c>
      <c r="V22" s="84" t="s">
        <v>115</v>
      </c>
      <c r="W22" s="85" t="s">
        <v>115</v>
      </c>
      <c r="X22" s="51">
        <v>298.62599999999998</v>
      </c>
      <c r="Y22" s="52">
        <v>278.46699999999998</v>
      </c>
      <c r="Z22" s="52">
        <v>252.31700000000001</v>
      </c>
      <c r="AA22" s="52">
        <v>229.708</v>
      </c>
      <c r="AB22" s="53">
        <v>202.71299999999999</v>
      </c>
      <c r="AC22" s="51">
        <v>193.821</v>
      </c>
      <c r="AD22" s="52">
        <v>182.785</v>
      </c>
      <c r="AE22" s="52">
        <v>177.82599999999999</v>
      </c>
      <c r="AF22" s="52">
        <v>172.64599999999999</v>
      </c>
      <c r="AG22" s="53">
        <v>171.94399999999999</v>
      </c>
      <c r="AH22" s="52">
        <v>171.26900000000001</v>
      </c>
      <c r="AI22" s="52">
        <v>172.803</v>
      </c>
      <c r="AJ22" s="52">
        <v>173.572</v>
      </c>
      <c r="AK22" s="52">
        <v>180.208</v>
      </c>
      <c r="AL22" s="53">
        <v>182.03</v>
      </c>
      <c r="AM22" s="52">
        <v>185.91300000000001</v>
      </c>
      <c r="AN22" s="52">
        <v>193.233</v>
      </c>
      <c r="AO22" s="52">
        <v>196.13499999999999</v>
      </c>
      <c r="AP22" s="52">
        <v>192.58600000000001</v>
      </c>
      <c r="AQ22" s="52">
        <v>173.619</v>
      </c>
      <c r="AR22" s="51">
        <v>188.584</v>
      </c>
      <c r="AS22" s="52">
        <v>194.947</v>
      </c>
      <c r="AT22" s="52">
        <v>198.363</v>
      </c>
      <c r="AU22" s="52">
        <v>193.70599999999999</v>
      </c>
      <c r="AV22" s="52">
        <v>181.97200000000001</v>
      </c>
    </row>
    <row r="23" spans="1:48" ht="13.9" customHeight="1">
      <c r="A23" s="32" t="s">
        <v>176</v>
      </c>
      <c r="B23" s="86" t="s">
        <v>53</v>
      </c>
      <c r="C23" s="87"/>
      <c r="D23" s="87"/>
      <c r="E23" s="88">
        <v>91.48</v>
      </c>
      <c r="F23" s="89">
        <v>101.636</v>
      </c>
      <c r="G23" s="89">
        <v>110.56100000000001</v>
      </c>
      <c r="H23" s="90">
        <v>121.26600000000001</v>
      </c>
      <c r="I23" s="91">
        <v>131.779</v>
      </c>
      <c r="J23" s="89">
        <v>142.14599999999999</v>
      </c>
      <c r="K23" s="89">
        <v>149.68299999999999</v>
      </c>
      <c r="L23" s="89">
        <v>155.90700000000001</v>
      </c>
      <c r="M23" s="90">
        <v>170.249</v>
      </c>
      <c r="N23" s="91">
        <v>183.96</v>
      </c>
      <c r="O23" s="89">
        <v>205.017</v>
      </c>
      <c r="P23" s="89">
        <v>215.13399999999999</v>
      </c>
      <c r="Q23" s="89">
        <v>221.17500000000001</v>
      </c>
      <c r="R23" s="90">
        <v>240.43100000000001</v>
      </c>
      <c r="S23" s="91">
        <v>256.69900000000001</v>
      </c>
      <c r="T23" s="89">
        <v>267.947</v>
      </c>
      <c r="U23" s="89">
        <v>279.29700000000003</v>
      </c>
      <c r="V23" s="89">
        <v>293.37299999999999</v>
      </c>
      <c r="W23" s="90">
        <v>305.22500000000002</v>
      </c>
      <c r="X23" s="91">
        <v>316.072</v>
      </c>
      <c r="Y23" s="89">
        <v>324.22199999999998</v>
      </c>
      <c r="Z23" s="89">
        <v>327.24200000000002</v>
      </c>
      <c r="AA23" s="89">
        <v>339.09300000000002</v>
      </c>
      <c r="AB23" s="90">
        <v>351.00700000000001</v>
      </c>
      <c r="AC23" s="91">
        <v>363.00099999999998</v>
      </c>
      <c r="AD23" s="89">
        <v>383.49400000000003</v>
      </c>
      <c r="AE23" s="89">
        <v>400.09699999999998</v>
      </c>
      <c r="AF23" s="89">
        <v>405.96499999999997</v>
      </c>
      <c r="AG23" s="90">
        <v>418.11900000000003</v>
      </c>
      <c r="AH23" s="89">
        <v>441.67899999999997</v>
      </c>
      <c r="AI23" s="89">
        <v>459.09699999999998</v>
      </c>
      <c r="AJ23" s="89">
        <v>487.84100000000001</v>
      </c>
      <c r="AK23" s="89">
        <v>508.19400000000002</v>
      </c>
      <c r="AL23" s="90">
        <v>539.226</v>
      </c>
      <c r="AM23" s="89">
        <v>560.33299999999997</v>
      </c>
      <c r="AN23" s="89">
        <v>585.68299999999999</v>
      </c>
      <c r="AO23" s="89">
        <v>611.75099999999998</v>
      </c>
      <c r="AP23" s="89">
        <v>621.05799999999999</v>
      </c>
      <c r="AQ23" s="89">
        <v>626.74400000000003</v>
      </c>
      <c r="AR23" s="91">
        <v>671.25900000000001</v>
      </c>
      <c r="AS23" s="89">
        <v>694.46400000000006</v>
      </c>
      <c r="AT23" s="89">
        <v>723.09199999999998</v>
      </c>
      <c r="AU23" s="89">
        <v>742.20500000000004</v>
      </c>
      <c r="AV23" s="89">
        <v>761.78300000000002</v>
      </c>
    </row>
    <row r="24" spans="1:48" s="33" customFormat="1" ht="13.9" customHeight="1">
      <c r="A24" s="33" t="s">
        <v>177</v>
      </c>
      <c r="B24" s="49"/>
      <c r="C24" s="50" t="s">
        <v>54</v>
      </c>
      <c r="D24" s="49"/>
      <c r="E24" s="63">
        <v>54.646999999999998</v>
      </c>
      <c r="F24" s="64">
        <v>59.518000000000001</v>
      </c>
      <c r="G24" s="64">
        <v>64.39</v>
      </c>
      <c r="H24" s="65">
        <v>69.641999999999996</v>
      </c>
      <c r="I24" s="63">
        <v>74.894000000000005</v>
      </c>
      <c r="J24" s="64">
        <v>79.358000000000004</v>
      </c>
      <c r="K24" s="64">
        <v>80.322999999999993</v>
      </c>
      <c r="L24" s="64">
        <v>84.495999999999995</v>
      </c>
      <c r="M24" s="65">
        <v>89.748000000000005</v>
      </c>
      <c r="N24" s="63">
        <v>98.950999999999993</v>
      </c>
      <c r="O24" s="52">
        <v>113.65600000000001</v>
      </c>
      <c r="P24" s="52">
        <v>119.012</v>
      </c>
      <c r="Q24" s="52">
        <v>121.122</v>
      </c>
      <c r="R24" s="53">
        <v>135.26</v>
      </c>
      <c r="S24" s="51">
        <v>141.38399999999999</v>
      </c>
      <c r="T24" s="52">
        <v>146.45599999999999</v>
      </c>
      <c r="U24" s="52">
        <v>150.59899999999999</v>
      </c>
      <c r="V24" s="52">
        <v>156.738</v>
      </c>
      <c r="W24" s="53">
        <v>162.32</v>
      </c>
      <c r="X24" s="51">
        <v>165.38499999999999</v>
      </c>
      <c r="Y24" s="52">
        <v>166.512</v>
      </c>
      <c r="Z24" s="52">
        <v>166.75700000000001</v>
      </c>
      <c r="AA24" s="52">
        <v>173.36099999999999</v>
      </c>
      <c r="AB24" s="53">
        <v>180.173</v>
      </c>
      <c r="AC24" s="51">
        <v>185.381</v>
      </c>
      <c r="AD24" s="52">
        <v>199.49600000000001</v>
      </c>
      <c r="AE24" s="52">
        <v>207.75399999999999</v>
      </c>
      <c r="AF24" s="52">
        <v>202.95400000000001</v>
      </c>
      <c r="AG24" s="53">
        <v>200.422</v>
      </c>
      <c r="AH24" s="52">
        <v>207.83699999999999</v>
      </c>
      <c r="AI24" s="52">
        <v>208.173</v>
      </c>
      <c r="AJ24" s="52">
        <v>218.56399999999999</v>
      </c>
      <c r="AK24" s="52">
        <v>231.24799999999999</v>
      </c>
      <c r="AL24" s="53">
        <v>240.93</v>
      </c>
      <c r="AM24" s="52">
        <v>242.05500000000001</v>
      </c>
      <c r="AN24" s="52">
        <v>250.851</v>
      </c>
      <c r="AO24" s="52">
        <v>260.5</v>
      </c>
      <c r="AP24" s="52">
        <v>255.51900000000001</v>
      </c>
      <c r="AQ24" s="52">
        <v>246.815</v>
      </c>
      <c r="AR24" s="51">
        <v>256.64800000000002</v>
      </c>
      <c r="AS24" s="52">
        <v>259.57600000000002</v>
      </c>
      <c r="AT24" s="52">
        <v>254.91300000000001</v>
      </c>
      <c r="AU24" s="52">
        <v>253.19200000000001</v>
      </c>
      <c r="AV24" s="52">
        <v>249.471</v>
      </c>
    </row>
    <row r="25" spans="1:48" ht="13.9" customHeight="1">
      <c r="A25" s="32" t="s">
        <v>178</v>
      </c>
      <c r="B25" s="86" t="s">
        <v>55</v>
      </c>
      <c r="C25" s="87"/>
      <c r="D25" s="87"/>
      <c r="E25" s="88">
        <v>27.369</v>
      </c>
      <c r="F25" s="92">
        <v>31.521999999999998</v>
      </c>
      <c r="G25" s="92">
        <v>36.353999999999999</v>
      </c>
      <c r="H25" s="93">
        <v>41.148000000000003</v>
      </c>
      <c r="I25" s="88">
        <v>46.274000000000001</v>
      </c>
      <c r="J25" s="92">
        <v>53.488</v>
      </c>
      <c r="K25" s="92">
        <v>60.834000000000003</v>
      </c>
      <c r="L25" s="92">
        <v>70.117999999999995</v>
      </c>
      <c r="M25" s="93">
        <v>85.790999999999997</v>
      </c>
      <c r="N25" s="88">
        <v>95.126999999999995</v>
      </c>
      <c r="O25" s="89">
        <v>108.012</v>
      </c>
      <c r="P25" s="89">
        <v>127.842</v>
      </c>
      <c r="Q25" s="89">
        <v>141.83199999999999</v>
      </c>
      <c r="R25" s="90">
        <v>161.81800000000001</v>
      </c>
      <c r="S25" s="91">
        <v>175.83699999999999</v>
      </c>
      <c r="T25" s="89">
        <v>188.07400000000001</v>
      </c>
      <c r="U25" s="89">
        <v>206.101</v>
      </c>
      <c r="V25" s="89">
        <v>220.34</v>
      </c>
      <c r="W25" s="90">
        <v>232.51599999999999</v>
      </c>
      <c r="X25" s="91">
        <v>244.48500000000001</v>
      </c>
      <c r="Y25" s="89">
        <v>246.136</v>
      </c>
      <c r="Z25" s="89">
        <v>279.93299999999999</v>
      </c>
      <c r="AA25" s="89">
        <v>308.86200000000002</v>
      </c>
      <c r="AB25" s="90">
        <v>329.79500000000002</v>
      </c>
      <c r="AC25" s="91">
        <v>345.76400000000001</v>
      </c>
      <c r="AD25" s="89">
        <v>366.03300000000002</v>
      </c>
      <c r="AE25" s="89">
        <v>389.846</v>
      </c>
      <c r="AF25" s="89">
        <v>421.13799999999998</v>
      </c>
      <c r="AG25" s="90">
        <v>444.65899999999999</v>
      </c>
      <c r="AH25" s="89">
        <v>472.16399999999999</v>
      </c>
      <c r="AI25" s="89">
        <v>499.81599999999997</v>
      </c>
      <c r="AJ25" s="89">
        <v>533.43700000000001</v>
      </c>
      <c r="AK25" s="89">
        <v>564.14099999999996</v>
      </c>
      <c r="AL25" s="90">
        <v>598.678</v>
      </c>
      <c r="AM25" s="89">
        <v>645.77300000000002</v>
      </c>
      <c r="AN25" s="89">
        <v>689.98400000000004</v>
      </c>
      <c r="AO25" s="89">
        <v>731.90200000000004</v>
      </c>
      <c r="AP25" s="89">
        <v>785.83699999999999</v>
      </c>
      <c r="AQ25" s="89">
        <v>818.36099999999999</v>
      </c>
      <c r="AR25" s="91">
        <v>891.726</v>
      </c>
      <c r="AS25" s="89">
        <v>916.47799999999995</v>
      </c>
      <c r="AT25" s="89">
        <v>956.51800000000003</v>
      </c>
      <c r="AU25" s="89">
        <v>988.40700000000004</v>
      </c>
      <c r="AV25" s="89">
        <v>1050.732</v>
      </c>
    </row>
    <row r="26" spans="1:48" s="33" customFormat="1" ht="13.9" customHeight="1">
      <c r="A26" s="33" t="s">
        <v>179</v>
      </c>
      <c r="C26" s="71" t="s">
        <v>119</v>
      </c>
      <c r="E26" s="57">
        <v>8.1050000000000004</v>
      </c>
      <c r="F26" s="58">
        <v>9.5530000000000008</v>
      </c>
      <c r="G26" s="55">
        <v>12.093</v>
      </c>
      <c r="H26" s="56">
        <v>14.005000000000001</v>
      </c>
      <c r="I26" s="54">
        <v>15.7</v>
      </c>
      <c r="J26" s="55">
        <v>17.311</v>
      </c>
      <c r="K26" s="55">
        <v>18.984000000000002</v>
      </c>
      <c r="L26" s="55">
        <v>19.847000000000001</v>
      </c>
      <c r="M26" s="56">
        <v>21.908999999999999</v>
      </c>
      <c r="N26" s="54">
        <v>22.38</v>
      </c>
      <c r="O26" s="55">
        <v>24.905999999999999</v>
      </c>
      <c r="P26" s="55">
        <v>29.076000000000001</v>
      </c>
      <c r="Q26" s="55">
        <v>33.009</v>
      </c>
      <c r="R26" s="56">
        <v>36.594000000000001</v>
      </c>
      <c r="S26" s="54">
        <v>39.22</v>
      </c>
      <c r="T26" s="55">
        <v>41.570999999999998</v>
      </c>
      <c r="U26" s="55">
        <v>46.197000000000003</v>
      </c>
      <c r="V26" s="55">
        <v>47.6</v>
      </c>
      <c r="W26" s="56">
        <v>52.712000000000003</v>
      </c>
      <c r="X26" s="54">
        <v>59.101999999999997</v>
      </c>
      <c r="Y26" s="55">
        <v>64.126000000000005</v>
      </c>
      <c r="Z26" s="55">
        <v>68.676000000000002</v>
      </c>
      <c r="AA26" s="55">
        <v>76.203999999999994</v>
      </c>
      <c r="AB26" s="56">
        <v>81.878</v>
      </c>
      <c r="AC26" s="54">
        <v>84.980999999999995</v>
      </c>
      <c r="AD26" s="55">
        <v>90.867000000000004</v>
      </c>
      <c r="AE26" s="55">
        <v>97.765000000000001</v>
      </c>
      <c r="AF26" s="47">
        <v>103.464</v>
      </c>
      <c r="AG26" s="48">
        <v>112.63200000000001</v>
      </c>
      <c r="AH26" s="47">
        <v>121.369</v>
      </c>
      <c r="AI26" s="47">
        <v>130.179</v>
      </c>
      <c r="AJ26" s="47">
        <v>141.04599999999999</v>
      </c>
      <c r="AK26" s="47">
        <v>153.87799999999999</v>
      </c>
      <c r="AL26" s="48">
        <v>166.91800000000001</v>
      </c>
      <c r="AM26" s="47">
        <v>178.08799999999999</v>
      </c>
      <c r="AN26" s="47">
        <v>192.68199999999999</v>
      </c>
      <c r="AO26" s="47">
        <v>203.98599999999999</v>
      </c>
      <c r="AP26" s="47">
        <v>214.53</v>
      </c>
      <c r="AQ26" s="47">
        <v>221.37</v>
      </c>
      <c r="AR26" s="46">
        <v>232.959</v>
      </c>
      <c r="AS26" s="47">
        <v>240.05199999999999</v>
      </c>
      <c r="AT26" s="47">
        <v>254.27600000000001</v>
      </c>
      <c r="AU26" s="47">
        <v>262.43400000000003</v>
      </c>
      <c r="AV26" s="47">
        <v>274.60899999999998</v>
      </c>
    </row>
    <row r="27" spans="1:48" s="33" customFormat="1" ht="13.9" customHeight="1">
      <c r="A27" s="33" t="s">
        <v>180</v>
      </c>
      <c r="C27" s="71" t="s">
        <v>118</v>
      </c>
      <c r="E27" s="57">
        <v>2.0819999999999999</v>
      </c>
      <c r="F27" s="58">
        <v>2.4220000000000002</v>
      </c>
      <c r="G27" s="58">
        <v>2.9489999999999998</v>
      </c>
      <c r="H27" s="59">
        <v>3.7360000000000002</v>
      </c>
      <c r="I27" s="57">
        <v>4.3819999999999997</v>
      </c>
      <c r="J27" s="58">
        <v>6.6150000000000002</v>
      </c>
      <c r="K27" s="58">
        <v>7.641</v>
      </c>
      <c r="L27" s="55">
        <v>10.551</v>
      </c>
      <c r="M27" s="56">
        <v>16.378</v>
      </c>
      <c r="N27" s="54">
        <v>20.452000000000002</v>
      </c>
      <c r="O27" s="55">
        <v>26.95</v>
      </c>
      <c r="P27" s="55">
        <v>32.911999999999999</v>
      </c>
      <c r="Q27" s="55">
        <v>35.19</v>
      </c>
      <c r="R27" s="56">
        <v>40.069000000000003</v>
      </c>
      <c r="S27" s="54">
        <v>44.311</v>
      </c>
      <c r="T27" s="55">
        <v>47.646000000000001</v>
      </c>
      <c r="U27" s="55">
        <v>56.08</v>
      </c>
      <c r="V27" s="55">
        <v>61.584000000000003</v>
      </c>
      <c r="W27" s="56">
        <v>64.899000000000001</v>
      </c>
      <c r="X27" s="54">
        <v>69.207999999999998</v>
      </c>
      <c r="Y27" s="55">
        <v>74.010999999999996</v>
      </c>
      <c r="Z27" s="55">
        <v>82.19</v>
      </c>
      <c r="AA27" s="55">
        <v>91.04</v>
      </c>
      <c r="AB27" s="56">
        <v>93.921999999999997</v>
      </c>
      <c r="AC27" s="54">
        <v>97.846000000000004</v>
      </c>
      <c r="AD27" s="47">
        <v>101.114</v>
      </c>
      <c r="AE27" s="47">
        <v>107.54600000000001</v>
      </c>
      <c r="AF27" s="47">
        <v>114.623</v>
      </c>
      <c r="AG27" s="48">
        <v>119.015</v>
      </c>
      <c r="AH27" s="47">
        <v>126.191</v>
      </c>
      <c r="AI27" s="47">
        <v>133.673</v>
      </c>
      <c r="AJ27" s="47">
        <v>141.73599999999999</v>
      </c>
      <c r="AK27" s="47">
        <v>153</v>
      </c>
      <c r="AL27" s="48">
        <v>159.875</v>
      </c>
      <c r="AM27" s="47">
        <v>176.124</v>
      </c>
      <c r="AN27" s="47">
        <v>181.434</v>
      </c>
      <c r="AO27" s="47">
        <v>190.535</v>
      </c>
      <c r="AP27" s="47">
        <v>204.2</v>
      </c>
      <c r="AQ27" s="47">
        <v>217.08199999999999</v>
      </c>
      <c r="AR27" s="46">
        <v>240.06700000000001</v>
      </c>
      <c r="AS27" s="47">
        <v>250.077</v>
      </c>
      <c r="AT27" s="47">
        <v>271.68</v>
      </c>
      <c r="AU27" s="47">
        <v>284.017</v>
      </c>
      <c r="AV27" s="47">
        <v>311.80599999999998</v>
      </c>
    </row>
    <row r="28" spans="1:48" ht="13.9" customHeight="1">
      <c r="A28" s="32" t="s">
        <v>181</v>
      </c>
      <c r="B28" s="40" t="s">
        <v>56</v>
      </c>
      <c r="C28" s="41"/>
      <c r="D28" s="41"/>
      <c r="E28" s="42">
        <v>673.39400000000001</v>
      </c>
      <c r="F28" s="43">
        <v>744.61400000000003</v>
      </c>
      <c r="G28" s="43">
        <v>815.85400000000004</v>
      </c>
      <c r="H28" s="44">
        <v>819.01499999999999</v>
      </c>
      <c r="I28" s="42">
        <v>884.03800000000001</v>
      </c>
      <c r="J28" s="43">
        <v>948.70299999999997</v>
      </c>
      <c r="K28" s="43">
        <v>1007.857</v>
      </c>
      <c r="L28" s="43">
        <v>1096.48</v>
      </c>
      <c r="M28" s="44">
        <v>1169.4280000000001</v>
      </c>
      <c r="N28" s="42">
        <v>1196.0029999999999</v>
      </c>
      <c r="O28" s="43">
        <v>1233.423</v>
      </c>
      <c r="P28" s="43">
        <v>1272.8219999999999</v>
      </c>
      <c r="Q28" s="43">
        <v>1366.991</v>
      </c>
      <c r="R28" s="44">
        <v>1462.9829999999999</v>
      </c>
      <c r="S28" s="42">
        <v>1552.797</v>
      </c>
      <c r="T28" s="43">
        <v>1640.183</v>
      </c>
      <c r="U28" s="43">
        <v>1783.604</v>
      </c>
      <c r="V28" s="43">
        <v>1929.3030000000001</v>
      </c>
      <c r="W28" s="44">
        <v>2077.5990000000002</v>
      </c>
      <c r="X28" s="42">
        <v>2252.4070000000002</v>
      </c>
      <c r="Y28" s="43">
        <v>2401.8620000000001</v>
      </c>
      <c r="Z28" s="43">
        <v>2545.6060000000002</v>
      </c>
      <c r="AA28" s="43">
        <v>2707.7440000000001</v>
      </c>
      <c r="AB28" s="44">
        <v>2936.8960000000002</v>
      </c>
      <c r="AC28" s="42">
        <v>3139.3069999999998</v>
      </c>
      <c r="AD28" s="43">
        <v>3314.288</v>
      </c>
      <c r="AE28" s="43">
        <v>3478.6309999999999</v>
      </c>
      <c r="AF28" s="43">
        <v>3568.777</v>
      </c>
      <c r="AG28" s="44">
        <v>3749.009</v>
      </c>
      <c r="AH28" s="43">
        <v>4012.7739999999999</v>
      </c>
      <c r="AI28" s="43">
        <v>4196.4070000000002</v>
      </c>
      <c r="AJ28" s="43">
        <v>4476.5110000000004</v>
      </c>
      <c r="AK28" s="43">
        <v>4824.1549999999997</v>
      </c>
      <c r="AL28" s="44">
        <v>5255.5839999999998</v>
      </c>
      <c r="AM28" s="43">
        <v>5671.38</v>
      </c>
      <c r="AN28" s="43">
        <v>6155.9309999999996</v>
      </c>
      <c r="AO28" s="43">
        <v>6709.7619999999997</v>
      </c>
      <c r="AP28" s="43">
        <v>6901.8950000000004</v>
      </c>
      <c r="AQ28" s="43">
        <v>7228.442</v>
      </c>
      <c r="AR28" s="42">
        <v>7965.5879999999997</v>
      </c>
      <c r="AS28" s="43">
        <v>8563.1129999999994</v>
      </c>
      <c r="AT28" s="43">
        <v>8940.3449999999993</v>
      </c>
      <c r="AU28" s="43">
        <v>9525.1260000000002</v>
      </c>
      <c r="AV28" s="43">
        <v>9895.2620000000006</v>
      </c>
    </row>
    <row r="29" spans="1:48" ht="13.9" customHeight="1">
      <c r="A29" s="32" t="s">
        <v>182</v>
      </c>
      <c r="C29" s="45" t="s">
        <v>57</v>
      </c>
      <c r="E29" s="46">
        <v>139.06200000000001</v>
      </c>
      <c r="F29" s="47">
        <v>153.655</v>
      </c>
      <c r="G29" s="47">
        <v>168.68899999999999</v>
      </c>
      <c r="H29" s="48">
        <v>170.559</v>
      </c>
      <c r="I29" s="46">
        <v>198.28</v>
      </c>
      <c r="J29" s="47">
        <v>206.36</v>
      </c>
      <c r="K29" s="47">
        <v>226.29599999999999</v>
      </c>
      <c r="L29" s="47">
        <v>256.55200000000002</v>
      </c>
      <c r="M29" s="48">
        <v>281.95</v>
      </c>
      <c r="N29" s="46">
        <v>300.63</v>
      </c>
      <c r="O29" s="47">
        <v>309.27</v>
      </c>
      <c r="P29" s="47">
        <v>327.68</v>
      </c>
      <c r="Q29" s="47">
        <v>351.44</v>
      </c>
      <c r="R29" s="48">
        <v>377.39</v>
      </c>
      <c r="S29" s="46">
        <v>410.69</v>
      </c>
      <c r="T29" s="47">
        <v>449.53</v>
      </c>
      <c r="U29" s="47">
        <v>497.27</v>
      </c>
      <c r="V29" s="47">
        <v>545.21</v>
      </c>
      <c r="W29" s="48">
        <v>584.80999999999995</v>
      </c>
      <c r="X29" s="46">
        <v>621.26800000000003</v>
      </c>
      <c r="Y29" s="47">
        <v>677.625</v>
      </c>
      <c r="Z29" s="47">
        <v>754.07</v>
      </c>
      <c r="AA29" s="47">
        <v>838.399</v>
      </c>
      <c r="AB29" s="48">
        <v>928.245</v>
      </c>
      <c r="AC29" s="46">
        <v>1007.914</v>
      </c>
      <c r="AD29" s="47">
        <v>1080.24</v>
      </c>
      <c r="AE29" s="47">
        <v>1135.8879999999999</v>
      </c>
      <c r="AF29" s="47">
        <v>1167.5</v>
      </c>
      <c r="AG29" s="48">
        <v>1239.9269999999999</v>
      </c>
      <c r="AH29" s="47">
        <v>1355.7380000000001</v>
      </c>
      <c r="AI29" s="47">
        <v>1480.9490000000001</v>
      </c>
      <c r="AJ29" s="47">
        <v>1654.164</v>
      </c>
      <c r="AK29" s="47">
        <v>1910.7550000000001</v>
      </c>
      <c r="AL29" s="48">
        <v>2203.502</v>
      </c>
      <c r="AM29" s="47">
        <v>2500.4659999999999</v>
      </c>
      <c r="AN29" s="47">
        <v>2865.9540000000002</v>
      </c>
      <c r="AO29" s="47">
        <v>3281.79</v>
      </c>
      <c r="AP29" s="47">
        <v>3467.1849999999999</v>
      </c>
      <c r="AQ29" s="47">
        <v>3715.0610000000001</v>
      </c>
      <c r="AR29" s="46">
        <v>4197.2039999999997</v>
      </c>
      <c r="AS29" s="47">
        <v>4704.8609999999999</v>
      </c>
      <c r="AT29" s="47">
        <v>4984.7309999999998</v>
      </c>
      <c r="AU29" s="47">
        <v>5436.567</v>
      </c>
      <c r="AV29" s="47">
        <v>5665.7449999999999</v>
      </c>
    </row>
    <row r="30" spans="1:48" ht="13.9" customHeight="1">
      <c r="A30" s="32" t="s">
        <v>183</v>
      </c>
      <c r="C30" s="45" t="s">
        <v>58</v>
      </c>
      <c r="E30" s="46">
        <v>382.9</v>
      </c>
      <c r="F30" s="47">
        <v>425.7</v>
      </c>
      <c r="G30" s="47">
        <v>465.387</v>
      </c>
      <c r="H30" s="48">
        <v>456.976</v>
      </c>
      <c r="I30" s="46">
        <v>473.14600000000002</v>
      </c>
      <c r="J30" s="47">
        <v>506.99200000000002</v>
      </c>
      <c r="K30" s="47">
        <v>529.37099999999998</v>
      </c>
      <c r="L30" s="47">
        <v>557.77200000000005</v>
      </c>
      <c r="M30" s="48">
        <v>585.34</v>
      </c>
      <c r="N30" s="46">
        <v>572.53099999999995</v>
      </c>
      <c r="O30" s="47">
        <v>580.27599999999995</v>
      </c>
      <c r="P30" s="47">
        <v>578.71400000000006</v>
      </c>
      <c r="Q30" s="47">
        <v>614.39200000000005</v>
      </c>
      <c r="R30" s="48">
        <v>643.35900000000004</v>
      </c>
      <c r="S30" s="46">
        <v>666.94100000000003</v>
      </c>
      <c r="T30" s="47">
        <v>671.10400000000004</v>
      </c>
      <c r="U30" s="47">
        <v>713.01099999999997</v>
      </c>
      <c r="V30" s="47">
        <v>748.13499999999999</v>
      </c>
      <c r="W30" s="48">
        <v>793.68499999999995</v>
      </c>
      <c r="X30" s="46">
        <v>872.55700000000002</v>
      </c>
      <c r="Y30" s="47">
        <v>900.93100000000004</v>
      </c>
      <c r="Z30" s="47">
        <v>907.803</v>
      </c>
      <c r="AA30" s="47">
        <v>913.95299999999997</v>
      </c>
      <c r="AB30" s="48">
        <v>974.51199999999994</v>
      </c>
      <c r="AC30" s="46">
        <v>999.81700000000001</v>
      </c>
      <c r="AD30" s="47">
        <v>1019.067</v>
      </c>
      <c r="AE30" s="47">
        <v>1042.096</v>
      </c>
      <c r="AF30" s="47">
        <v>1047.317</v>
      </c>
      <c r="AG30" s="48">
        <v>1067.943</v>
      </c>
      <c r="AH30" s="47">
        <v>1088.0920000000001</v>
      </c>
      <c r="AI30" s="47">
        <v>1071.5260000000001</v>
      </c>
      <c r="AJ30" s="47">
        <v>1091.827</v>
      </c>
      <c r="AK30" s="47">
        <v>1080.98</v>
      </c>
      <c r="AL30" s="48">
        <v>1109.942</v>
      </c>
      <c r="AM30" s="47">
        <v>1129.365</v>
      </c>
      <c r="AN30" s="47">
        <v>1130.383</v>
      </c>
      <c r="AO30" s="47">
        <v>1153.395</v>
      </c>
      <c r="AP30" s="47">
        <v>1101.1310000000001</v>
      </c>
      <c r="AQ30" s="47">
        <v>1068.3689999999999</v>
      </c>
      <c r="AR30" s="46">
        <v>1139.4290000000001</v>
      </c>
      <c r="AS30" s="47">
        <v>1073.7180000000001</v>
      </c>
      <c r="AT30" s="47">
        <v>1055.9059999999999</v>
      </c>
      <c r="AU30" s="47">
        <v>1058.8</v>
      </c>
      <c r="AV30" s="47">
        <v>1035.53</v>
      </c>
    </row>
    <row r="31" spans="1:48" ht="13.9" customHeight="1">
      <c r="A31" s="32" t="s">
        <v>184</v>
      </c>
      <c r="C31" s="45" t="s">
        <v>59</v>
      </c>
      <c r="E31" s="57">
        <v>5.5739999999999998</v>
      </c>
      <c r="F31" s="58">
        <v>6.1840000000000002</v>
      </c>
      <c r="G31" s="58">
        <v>6.7990000000000004</v>
      </c>
      <c r="H31" s="59">
        <v>6.7130000000000001</v>
      </c>
      <c r="I31" s="57">
        <v>7.3630000000000004</v>
      </c>
      <c r="J31" s="58">
        <v>8.33</v>
      </c>
      <c r="K31" s="58">
        <v>9.4380000000000006</v>
      </c>
      <c r="L31" s="55">
        <v>10.37</v>
      </c>
      <c r="M31" s="56">
        <v>11.377000000000001</v>
      </c>
      <c r="N31" s="54">
        <v>12.634</v>
      </c>
      <c r="O31" s="55">
        <v>13.292</v>
      </c>
      <c r="P31" s="55">
        <v>14.488</v>
      </c>
      <c r="Q31" s="55">
        <v>16.466999999999999</v>
      </c>
      <c r="R31" s="56">
        <v>17.917999999999999</v>
      </c>
      <c r="S31" s="54">
        <v>19.23</v>
      </c>
      <c r="T31" s="55">
        <v>21.405999999999999</v>
      </c>
      <c r="U31" s="55">
        <v>23.745999999999999</v>
      </c>
      <c r="V31" s="55">
        <v>25.501000000000001</v>
      </c>
      <c r="W31" s="56">
        <v>27.361000000000001</v>
      </c>
      <c r="X31" s="54">
        <v>28.937999999999999</v>
      </c>
      <c r="Y31" s="55">
        <v>31.806999999999999</v>
      </c>
      <c r="Z31" s="55">
        <v>34.906999999999996</v>
      </c>
      <c r="AA31" s="55">
        <v>35.950000000000003</v>
      </c>
      <c r="AB31" s="56">
        <v>26.742999999999999</v>
      </c>
      <c r="AC31" s="54">
        <v>27.916</v>
      </c>
      <c r="AD31" s="55">
        <v>28.442</v>
      </c>
      <c r="AE31" s="55">
        <v>28.945</v>
      </c>
      <c r="AF31" s="55">
        <v>31.417000000000002</v>
      </c>
      <c r="AG31" s="56">
        <v>29.498000000000001</v>
      </c>
      <c r="AH31" s="55">
        <v>31.331</v>
      </c>
      <c r="AI31" s="55">
        <v>32.432000000000002</v>
      </c>
      <c r="AJ31" s="55">
        <v>34.314</v>
      </c>
      <c r="AK31" s="55">
        <v>35.509</v>
      </c>
      <c r="AL31" s="56">
        <v>37.131999999999998</v>
      </c>
      <c r="AM31" s="55">
        <v>38.451000000000001</v>
      </c>
      <c r="AN31" s="55">
        <v>38.616999999999997</v>
      </c>
      <c r="AO31" s="55">
        <v>38.951999999999998</v>
      </c>
      <c r="AP31" s="55">
        <v>37.994</v>
      </c>
      <c r="AQ31" s="55">
        <v>38.731999999999999</v>
      </c>
      <c r="AR31" s="54">
        <v>38.387</v>
      </c>
      <c r="AS31" s="55">
        <v>39.107999999999997</v>
      </c>
      <c r="AT31" s="55">
        <v>38.844000000000001</v>
      </c>
      <c r="AU31" s="55">
        <v>39.158000000000001</v>
      </c>
      <c r="AV31" s="55">
        <v>39.902000000000001</v>
      </c>
    </row>
    <row r="32" spans="1:48" ht="13.9" customHeight="1">
      <c r="A32" s="32" t="s">
        <v>185</v>
      </c>
      <c r="C32" s="45" t="s">
        <v>60</v>
      </c>
      <c r="E32" s="54">
        <v>15.811</v>
      </c>
      <c r="F32" s="55">
        <v>18.212</v>
      </c>
      <c r="G32" s="55">
        <v>20.734999999999999</v>
      </c>
      <c r="H32" s="56">
        <v>21.478999999999999</v>
      </c>
      <c r="I32" s="54">
        <v>23.914000000000001</v>
      </c>
      <c r="J32" s="55">
        <v>27.960999999999999</v>
      </c>
      <c r="K32" s="55">
        <v>30.968</v>
      </c>
      <c r="L32" s="55">
        <v>35.845999999999997</v>
      </c>
      <c r="M32" s="56">
        <v>39.546999999999997</v>
      </c>
      <c r="N32" s="54">
        <v>42.606999999999999</v>
      </c>
      <c r="O32" s="55">
        <v>41.927999999999997</v>
      </c>
      <c r="P32" s="55">
        <v>42.459000000000003</v>
      </c>
      <c r="Q32" s="55">
        <v>48.042999999999999</v>
      </c>
      <c r="R32" s="56">
        <v>52.173000000000002</v>
      </c>
      <c r="S32" s="54">
        <v>54.631999999999998</v>
      </c>
      <c r="T32" s="55">
        <v>61.045000000000002</v>
      </c>
      <c r="U32" s="55">
        <v>67.569999999999993</v>
      </c>
      <c r="V32" s="55">
        <v>74.781000000000006</v>
      </c>
      <c r="W32" s="56">
        <v>82.24</v>
      </c>
      <c r="X32" s="54">
        <v>88.397999999999996</v>
      </c>
      <c r="Y32" s="55">
        <v>97.525000000000006</v>
      </c>
      <c r="Z32" s="47">
        <v>103.735</v>
      </c>
      <c r="AA32" s="47">
        <v>112.595</v>
      </c>
      <c r="AB32" s="48">
        <v>120.81100000000001</v>
      </c>
      <c r="AC32" s="46">
        <v>129.07499999999999</v>
      </c>
      <c r="AD32" s="47">
        <v>137.66200000000001</v>
      </c>
      <c r="AE32" s="47">
        <v>146.166</v>
      </c>
      <c r="AF32" s="47">
        <v>158.78</v>
      </c>
      <c r="AG32" s="48">
        <v>165.58199999999999</v>
      </c>
      <c r="AH32" s="47">
        <v>180.55199999999999</v>
      </c>
      <c r="AI32" s="47">
        <v>184.46199999999999</v>
      </c>
      <c r="AJ32" s="47">
        <v>195.256</v>
      </c>
      <c r="AK32" s="47">
        <v>205.209</v>
      </c>
      <c r="AL32" s="48">
        <v>215.05099999999999</v>
      </c>
      <c r="AM32" s="47">
        <v>223.523</v>
      </c>
      <c r="AN32" s="47">
        <v>231.553</v>
      </c>
      <c r="AO32" s="47">
        <v>239.18799999999999</v>
      </c>
      <c r="AP32" s="47">
        <v>234.846</v>
      </c>
      <c r="AQ32" s="47">
        <v>226.38900000000001</v>
      </c>
      <c r="AR32" s="46">
        <v>243.935</v>
      </c>
      <c r="AS32" s="47">
        <v>249.114</v>
      </c>
      <c r="AT32" s="47">
        <v>247.399</v>
      </c>
      <c r="AU32" s="47">
        <v>249.16399999999999</v>
      </c>
      <c r="AV32" s="47">
        <v>256.904</v>
      </c>
    </row>
    <row r="33" spans="1:48" ht="13.9" customHeight="1">
      <c r="A33" s="94" t="s">
        <v>186</v>
      </c>
      <c r="B33" s="72"/>
      <c r="C33" s="73" t="s">
        <v>61</v>
      </c>
      <c r="D33" s="72"/>
      <c r="E33" s="74">
        <v>10.54</v>
      </c>
      <c r="F33" s="75">
        <v>11.839</v>
      </c>
      <c r="G33" s="75">
        <v>14.824999999999999</v>
      </c>
      <c r="H33" s="76">
        <v>16.835000000000001</v>
      </c>
      <c r="I33" s="74">
        <v>20.12</v>
      </c>
      <c r="J33" s="75">
        <v>23.117000000000001</v>
      </c>
      <c r="K33" s="75">
        <v>26.587</v>
      </c>
      <c r="L33" s="75">
        <v>31.51</v>
      </c>
      <c r="M33" s="76">
        <v>35.6</v>
      </c>
      <c r="N33" s="74">
        <v>37.238999999999997</v>
      </c>
      <c r="O33" s="75">
        <v>40.207000000000001</v>
      </c>
      <c r="P33" s="75">
        <v>43.122</v>
      </c>
      <c r="Q33" s="75">
        <v>48.85</v>
      </c>
      <c r="R33" s="76">
        <v>53.808</v>
      </c>
      <c r="S33" s="74">
        <v>58.006999999999998</v>
      </c>
      <c r="T33" s="75">
        <v>63.895000000000003</v>
      </c>
      <c r="U33" s="75">
        <v>72.691999999999993</v>
      </c>
      <c r="V33" s="75">
        <v>84.262</v>
      </c>
      <c r="W33" s="76">
        <v>93.694999999999993</v>
      </c>
      <c r="X33" s="78">
        <v>105.371</v>
      </c>
      <c r="Y33" s="79">
        <v>113.255</v>
      </c>
      <c r="Z33" s="79">
        <v>124.404</v>
      </c>
      <c r="AA33" s="79">
        <v>143.035</v>
      </c>
      <c r="AB33" s="77">
        <v>161.76400000000001</v>
      </c>
      <c r="AC33" s="78">
        <v>181.13900000000001</v>
      </c>
      <c r="AD33" s="79">
        <v>202.60499999999999</v>
      </c>
      <c r="AE33" s="79">
        <v>222.114</v>
      </c>
      <c r="AF33" s="79">
        <v>216.06899999999999</v>
      </c>
      <c r="AG33" s="77">
        <v>235.596</v>
      </c>
      <c r="AH33" s="79">
        <v>288.52600000000001</v>
      </c>
      <c r="AI33" s="79">
        <v>309.137</v>
      </c>
      <c r="AJ33" s="79">
        <v>329.80399999999997</v>
      </c>
      <c r="AK33" s="79">
        <v>343.19099999999997</v>
      </c>
      <c r="AL33" s="77">
        <v>366.61200000000002</v>
      </c>
      <c r="AM33" s="79">
        <v>387.87400000000002</v>
      </c>
      <c r="AN33" s="79">
        <v>402.27</v>
      </c>
      <c r="AO33" s="79">
        <v>425.90499999999997</v>
      </c>
      <c r="AP33" s="79">
        <v>443.935</v>
      </c>
      <c r="AQ33" s="79">
        <v>451.67599999999999</v>
      </c>
      <c r="AR33" s="78">
        <v>496.71800000000002</v>
      </c>
      <c r="AS33" s="79">
        <v>520.053</v>
      </c>
      <c r="AT33" s="79">
        <v>530.93499999999995</v>
      </c>
      <c r="AU33" s="79">
        <v>537.89099999999996</v>
      </c>
      <c r="AV33" s="79">
        <v>545.86500000000001</v>
      </c>
    </row>
    <row r="34" spans="1:48" ht="13.9" customHeight="1">
      <c r="A34" s="32" t="s">
        <v>187</v>
      </c>
      <c r="C34" s="45" t="s">
        <v>62</v>
      </c>
      <c r="E34" s="57">
        <v>2.585</v>
      </c>
      <c r="F34" s="58">
        <v>3.1440000000000001</v>
      </c>
      <c r="G34" s="58">
        <v>3.7189999999999999</v>
      </c>
      <c r="H34" s="59">
        <v>3.8639999999999999</v>
      </c>
      <c r="I34" s="57">
        <v>4.1760000000000002</v>
      </c>
      <c r="J34" s="58">
        <v>4.6050000000000004</v>
      </c>
      <c r="K34" s="58">
        <v>5.1150000000000002</v>
      </c>
      <c r="L34" s="58">
        <v>5.8979999999999997</v>
      </c>
      <c r="M34" s="59">
        <v>6.4989999999999997</v>
      </c>
      <c r="N34" s="57">
        <v>6.9909999999999997</v>
      </c>
      <c r="O34" s="58">
        <v>7.4930000000000003</v>
      </c>
      <c r="P34" s="58">
        <v>7.915</v>
      </c>
      <c r="Q34" s="58">
        <v>8.7040000000000006</v>
      </c>
      <c r="R34" s="59">
        <v>9.49</v>
      </c>
      <c r="S34" s="57">
        <v>9.9600000000000009</v>
      </c>
      <c r="T34" s="55">
        <v>10.64</v>
      </c>
      <c r="U34" s="55">
        <v>11.909000000000001</v>
      </c>
      <c r="V34" s="55">
        <v>13.113</v>
      </c>
      <c r="W34" s="56">
        <v>14.135999999999999</v>
      </c>
      <c r="X34" s="54">
        <v>15.714</v>
      </c>
      <c r="Y34" s="55">
        <v>16.920999999999999</v>
      </c>
      <c r="Z34" s="55">
        <v>17.673999999999999</v>
      </c>
      <c r="AA34" s="55">
        <v>18.962</v>
      </c>
      <c r="AB34" s="56">
        <v>20.849</v>
      </c>
      <c r="AC34" s="54">
        <v>22.244</v>
      </c>
      <c r="AD34" s="55">
        <v>24.1</v>
      </c>
      <c r="AE34" s="55">
        <v>26.898</v>
      </c>
      <c r="AF34" s="55">
        <v>28.375</v>
      </c>
      <c r="AG34" s="56">
        <v>29.52</v>
      </c>
      <c r="AH34" s="55">
        <v>31.664999999999999</v>
      </c>
      <c r="AI34" s="55">
        <v>33.088999999999999</v>
      </c>
      <c r="AJ34" s="55">
        <v>34.664000000000001</v>
      </c>
      <c r="AK34" s="55">
        <v>35.332000000000001</v>
      </c>
      <c r="AL34" s="56">
        <v>36.811</v>
      </c>
      <c r="AM34" s="55">
        <v>38.213000000000001</v>
      </c>
      <c r="AN34" s="55">
        <v>39.442</v>
      </c>
      <c r="AO34" s="55">
        <v>41.133000000000003</v>
      </c>
      <c r="AP34" s="55">
        <v>41.716999999999999</v>
      </c>
      <c r="AQ34" s="55">
        <v>41.209000000000003</v>
      </c>
      <c r="AR34" s="54">
        <v>45.360999999999997</v>
      </c>
      <c r="AS34" s="55">
        <v>46.018000000000001</v>
      </c>
      <c r="AT34" s="55">
        <v>46.970999999999997</v>
      </c>
      <c r="AU34" s="55">
        <v>47.969000000000001</v>
      </c>
      <c r="AV34" s="55">
        <v>49.38</v>
      </c>
    </row>
    <row r="35" spans="1:48" ht="13.9" customHeight="1">
      <c r="A35" s="32" t="s">
        <v>188</v>
      </c>
      <c r="C35" s="45" t="s">
        <v>63</v>
      </c>
      <c r="E35" s="95">
        <v>0.25</v>
      </c>
      <c r="F35" s="96">
        <v>0.25</v>
      </c>
      <c r="G35" s="96">
        <v>0.246</v>
      </c>
      <c r="H35" s="97">
        <v>0.25</v>
      </c>
      <c r="I35" s="95">
        <v>0.25</v>
      </c>
      <c r="J35" s="96">
        <v>0.25</v>
      </c>
      <c r="K35" s="96">
        <v>0.25</v>
      </c>
      <c r="L35" s="96">
        <v>0.25</v>
      </c>
      <c r="M35" s="97">
        <v>0.25</v>
      </c>
      <c r="N35" s="95">
        <v>0.34300000000000003</v>
      </c>
      <c r="O35" s="96">
        <v>0.47299999999999998</v>
      </c>
      <c r="P35" s="96">
        <v>0.56699999999999995</v>
      </c>
      <c r="Q35" s="96">
        <v>0.68200000000000005</v>
      </c>
      <c r="R35" s="97">
        <v>0.75</v>
      </c>
      <c r="S35" s="95">
        <v>0.76600000000000001</v>
      </c>
      <c r="T35" s="96">
        <v>0.77700000000000002</v>
      </c>
      <c r="U35" s="58">
        <v>1.042</v>
      </c>
      <c r="V35" s="58">
        <v>1.0960000000000001</v>
      </c>
      <c r="W35" s="59">
        <v>1.1319999999999999</v>
      </c>
      <c r="X35" s="57">
        <v>1.1719999999999999</v>
      </c>
      <c r="Y35" s="58">
        <v>1.2689999999999999</v>
      </c>
      <c r="Z35" s="58">
        <v>1.407</v>
      </c>
      <c r="AA35" s="58">
        <v>1.548</v>
      </c>
      <c r="AB35" s="59">
        <v>1.663</v>
      </c>
      <c r="AC35" s="57">
        <v>1.966</v>
      </c>
      <c r="AD35" s="58">
        <v>2.1230000000000002</v>
      </c>
      <c r="AE35" s="58">
        <v>2.407</v>
      </c>
      <c r="AF35" s="58">
        <v>2.504</v>
      </c>
      <c r="AG35" s="59">
        <v>2.4340000000000002</v>
      </c>
      <c r="AH35" s="58">
        <v>2.5430000000000001</v>
      </c>
      <c r="AI35" s="58">
        <v>2.5790000000000002</v>
      </c>
      <c r="AJ35" s="58">
        <v>2.7010000000000001</v>
      </c>
      <c r="AK35" s="58">
        <v>3.1909999999999998</v>
      </c>
      <c r="AL35" s="59">
        <v>3.2639999999999998</v>
      </c>
      <c r="AM35" s="58">
        <v>3.2639999999999998</v>
      </c>
      <c r="AN35" s="58">
        <v>3.298</v>
      </c>
      <c r="AO35" s="58">
        <v>3.395</v>
      </c>
      <c r="AP35" s="58">
        <v>3.423</v>
      </c>
      <c r="AQ35" s="58">
        <v>3.6120000000000001</v>
      </c>
      <c r="AR35" s="57">
        <v>3.7919999999999998</v>
      </c>
      <c r="AS35" s="58">
        <v>3.7250000000000001</v>
      </c>
      <c r="AT35" s="58">
        <v>3.93</v>
      </c>
      <c r="AU35" s="58">
        <v>4.4020000000000001</v>
      </c>
      <c r="AV35" s="58">
        <v>4.5060000000000002</v>
      </c>
    </row>
    <row r="36" spans="1:48" ht="13.9" customHeight="1">
      <c r="A36" s="32" t="s">
        <v>189</v>
      </c>
      <c r="C36" s="45" t="s">
        <v>64</v>
      </c>
      <c r="E36" s="57">
        <v>1.756</v>
      </c>
      <c r="F36" s="58">
        <v>1.9970000000000001</v>
      </c>
      <c r="G36" s="58">
        <v>2.37</v>
      </c>
      <c r="H36" s="59">
        <v>2.6309999999999998</v>
      </c>
      <c r="I36" s="57">
        <v>2.99</v>
      </c>
      <c r="J36" s="58">
        <v>2.5499999999999998</v>
      </c>
      <c r="K36" s="58">
        <v>3.097</v>
      </c>
      <c r="L36" s="58">
        <v>4.9089999999999998</v>
      </c>
      <c r="M36" s="59">
        <v>6.2009999999999996</v>
      </c>
      <c r="N36" s="57">
        <v>7.5019999999999998</v>
      </c>
      <c r="O36" s="58">
        <v>8.6069999999999993</v>
      </c>
      <c r="P36" s="55">
        <v>10.571999999999999</v>
      </c>
      <c r="Q36" s="55">
        <v>12.11</v>
      </c>
      <c r="R36" s="56">
        <v>13.622</v>
      </c>
      <c r="S36" s="54">
        <v>14.098000000000001</v>
      </c>
      <c r="T36" s="55">
        <v>19.507000000000001</v>
      </c>
      <c r="U36" s="55">
        <v>22.975000000000001</v>
      </c>
      <c r="V36" s="55">
        <v>25.201000000000001</v>
      </c>
      <c r="W36" s="56">
        <v>27.716000000000001</v>
      </c>
      <c r="X36" s="54">
        <v>32.667000000000002</v>
      </c>
      <c r="Y36" s="55">
        <v>37.340000000000003</v>
      </c>
      <c r="Z36" s="55">
        <v>41.512999999999998</v>
      </c>
      <c r="AA36" s="55">
        <v>45.4</v>
      </c>
      <c r="AB36" s="56">
        <v>51.357999999999997</v>
      </c>
      <c r="AC36" s="54">
        <v>59.192999999999998</v>
      </c>
      <c r="AD36" s="55">
        <v>67.724000000000004</v>
      </c>
      <c r="AE36" s="55">
        <v>74.626999999999995</v>
      </c>
      <c r="AF36" s="55">
        <v>78.037999999999997</v>
      </c>
      <c r="AG36" s="56">
        <v>85.915000000000006</v>
      </c>
      <c r="AH36" s="55">
        <v>93.325000000000003</v>
      </c>
      <c r="AI36" s="47">
        <v>101.254</v>
      </c>
      <c r="AJ36" s="47">
        <v>108.217</v>
      </c>
      <c r="AK36" s="47">
        <v>112.974</v>
      </c>
      <c r="AL36" s="48">
        <v>120.163</v>
      </c>
      <c r="AM36" s="47">
        <v>127.529</v>
      </c>
      <c r="AN36" s="47">
        <v>133.072</v>
      </c>
      <c r="AO36" s="47">
        <v>142.15100000000001</v>
      </c>
      <c r="AP36" s="47">
        <v>149.32599999999999</v>
      </c>
      <c r="AQ36" s="47">
        <v>156.774</v>
      </c>
      <c r="AR36" s="46">
        <v>169.755</v>
      </c>
      <c r="AS36" s="47">
        <v>183.417</v>
      </c>
      <c r="AT36" s="47">
        <v>200.05199999999999</v>
      </c>
      <c r="AU36" s="47">
        <v>215.59299999999999</v>
      </c>
      <c r="AV36" s="47">
        <v>228.55500000000001</v>
      </c>
    </row>
    <row r="37" spans="1:48" ht="13.9" customHeight="1">
      <c r="A37" s="32" t="s">
        <v>190</v>
      </c>
      <c r="B37" s="72"/>
      <c r="C37" s="73" t="s">
        <v>65</v>
      </c>
      <c r="D37" s="72"/>
      <c r="E37" s="98">
        <v>3.7949999999999999</v>
      </c>
      <c r="F37" s="99">
        <v>4.3129999999999997</v>
      </c>
      <c r="G37" s="99">
        <v>4.7729999999999997</v>
      </c>
      <c r="H37" s="100">
        <v>5.3079999999999998</v>
      </c>
      <c r="I37" s="98">
        <v>5.7880000000000003</v>
      </c>
      <c r="J37" s="99">
        <v>6.476</v>
      </c>
      <c r="K37" s="99">
        <v>7.52</v>
      </c>
      <c r="L37" s="99">
        <v>8.2579999999999991</v>
      </c>
      <c r="M37" s="100">
        <v>9.1760000000000002</v>
      </c>
      <c r="N37" s="74">
        <v>10.048999999999999</v>
      </c>
      <c r="O37" s="75">
        <v>10.792999999999999</v>
      </c>
      <c r="P37" s="75">
        <v>11.782</v>
      </c>
      <c r="Q37" s="75">
        <v>12.757999999999999</v>
      </c>
      <c r="R37" s="76">
        <v>13.746</v>
      </c>
      <c r="S37" s="74">
        <v>14.944000000000001</v>
      </c>
      <c r="T37" s="75">
        <v>16.131</v>
      </c>
      <c r="U37" s="75">
        <v>17.420999999999999</v>
      </c>
      <c r="V37" s="75">
        <v>19.352</v>
      </c>
      <c r="W37" s="76">
        <v>21.515000000000001</v>
      </c>
      <c r="X37" s="74">
        <v>23.015999999999998</v>
      </c>
      <c r="Y37" s="75">
        <v>26.552</v>
      </c>
      <c r="Z37" s="75">
        <v>29.318999999999999</v>
      </c>
      <c r="AA37" s="75">
        <v>34.738999999999997</v>
      </c>
      <c r="AB37" s="76">
        <v>39.1</v>
      </c>
      <c r="AC37" s="74">
        <v>45.462000000000003</v>
      </c>
      <c r="AD37" s="75">
        <v>51.415999999999997</v>
      </c>
      <c r="AE37" s="75">
        <v>57.883000000000003</v>
      </c>
      <c r="AF37" s="75">
        <v>60.710999999999999</v>
      </c>
      <c r="AG37" s="76">
        <v>65.233000000000004</v>
      </c>
      <c r="AH37" s="75">
        <v>69.254999999999995</v>
      </c>
      <c r="AI37" s="75">
        <v>71.084000000000003</v>
      </c>
      <c r="AJ37" s="75">
        <v>74.248999999999995</v>
      </c>
      <c r="AK37" s="75">
        <v>78.468999999999994</v>
      </c>
      <c r="AL37" s="76">
        <v>82.284000000000006</v>
      </c>
      <c r="AM37" s="75">
        <v>82.673000000000002</v>
      </c>
      <c r="AN37" s="75">
        <v>89.83</v>
      </c>
      <c r="AO37" s="75">
        <v>97.516000000000005</v>
      </c>
      <c r="AP37" s="75">
        <v>97.801000000000002</v>
      </c>
      <c r="AQ37" s="79">
        <v>116.003</v>
      </c>
      <c r="AR37" s="78">
        <v>124.786</v>
      </c>
      <c r="AS37" s="79">
        <v>129.27500000000001</v>
      </c>
      <c r="AT37" s="79">
        <v>134.381</v>
      </c>
      <c r="AU37" s="79">
        <v>138.34800000000001</v>
      </c>
      <c r="AV37" s="79">
        <v>147.46899999999999</v>
      </c>
    </row>
    <row r="38" spans="1:48" ht="13.9" customHeight="1">
      <c r="A38" s="32" t="s">
        <v>191</v>
      </c>
      <c r="C38" s="45" t="s">
        <v>66</v>
      </c>
      <c r="E38" s="57">
        <v>9.1449999999999996</v>
      </c>
      <c r="F38" s="55">
        <v>10.398</v>
      </c>
      <c r="G38" s="55">
        <v>13.186</v>
      </c>
      <c r="H38" s="56">
        <v>13.047000000000001</v>
      </c>
      <c r="I38" s="54">
        <v>13.67</v>
      </c>
      <c r="J38" s="55">
        <v>14.715999999999999</v>
      </c>
      <c r="K38" s="55">
        <v>15.08</v>
      </c>
      <c r="L38" s="55">
        <v>15.542</v>
      </c>
      <c r="M38" s="56">
        <v>16.677</v>
      </c>
      <c r="N38" s="54">
        <v>18.009</v>
      </c>
      <c r="O38" s="55">
        <v>18.582999999999998</v>
      </c>
      <c r="P38" s="55">
        <v>19.405999999999999</v>
      </c>
      <c r="Q38" s="55">
        <v>21.454000000000001</v>
      </c>
      <c r="R38" s="56">
        <v>21.18</v>
      </c>
      <c r="S38" s="54">
        <v>22.765999999999998</v>
      </c>
      <c r="T38" s="55">
        <v>20.974</v>
      </c>
      <c r="U38" s="55">
        <v>22.641999999999999</v>
      </c>
      <c r="V38" s="55">
        <v>24.539000000000001</v>
      </c>
      <c r="W38" s="56">
        <v>25.573</v>
      </c>
      <c r="X38" s="54">
        <v>26.327000000000002</v>
      </c>
      <c r="Y38" s="55">
        <v>25.649000000000001</v>
      </c>
      <c r="Z38" s="55">
        <v>25.87</v>
      </c>
      <c r="AA38" s="55">
        <v>26.579000000000001</v>
      </c>
      <c r="AB38" s="56">
        <v>30.471</v>
      </c>
      <c r="AC38" s="54">
        <v>33.566000000000003</v>
      </c>
      <c r="AD38" s="55">
        <v>36.726999999999997</v>
      </c>
      <c r="AE38" s="55">
        <v>39.796999999999997</v>
      </c>
      <c r="AF38" s="55">
        <v>41.578000000000003</v>
      </c>
      <c r="AG38" s="56">
        <v>41.432000000000002</v>
      </c>
      <c r="AH38" s="55">
        <v>45.29</v>
      </c>
      <c r="AI38" s="55">
        <v>47.05</v>
      </c>
      <c r="AJ38" s="55">
        <v>48.466999999999999</v>
      </c>
      <c r="AK38" s="55">
        <v>52.94</v>
      </c>
      <c r="AL38" s="56">
        <v>55.957000000000001</v>
      </c>
      <c r="AM38" s="55">
        <v>56.567</v>
      </c>
      <c r="AN38" s="55">
        <v>56.783000000000001</v>
      </c>
      <c r="AO38" s="55">
        <v>59.610999999999997</v>
      </c>
      <c r="AP38" s="55">
        <v>60.820999999999998</v>
      </c>
      <c r="AQ38" s="55">
        <v>61.920999999999999</v>
      </c>
      <c r="AR38" s="54">
        <v>67.742000000000004</v>
      </c>
      <c r="AS38" s="55">
        <v>69.176000000000002</v>
      </c>
      <c r="AT38" s="55">
        <v>72.921000000000006</v>
      </c>
      <c r="AU38" s="55">
        <v>75.266000000000005</v>
      </c>
      <c r="AV38" s="55">
        <v>77.262</v>
      </c>
    </row>
    <row r="39" spans="1:48" ht="13.9" customHeight="1">
      <c r="A39" s="32" t="s">
        <v>192</v>
      </c>
      <c r="B39" s="33"/>
      <c r="C39" s="71" t="s">
        <v>67</v>
      </c>
      <c r="D39" s="33"/>
      <c r="E39" s="57">
        <v>5.0830000000000002</v>
      </c>
      <c r="F39" s="58">
        <v>5.9749999999999996</v>
      </c>
      <c r="G39" s="58">
        <v>6.9710000000000001</v>
      </c>
      <c r="H39" s="59">
        <v>7.3949999999999996</v>
      </c>
      <c r="I39" s="57">
        <v>8.44</v>
      </c>
      <c r="J39" s="58">
        <v>9.8260000000000005</v>
      </c>
      <c r="K39" s="55">
        <v>11.175000000000001</v>
      </c>
      <c r="L39" s="55">
        <v>12.637</v>
      </c>
      <c r="M39" s="56">
        <v>13.443</v>
      </c>
      <c r="N39" s="54">
        <v>14.426</v>
      </c>
      <c r="O39" s="55">
        <v>15.369</v>
      </c>
      <c r="P39" s="55">
        <v>16.693999999999999</v>
      </c>
      <c r="Q39" s="55">
        <v>18.856000000000002</v>
      </c>
      <c r="R39" s="56">
        <v>21.024000000000001</v>
      </c>
      <c r="S39" s="54">
        <v>23.074000000000002</v>
      </c>
      <c r="T39" s="55">
        <v>24.716999999999999</v>
      </c>
      <c r="U39" s="55">
        <v>28.652000000000001</v>
      </c>
      <c r="V39" s="55">
        <v>32.463999999999999</v>
      </c>
      <c r="W39" s="56">
        <v>37.405999999999999</v>
      </c>
      <c r="X39" s="54">
        <v>44.176000000000002</v>
      </c>
      <c r="Y39" s="55">
        <v>50.185000000000002</v>
      </c>
      <c r="Z39" s="55">
        <v>57.097999999999999</v>
      </c>
      <c r="AA39" s="55">
        <v>63.406999999999996</v>
      </c>
      <c r="AB39" s="56">
        <v>71.177000000000007</v>
      </c>
      <c r="AC39" s="54">
        <v>80.082999999999998</v>
      </c>
      <c r="AD39" s="55">
        <v>89.841999999999999</v>
      </c>
      <c r="AE39" s="55">
        <v>93.225999999999999</v>
      </c>
      <c r="AF39" s="55">
        <v>90.052000000000007</v>
      </c>
      <c r="AG39" s="56">
        <v>90.039000000000001</v>
      </c>
      <c r="AH39" s="55">
        <v>95.977000000000004</v>
      </c>
      <c r="AI39" s="47">
        <v>102.42</v>
      </c>
      <c r="AJ39" s="47">
        <v>109.01300000000001</v>
      </c>
      <c r="AK39" s="47">
        <v>116.983</v>
      </c>
      <c r="AL39" s="48">
        <v>125.727</v>
      </c>
      <c r="AM39" s="47">
        <v>132.197</v>
      </c>
      <c r="AN39" s="47">
        <v>138.74199999999999</v>
      </c>
      <c r="AO39" s="47">
        <v>143.37799999999999</v>
      </c>
      <c r="AP39" s="47">
        <v>147.42599999999999</v>
      </c>
      <c r="AQ39" s="47">
        <v>148.39400000000001</v>
      </c>
      <c r="AR39" s="46">
        <v>159.52199999999999</v>
      </c>
      <c r="AS39" s="47">
        <v>155.99100000000001</v>
      </c>
      <c r="AT39" s="47">
        <v>166.84800000000001</v>
      </c>
      <c r="AU39" s="47">
        <v>170.417</v>
      </c>
      <c r="AV39" s="47">
        <v>173.631</v>
      </c>
    </row>
    <row r="40" spans="1:48" ht="13.9" customHeight="1">
      <c r="A40" s="32" t="s">
        <v>193</v>
      </c>
      <c r="C40" s="45" t="s">
        <v>68</v>
      </c>
      <c r="E40" s="54">
        <v>66.384</v>
      </c>
      <c r="F40" s="55">
        <v>70.516000000000005</v>
      </c>
      <c r="G40" s="55">
        <v>72.796000000000006</v>
      </c>
      <c r="H40" s="56">
        <v>76.677999999999997</v>
      </c>
      <c r="I40" s="54">
        <v>85.926000000000002</v>
      </c>
      <c r="J40" s="55">
        <v>95.614999999999995</v>
      </c>
      <c r="K40" s="55">
        <v>98.927999999999997</v>
      </c>
      <c r="L40" s="47">
        <v>110.129</v>
      </c>
      <c r="M40" s="48">
        <v>112.821</v>
      </c>
      <c r="N40" s="46">
        <v>120.40900000000001</v>
      </c>
      <c r="O40" s="47">
        <v>132.33000000000001</v>
      </c>
      <c r="P40" s="47">
        <v>141.482</v>
      </c>
      <c r="Q40" s="47">
        <v>151.94499999999999</v>
      </c>
      <c r="R40" s="48">
        <v>171.881</v>
      </c>
      <c r="S40" s="46">
        <v>186.08600000000001</v>
      </c>
      <c r="T40" s="47">
        <v>203.971</v>
      </c>
      <c r="U40" s="47">
        <v>221.886</v>
      </c>
      <c r="V40" s="47">
        <v>244.32</v>
      </c>
      <c r="W40" s="48">
        <v>271.81799999999998</v>
      </c>
      <c r="X40" s="46">
        <v>292.73200000000003</v>
      </c>
      <c r="Y40" s="47">
        <v>319.25599999999997</v>
      </c>
      <c r="Z40" s="47">
        <v>337.18099999999998</v>
      </c>
      <c r="AA40" s="47">
        <v>360.84500000000003</v>
      </c>
      <c r="AB40" s="48">
        <v>390.81299999999999</v>
      </c>
      <c r="AC40" s="46">
        <v>423.66</v>
      </c>
      <c r="AD40" s="47">
        <v>443.03100000000001</v>
      </c>
      <c r="AE40" s="47">
        <v>472.678</v>
      </c>
      <c r="AF40" s="47">
        <v>503.75099999999998</v>
      </c>
      <c r="AG40" s="48">
        <v>545.77</v>
      </c>
      <c r="AH40" s="47">
        <v>569.68799999999999</v>
      </c>
      <c r="AI40" s="47">
        <v>588.17100000000005</v>
      </c>
      <c r="AJ40" s="47">
        <v>610.50199999999995</v>
      </c>
      <c r="AK40" s="47">
        <v>650.83699999999999</v>
      </c>
      <c r="AL40" s="48">
        <v>683.99099999999999</v>
      </c>
      <c r="AM40" s="47">
        <v>715.65599999999995</v>
      </c>
      <c r="AN40" s="47">
        <v>773.78399999999999</v>
      </c>
      <c r="AO40" s="47">
        <v>823.56299999999999</v>
      </c>
      <c r="AP40" s="47">
        <v>848.35500000000002</v>
      </c>
      <c r="AQ40" s="47">
        <v>917.30200000000002</v>
      </c>
      <c r="AR40" s="46">
        <v>979.41600000000005</v>
      </c>
      <c r="AS40" s="47">
        <v>1074.5360000000001</v>
      </c>
      <c r="AT40" s="47">
        <v>1123.049</v>
      </c>
      <c r="AU40" s="47">
        <v>1193.48</v>
      </c>
      <c r="AV40" s="47">
        <v>1287.3979999999999</v>
      </c>
    </row>
    <row r="41" spans="1:48" ht="13.9" customHeight="1">
      <c r="A41" s="32" t="s">
        <v>194</v>
      </c>
      <c r="B41" s="49"/>
      <c r="C41" s="50" t="s">
        <v>69</v>
      </c>
      <c r="D41" s="49"/>
      <c r="E41" s="60">
        <v>2.2999999999999998</v>
      </c>
      <c r="F41" s="61">
        <v>2.2000000000000002</v>
      </c>
      <c r="G41" s="61">
        <v>2.35</v>
      </c>
      <c r="H41" s="62">
        <v>2.0699999999999998</v>
      </c>
      <c r="I41" s="60">
        <v>2.4279999999999999</v>
      </c>
      <c r="J41" s="61">
        <v>2.9569999999999999</v>
      </c>
      <c r="K41" s="61">
        <v>3.4729999999999999</v>
      </c>
      <c r="L41" s="61">
        <v>3.6</v>
      </c>
      <c r="M41" s="62">
        <v>3.6</v>
      </c>
      <c r="N41" s="60">
        <v>3.5590000000000002</v>
      </c>
      <c r="O41" s="61">
        <v>3.694</v>
      </c>
      <c r="P41" s="61">
        <v>3.9359999999999999</v>
      </c>
      <c r="Q41" s="61">
        <v>3.9860000000000002</v>
      </c>
      <c r="R41" s="62">
        <v>4.7779999999999996</v>
      </c>
      <c r="S41" s="60">
        <v>5.069</v>
      </c>
      <c r="T41" s="61">
        <v>5.5270000000000001</v>
      </c>
      <c r="U41" s="61">
        <v>6.0510000000000002</v>
      </c>
      <c r="V41" s="61">
        <v>6.7850000000000001</v>
      </c>
      <c r="W41" s="62">
        <v>7.7839999999999998</v>
      </c>
      <c r="X41" s="60">
        <v>8.6809999999999992</v>
      </c>
      <c r="Y41" s="61">
        <v>9.2100000000000009</v>
      </c>
      <c r="Z41" s="61">
        <v>9.7050000000000001</v>
      </c>
      <c r="AA41" s="64">
        <v>10.662000000000001</v>
      </c>
      <c r="AB41" s="65">
        <v>12.288</v>
      </c>
      <c r="AC41" s="63">
        <v>14.648</v>
      </c>
      <c r="AD41" s="64">
        <v>16.943999999999999</v>
      </c>
      <c r="AE41" s="64">
        <v>19.132000000000001</v>
      </c>
      <c r="AF41" s="64">
        <v>21.687999999999999</v>
      </c>
      <c r="AG41" s="65">
        <v>23.559000000000001</v>
      </c>
      <c r="AH41" s="64">
        <v>26.561</v>
      </c>
      <c r="AI41" s="64">
        <v>30.608000000000001</v>
      </c>
      <c r="AJ41" s="64">
        <v>35.795999999999999</v>
      </c>
      <c r="AK41" s="64">
        <v>40.924999999999997</v>
      </c>
      <c r="AL41" s="65">
        <v>46.209000000000003</v>
      </c>
      <c r="AM41" s="64">
        <v>53.655999999999999</v>
      </c>
      <c r="AN41" s="64">
        <v>60.493000000000002</v>
      </c>
      <c r="AO41" s="64">
        <v>67.007999999999996</v>
      </c>
      <c r="AP41" s="64">
        <v>73.396000000000001</v>
      </c>
      <c r="AQ41" s="64">
        <v>83.174999999999997</v>
      </c>
      <c r="AR41" s="63">
        <v>94.903000000000006</v>
      </c>
      <c r="AS41" s="64">
        <v>104.072</v>
      </c>
      <c r="AT41" s="64">
        <v>117.592</v>
      </c>
      <c r="AU41" s="64">
        <v>125.054</v>
      </c>
      <c r="AV41" s="64">
        <v>140.91300000000001</v>
      </c>
    </row>
    <row r="42" spans="1:48" ht="13.9" customHeight="1">
      <c r="A42" s="32" t="s">
        <v>195</v>
      </c>
      <c r="B42" s="73" t="s">
        <v>70</v>
      </c>
      <c r="C42" s="72"/>
      <c r="D42" s="72"/>
      <c r="E42" s="74">
        <v>68.522999999999996</v>
      </c>
      <c r="F42" s="75">
        <v>73.195999999999998</v>
      </c>
      <c r="G42" s="75">
        <v>82.941999999999993</v>
      </c>
      <c r="H42" s="76">
        <v>88.430999999999997</v>
      </c>
      <c r="I42" s="74">
        <v>94.143000000000001</v>
      </c>
      <c r="J42" s="75">
        <v>97.847999999999999</v>
      </c>
      <c r="K42" s="79">
        <v>104.318</v>
      </c>
      <c r="L42" s="79">
        <v>108.018</v>
      </c>
      <c r="M42" s="77">
        <v>112.72499999999999</v>
      </c>
      <c r="N42" s="78">
        <v>117.83</v>
      </c>
      <c r="O42" s="79">
        <v>125.682</v>
      </c>
      <c r="P42" s="79">
        <v>129.38300000000001</v>
      </c>
      <c r="Q42" s="79">
        <v>132.01</v>
      </c>
      <c r="R42" s="77">
        <v>138.94300000000001</v>
      </c>
      <c r="S42" s="78">
        <v>147.38399999999999</v>
      </c>
      <c r="T42" s="79">
        <v>153.94999999999999</v>
      </c>
      <c r="U42" s="79">
        <v>160.64400000000001</v>
      </c>
      <c r="V42" s="79">
        <v>168.184</v>
      </c>
      <c r="W42" s="77">
        <v>178.44</v>
      </c>
      <c r="X42" s="78">
        <v>186.55199999999999</v>
      </c>
      <c r="Y42" s="79">
        <v>189.83199999999999</v>
      </c>
      <c r="Z42" s="79">
        <v>192.02</v>
      </c>
      <c r="AA42" s="79">
        <v>197.511</v>
      </c>
      <c r="AB42" s="77">
        <v>202.02</v>
      </c>
      <c r="AC42" s="78">
        <v>208.86699999999999</v>
      </c>
      <c r="AD42" s="79">
        <v>213.74799999999999</v>
      </c>
      <c r="AE42" s="79">
        <v>219.708</v>
      </c>
      <c r="AF42" s="79">
        <v>232.631</v>
      </c>
      <c r="AG42" s="77">
        <v>241.44399999999999</v>
      </c>
      <c r="AH42" s="79">
        <v>249.11099999999999</v>
      </c>
      <c r="AI42" s="79">
        <v>263.83699999999999</v>
      </c>
      <c r="AJ42" s="79">
        <v>268.00700000000001</v>
      </c>
      <c r="AK42" s="79">
        <v>262.68200000000002</v>
      </c>
      <c r="AL42" s="77">
        <v>272.06799999999998</v>
      </c>
      <c r="AM42" s="79">
        <v>271.315</v>
      </c>
      <c r="AN42" s="79">
        <v>276.32900000000001</v>
      </c>
      <c r="AO42" s="79">
        <v>286.72800000000001</v>
      </c>
      <c r="AP42" s="79">
        <v>286.911</v>
      </c>
      <c r="AQ42" s="79">
        <v>292.14</v>
      </c>
      <c r="AR42" s="78">
        <v>297.52699999999999</v>
      </c>
      <c r="AS42" s="79">
        <v>298.37200000000001</v>
      </c>
      <c r="AT42" s="79">
        <v>295.36799999999999</v>
      </c>
      <c r="AU42" s="79">
        <v>292.88600000000002</v>
      </c>
      <c r="AV42" s="79">
        <v>291.81700000000001</v>
      </c>
    </row>
    <row r="43" spans="1:48" ht="13.9" customHeight="1">
      <c r="A43" s="32" t="s">
        <v>196</v>
      </c>
      <c r="C43" s="45" t="s">
        <v>71</v>
      </c>
      <c r="E43" s="54">
        <v>53.045000000000002</v>
      </c>
      <c r="F43" s="55">
        <v>55.582999999999998</v>
      </c>
      <c r="G43" s="55">
        <v>64.411000000000001</v>
      </c>
      <c r="H43" s="56">
        <v>69.602999999999994</v>
      </c>
      <c r="I43" s="54">
        <v>73.578999999999994</v>
      </c>
      <c r="J43" s="55">
        <v>76.391999999999996</v>
      </c>
      <c r="K43" s="55">
        <v>82.486999999999995</v>
      </c>
      <c r="L43" s="55">
        <v>85.793999999999997</v>
      </c>
      <c r="M43" s="56">
        <v>90.643000000000001</v>
      </c>
      <c r="N43" s="54">
        <v>95.233999999999995</v>
      </c>
      <c r="O43" s="47">
        <v>102.208</v>
      </c>
      <c r="P43" s="47">
        <v>104.413</v>
      </c>
      <c r="Q43" s="47">
        <v>105.517</v>
      </c>
      <c r="R43" s="48">
        <v>111.504</v>
      </c>
      <c r="S43" s="46">
        <v>119.66</v>
      </c>
      <c r="T43" s="47">
        <v>125.374</v>
      </c>
      <c r="U43" s="47">
        <v>131.523</v>
      </c>
      <c r="V43" s="47">
        <v>138.29400000000001</v>
      </c>
      <c r="W43" s="48">
        <v>147.08199999999999</v>
      </c>
      <c r="X43" s="46">
        <v>154.28700000000001</v>
      </c>
      <c r="Y43" s="47">
        <v>156.536</v>
      </c>
      <c r="Z43" s="47">
        <v>159.126</v>
      </c>
      <c r="AA43" s="47">
        <v>163.23599999999999</v>
      </c>
      <c r="AB43" s="48">
        <v>167.16900000000001</v>
      </c>
      <c r="AC43" s="46">
        <v>172.80500000000001</v>
      </c>
      <c r="AD43" s="47">
        <v>177.27500000000001</v>
      </c>
      <c r="AE43" s="47">
        <v>182.59899999999999</v>
      </c>
      <c r="AF43" s="47">
        <v>195.01900000000001</v>
      </c>
      <c r="AG43" s="48">
        <v>203.62700000000001</v>
      </c>
      <c r="AH43" s="47">
        <v>209.864</v>
      </c>
      <c r="AI43" s="47">
        <v>224.26499999999999</v>
      </c>
      <c r="AJ43" s="47">
        <v>227.37799999999999</v>
      </c>
      <c r="AK43" s="47">
        <v>221.905</v>
      </c>
      <c r="AL43" s="48">
        <v>229.56299999999999</v>
      </c>
      <c r="AM43" s="47">
        <v>228.34700000000001</v>
      </c>
      <c r="AN43" s="47">
        <v>232.727</v>
      </c>
      <c r="AO43" s="47">
        <v>242.97900000000001</v>
      </c>
      <c r="AP43" s="47">
        <v>243.07300000000001</v>
      </c>
      <c r="AQ43" s="47">
        <v>248.68700000000001</v>
      </c>
      <c r="AR43" s="46">
        <v>252.65100000000001</v>
      </c>
      <c r="AS43" s="47">
        <v>253.90700000000001</v>
      </c>
      <c r="AT43" s="47">
        <v>251.108</v>
      </c>
      <c r="AU43" s="47">
        <v>249.62100000000001</v>
      </c>
      <c r="AV43" s="47">
        <v>248.26400000000001</v>
      </c>
    </row>
    <row r="44" spans="1:48" ht="13.9" customHeight="1">
      <c r="A44" s="32" t="s">
        <v>197</v>
      </c>
      <c r="B44" s="49"/>
      <c r="C44" s="50" t="s">
        <v>72</v>
      </c>
      <c r="D44" s="49"/>
      <c r="E44" s="63">
        <v>15.478</v>
      </c>
      <c r="F44" s="64">
        <v>17.613</v>
      </c>
      <c r="G44" s="64">
        <v>18.530999999999999</v>
      </c>
      <c r="H44" s="65">
        <v>18.827999999999999</v>
      </c>
      <c r="I44" s="63">
        <v>20.564</v>
      </c>
      <c r="J44" s="64">
        <v>21.456</v>
      </c>
      <c r="K44" s="64">
        <v>21.831</v>
      </c>
      <c r="L44" s="64">
        <v>22.224</v>
      </c>
      <c r="M44" s="65">
        <v>22.082000000000001</v>
      </c>
      <c r="N44" s="63">
        <v>22.596</v>
      </c>
      <c r="O44" s="64">
        <v>23.474</v>
      </c>
      <c r="P44" s="64">
        <v>24.97</v>
      </c>
      <c r="Q44" s="64">
        <v>26.492999999999999</v>
      </c>
      <c r="R44" s="65">
        <v>27.439</v>
      </c>
      <c r="S44" s="63">
        <v>27.724</v>
      </c>
      <c r="T44" s="64">
        <v>28.576000000000001</v>
      </c>
      <c r="U44" s="64">
        <v>29.120999999999999</v>
      </c>
      <c r="V44" s="64">
        <v>29.89</v>
      </c>
      <c r="W44" s="65">
        <v>31.358000000000001</v>
      </c>
      <c r="X44" s="63">
        <v>32.265000000000001</v>
      </c>
      <c r="Y44" s="64">
        <v>33.295999999999999</v>
      </c>
      <c r="Z44" s="64">
        <v>32.893999999999998</v>
      </c>
      <c r="AA44" s="64">
        <v>34.274999999999999</v>
      </c>
      <c r="AB44" s="65">
        <v>34.850999999999999</v>
      </c>
      <c r="AC44" s="63">
        <v>36.061999999999998</v>
      </c>
      <c r="AD44" s="64">
        <v>36.472999999999999</v>
      </c>
      <c r="AE44" s="64">
        <v>37.109000000000002</v>
      </c>
      <c r="AF44" s="64">
        <v>37.612000000000002</v>
      </c>
      <c r="AG44" s="65">
        <v>37.817</v>
      </c>
      <c r="AH44" s="64">
        <v>39.247</v>
      </c>
      <c r="AI44" s="64">
        <v>39.572000000000003</v>
      </c>
      <c r="AJ44" s="64">
        <v>40.628999999999998</v>
      </c>
      <c r="AK44" s="64">
        <v>40.777000000000001</v>
      </c>
      <c r="AL44" s="65">
        <v>42.505000000000003</v>
      </c>
      <c r="AM44" s="64">
        <v>42.968000000000004</v>
      </c>
      <c r="AN44" s="64">
        <v>43.601999999999997</v>
      </c>
      <c r="AO44" s="64">
        <v>43.749000000000002</v>
      </c>
      <c r="AP44" s="64">
        <v>43.838000000000001</v>
      </c>
      <c r="AQ44" s="64">
        <v>43.453000000000003</v>
      </c>
      <c r="AR44" s="63">
        <v>44.875999999999998</v>
      </c>
      <c r="AS44" s="64">
        <v>44.465000000000003</v>
      </c>
      <c r="AT44" s="64">
        <v>44.26</v>
      </c>
      <c r="AU44" s="64">
        <v>43.265000000000001</v>
      </c>
      <c r="AV44" s="64">
        <v>43.552999999999997</v>
      </c>
    </row>
    <row r="45" spans="1:48" ht="13.9" customHeight="1">
      <c r="A45" s="32" t="s">
        <v>198</v>
      </c>
      <c r="B45" s="33" t="s">
        <v>73</v>
      </c>
      <c r="C45" s="33"/>
      <c r="D45" s="33"/>
      <c r="E45" s="46">
        <v>3836.893</v>
      </c>
      <c r="F45" s="47">
        <v>4158.9650000000001</v>
      </c>
      <c r="G45" s="47">
        <v>4471.5240000000003</v>
      </c>
      <c r="H45" s="48">
        <v>4521.7550000000001</v>
      </c>
      <c r="I45" s="46">
        <v>4610.9979999999996</v>
      </c>
      <c r="J45" s="47">
        <v>4925.7190000000001</v>
      </c>
      <c r="K45" s="47">
        <v>5134.4960000000001</v>
      </c>
      <c r="L45" s="47">
        <v>5370.4440000000004</v>
      </c>
      <c r="M45" s="48">
        <v>5560.6379999999999</v>
      </c>
      <c r="N45" s="46">
        <v>5668.2259999999997</v>
      </c>
      <c r="O45" s="47">
        <v>5733.5910000000003</v>
      </c>
      <c r="P45" s="47">
        <v>5692.1610000000001</v>
      </c>
      <c r="Q45" s="47">
        <v>5899.48</v>
      </c>
      <c r="R45" s="48">
        <v>6187.6369999999997</v>
      </c>
      <c r="S45" s="46">
        <v>6417.3829999999998</v>
      </c>
      <c r="T45" s="47">
        <v>6519.6350000000002</v>
      </c>
      <c r="U45" s="47">
        <v>6778.9139999999998</v>
      </c>
      <c r="V45" s="47">
        <v>7052.4380000000001</v>
      </c>
      <c r="W45" s="48">
        <v>7450.3990000000003</v>
      </c>
      <c r="X45" s="46">
        <v>7666.1509999999998</v>
      </c>
      <c r="Y45" s="47">
        <v>7844.6109999999999</v>
      </c>
      <c r="Z45" s="47">
        <v>7920.1869999999999</v>
      </c>
      <c r="AA45" s="47">
        <v>8104.9390000000003</v>
      </c>
      <c r="AB45" s="48">
        <v>8335.7309999999998</v>
      </c>
      <c r="AC45" s="46">
        <v>8585.2440000000006</v>
      </c>
      <c r="AD45" s="47">
        <v>8825.0429999999997</v>
      </c>
      <c r="AE45" s="47">
        <v>8949.1200000000008</v>
      </c>
      <c r="AF45" s="47">
        <v>9177.8169999999991</v>
      </c>
      <c r="AG45" s="48">
        <v>9384.6990000000005</v>
      </c>
      <c r="AH45" s="47">
        <v>9768.24</v>
      </c>
      <c r="AI45" s="47">
        <v>9652.3009999999995</v>
      </c>
      <c r="AJ45" s="47">
        <v>9931.5380000000005</v>
      </c>
      <c r="AK45" s="47">
        <v>10044.83</v>
      </c>
      <c r="AL45" s="48">
        <v>10293.25</v>
      </c>
      <c r="AM45" s="47">
        <v>10544.432000000001</v>
      </c>
      <c r="AN45" s="47">
        <v>10615.697</v>
      </c>
      <c r="AO45" s="47">
        <v>10807.358</v>
      </c>
      <c r="AP45" s="47">
        <v>10820.225</v>
      </c>
      <c r="AQ45" s="47">
        <v>10426.846</v>
      </c>
      <c r="AR45" s="46">
        <v>10890.868</v>
      </c>
      <c r="AS45" s="47">
        <v>10841.419</v>
      </c>
      <c r="AT45" s="47">
        <v>10830.87</v>
      </c>
      <c r="AU45" s="47">
        <v>10836.075000000001</v>
      </c>
      <c r="AV45" s="47">
        <v>10784.455</v>
      </c>
    </row>
    <row r="46" spans="1:48" ht="13.9" customHeight="1">
      <c r="A46" s="32" t="s">
        <v>199</v>
      </c>
      <c r="B46" s="73" t="s">
        <v>74</v>
      </c>
      <c r="C46" s="72"/>
      <c r="D46" s="72"/>
      <c r="E46" s="78">
        <v>1420.154</v>
      </c>
      <c r="F46" s="79">
        <v>1539.6410000000001</v>
      </c>
      <c r="G46" s="79">
        <v>1659.6189999999999</v>
      </c>
      <c r="H46" s="77">
        <v>1765.7439999999999</v>
      </c>
      <c r="I46" s="78">
        <v>1907.6759999999999</v>
      </c>
      <c r="J46" s="79">
        <v>2054.9850000000001</v>
      </c>
      <c r="K46" s="79">
        <v>2171.2869999999998</v>
      </c>
      <c r="L46" s="79">
        <v>2322.683</v>
      </c>
      <c r="M46" s="77">
        <v>2463.4</v>
      </c>
      <c r="N46" s="78">
        <v>2615.259</v>
      </c>
      <c r="O46" s="79">
        <v>2720.4090000000001</v>
      </c>
      <c r="P46" s="79">
        <v>2848.0920000000001</v>
      </c>
      <c r="Q46" s="79">
        <v>3000.116</v>
      </c>
      <c r="R46" s="77">
        <v>3211.5050000000001</v>
      </c>
      <c r="S46" s="78">
        <v>3375.328</v>
      </c>
      <c r="T46" s="79">
        <v>3569.9920000000002</v>
      </c>
      <c r="U46" s="79">
        <v>3780.4609999999998</v>
      </c>
      <c r="V46" s="79">
        <v>3971.2689999999998</v>
      </c>
      <c r="W46" s="77">
        <v>4116.1769999999997</v>
      </c>
      <c r="X46" s="78">
        <v>4197.4229999999998</v>
      </c>
      <c r="Y46" s="79">
        <v>4289.9009999999998</v>
      </c>
      <c r="Z46" s="79">
        <v>4325.6310000000003</v>
      </c>
      <c r="AA46" s="79">
        <v>4431.3130000000001</v>
      </c>
      <c r="AB46" s="77">
        <v>4508.6629999999996</v>
      </c>
      <c r="AC46" s="78">
        <v>4699.4520000000002</v>
      </c>
      <c r="AD46" s="79">
        <v>4881.7039999999997</v>
      </c>
      <c r="AE46" s="79">
        <v>5048.8459999999995</v>
      </c>
      <c r="AF46" s="79">
        <v>5186.0379999999996</v>
      </c>
      <c r="AG46" s="77">
        <v>5391.2790000000005</v>
      </c>
      <c r="AH46" s="79">
        <v>5702.5039999999999</v>
      </c>
      <c r="AI46" s="79">
        <v>5938.8630000000003</v>
      </c>
      <c r="AJ46" s="79">
        <v>6270.13</v>
      </c>
      <c r="AK46" s="79">
        <v>6749.0609999999997</v>
      </c>
      <c r="AL46" s="77">
        <v>7270.7060000000001</v>
      </c>
      <c r="AM46" s="79">
        <v>7779.826</v>
      </c>
      <c r="AN46" s="79">
        <v>8412.7029999999995</v>
      </c>
      <c r="AO46" s="79">
        <v>9046.2800000000007</v>
      </c>
      <c r="AP46" s="79">
        <v>9410.5820000000003</v>
      </c>
      <c r="AQ46" s="79">
        <v>9729.0390000000007</v>
      </c>
      <c r="AR46" s="78">
        <v>10602.62</v>
      </c>
      <c r="AS46" s="79">
        <v>11352.151</v>
      </c>
      <c r="AT46" s="79">
        <v>11862.823</v>
      </c>
      <c r="AU46" s="79">
        <v>12533.655000000001</v>
      </c>
      <c r="AV46" s="79">
        <v>13031.343999999999</v>
      </c>
    </row>
    <row r="47" spans="1:48" ht="13.9" customHeight="1">
      <c r="A47" s="32" t="s">
        <v>200</v>
      </c>
      <c r="B47" s="32" t="s">
        <v>117</v>
      </c>
      <c r="E47" s="46" t="s">
        <v>115</v>
      </c>
      <c r="F47" s="47" t="s">
        <v>115</v>
      </c>
      <c r="G47" s="47" t="s">
        <v>115</v>
      </c>
      <c r="H47" s="48" t="s">
        <v>115</v>
      </c>
      <c r="I47" s="46" t="s">
        <v>115</v>
      </c>
      <c r="J47" s="47" t="s">
        <v>115</v>
      </c>
      <c r="K47" s="47" t="s">
        <v>115</v>
      </c>
      <c r="L47" s="47" t="s">
        <v>115</v>
      </c>
      <c r="M47" s="48" t="s">
        <v>115</v>
      </c>
      <c r="N47" s="46" t="s">
        <v>115</v>
      </c>
      <c r="O47" s="47" t="s">
        <v>115</v>
      </c>
      <c r="P47" s="47" t="s">
        <v>115</v>
      </c>
      <c r="Q47" s="47" t="s">
        <v>115</v>
      </c>
      <c r="R47" s="48" t="s">
        <v>115</v>
      </c>
      <c r="S47" s="46" t="s">
        <v>115</v>
      </c>
      <c r="T47" s="47" t="s">
        <v>115</v>
      </c>
      <c r="U47" s="47" t="s">
        <v>115</v>
      </c>
      <c r="V47" s="47" t="s">
        <v>115</v>
      </c>
      <c r="W47" s="48" t="s">
        <v>115</v>
      </c>
      <c r="X47" s="46">
        <v>2576.6930000000002</v>
      </c>
      <c r="Y47" s="47">
        <v>2620.1190000000001</v>
      </c>
      <c r="Z47" s="47">
        <v>2602.41</v>
      </c>
      <c r="AA47" s="47">
        <v>2606.9839999999999</v>
      </c>
      <c r="AB47" s="48">
        <v>2648.7190000000001</v>
      </c>
      <c r="AC47" s="46">
        <v>2722.5830000000001</v>
      </c>
      <c r="AD47" s="47">
        <v>2822.4340000000002</v>
      </c>
      <c r="AE47" s="47">
        <v>2835.4380000000001</v>
      </c>
      <c r="AF47" s="47">
        <v>2897.9360000000001</v>
      </c>
      <c r="AG47" s="48">
        <v>2927.328</v>
      </c>
      <c r="AH47" s="47">
        <v>3005.7620000000002</v>
      </c>
      <c r="AI47" s="47">
        <v>3089.884</v>
      </c>
      <c r="AJ47" s="47">
        <v>3110.145</v>
      </c>
      <c r="AK47" s="47">
        <v>3202.3</v>
      </c>
      <c r="AL47" s="48">
        <v>3269</v>
      </c>
      <c r="AM47" s="47">
        <v>3290.297</v>
      </c>
      <c r="AN47" s="47">
        <v>3336.1329999999998</v>
      </c>
      <c r="AO47" s="47">
        <v>3349.973</v>
      </c>
      <c r="AP47" s="47">
        <v>3355.08</v>
      </c>
      <c r="AQ47" s="47">
        <v>3191.3359999999998</v>
      </c>
      <c r="AR47" s="46">
        <v>3335.3609999999999</v>
      </c>
      <c r="AS47" s="47">
        <v>3269.5259999999998</v>
      </c>
      <c r="AT47" s="47">
        <v>3266.7689999999998</v>
      </c>
      <c r="AU47" s="47">
        <v>3239.0830000000001</v>
      </c>
      <c r="AV47" s="47">
        <v>3159.1819999999998</v>
      </c>
    </row>
    <row r="48" spans="1:48" ht="13.9" customHeight="1">
      <c r="A48" s="32" t="s">
        <v>201</v>
      </c>
      <c r="C48" s="32" t="s">
        <v>75</v>
      </c>
      <c r="E48" s="46">
        <v>1164.636</v>
      </c>
      <c r="F48" s="47">
        <v>1242.944</v>
      </c>
      <c r="G48" s="47">
        <v>1338.579</v>
      </c>
      <c r="H48" s="48">
        <v>1363.3440000000001</v>
      </c>
      <c r="I48" s="46">
        <v>1358.1220000000001</v>
      </c>
      <c r="J48" s="47">
        <v>1467.13</v>
      </c>
      <c r="K48" s="47">
        <v>1506.431</v>
      </c>
      <c r="L48" s="47">
        <v>1577.288</v>
      </c>
      <c r="M48" s="48">
        <v>1653.33</v>
      </c>
      <c r="N48" s="46">
        <v>1673.087</v>
      </c>
      <c r="O48" s="47">
        <v>1677.356</v>
      </c>
      <c r="P48" s="47">
        <v>1680.2239999999999</v>
      </c>
      <c r="Q48" s="47">
        <v>1723.249</v>
      </c>
      <c r="R48" s="48">
        <v>1809.155</v>
      </c>
      <c r="S48" s="46">
        <v>1902.8440000000001</v>
      </c>
      <c r="T48" s="47">
        <v>1947.0989999999999</v>
      </c>
      <c r="U48" s="47">
        <v>2012.1489999999999</v>
      </c>
      <c r="V48" s="47">
        <v>2062.2919999999999</v>
      </c>
      <c r="W48" s="48">
        <v>2110.5940000000001</v>
      </c>
      <c r="X48" s="46">
        <v>2142.81</v>
      </c>
      <c r="Y48" s="47">
        <v>2200.3890000000001</v>
      </c>
      <c r="Z48" s="47">
        <v>2208.5650000000001</v>
      </c>
      <c r="AA48" s="47">
        <v>2213.5439999999999</v>
      </c>
      <c r="AB48" s="48">
        <v>2255.5529999999999</v>
      </c>
      <c r="AC48" s="46">
        <v>2310.9549999999999</v>
      </c>
      <c r="AD48" s="47">
        <v>2395.84</v>
      </c>
      <c r="AE48" s="47">
        <v>2414.1280000000002</v>
      </c>
      <c r="AF48" s="47">
        <v>2473.2750000000001</v>
      </c>
      <c r="AG48" s="48">
        <v>2511.8029999999999</v>
      </c>
      <c r="AH48" s="47">
        <v>2577.1640000000002</v>
      </c>
      <c r="AI48" s="47">
        <v>2646.402</v>
      </c>
      <c r="AJ48" s="47">
        <v>2663.442</v>
      </c>
      <c r="AK48" s="47">
        <v>2740.614</v>
      </c>
      <c r="AL48" s="48">
        <v>2801.2370000000001</v>
      </c>
      <c r="AM48" s="47">
        <v>2818.1970000000001</v>
      </c>
      <c r="AN48" s="47">
        <v>2854.7550000000001</v>
      </c>
      <c r="AO48" s="47">
        <v>2865.8</v>
      </c>
      <c r="AP48" s="47">
        <v>2873.1260000000002</v>
      </c>
      <c r="AQ48" s="47">
        <v>2730.422</v>
      </c>
      <c r="AR48" s="46">
        <v>2858.41</v>
      </c>
      <c r="AS48" s="47">
        <v>2785.7190000000001</v>
      </c>
      <c r="AT48" s="47">
        <v>2794.085</v>
      </c>
      <c r="AU48" s="47">
        <v>2768.4960000000001</v>
      </c>
      <c r="AV48" s="47">
        <v>2688.5650000000001</v>
      </c>
    </row>
    <row r="49" spans="1:48" ht="13.9" customHeight="1">
      <c r="A49" s="32" t="s">
        <v>202</v>
      </c>
      <c r="C49" s="45" t="s">
        <v>116</v>
      </c>
      <c r="E49" s="46" t="s">
        <v>115</v>
      </c>
      <c r="F49" s="47" t="s">
        <v>115</v>
      </c>
      <c r="G49" s="47" t="s">
        <v>115</v>
      </c>
      <c r="H49" s="48" t="s">
        <v>115</v>
      </c>
      <c r="I49" s="46" t="s">
        <v>115</v>
      </c>
      <c r="J49" s="47" t="s">
        <v>115</v>
      </c>
      <c r="K49" s="47" t="s">
        <v>115</v>
      </c>
      <c r="L49" s="47" t="s">
        <v>115</v>
      </c>
      <c r="M49" s="48" t="s">
        <v>115</v>
      </c>
      <c r="N49" s="46" t="s">
        <v>115</v>
      </c>
      <c r="O49" s="47" t="s">
        <v>115</v>
      </c>
      <c r="P49" s="47" t="s">
        <v>115</v>
      </c>
      <c r="Q49" s="47" t="s">
        <v>115</v>
      </c>
      <c r="R49" s="48" t="s">
        <v>115</v>
      </c>
      <c r="S49" s="46" t="s">
        <v>115</v>
      </c>
      <c r="T49" s="47" t="s">
        <v>115</v>
      </c>
      <c r="U49" s="47" t="s">
        <v>115</v>
      </c>
      <c r="V49" s="47" t="s">
        <v>115</v>
      </c>
      <c r="W49" s="48" t="s">
        <v>115</v>
      </c>
      <c r="X49" s="46">
        <v>1717.933</v>
      </c>
      <c r="Y49" s="47">
        <v>1756.2940000000001</v>
      </c>
      <c r="Z49" s="47">
        <v>1767.7059999999999</v>
      </c>
      <c r="AA49" s="47">
        <v>1765.779</v>
      </c>
      <c r="AB49" s="48">
        <v>1803.422</v>
      </c>
      <c r="AC49" s="46">
        <v>1849.557</v>
      </c>
      <c r="AD49" s="47">
        <v>1907.325</v>
      </c>
      <c r="AE49" s="47">
        <v>1927.7940000000001</v>
      </c>
      <c r="AF49" s="47">
        <v>1970.7819999999999</v>
      </c>
      <c r="AG49" s="48">
        <v>2011.5329999999999</v>
      </c>
      <c r="AH49" s="47">
        <v>2083.8629999999998</v>
      </c>
      <c r="AI49" s="47">
        <v>2129.2890000000002</v>
      </c>
      <c r="AJ49" s="47">
        <v>2158.009</v>
      </c>
      <c r="AK49" s="47">
        <v>2228.8040000000001</v>
      </c>
      <c r="AL49" s="48">
        <v>2284.982</v>
      </c>
      <c r="AM49" s="47">
        <v>2296.3580000000002</v>
      </c>
      <c r="AN49" s="47">
        <v>2340.3310000000001</v>
      </c>
      <c r="AO49" s="47">
        <v>2351.7539999999999</v>
      </c>
      <c r="AP49" s="47">
        <v>2370.2159999999999</v>
      </c>
      <c r="AQ49" s="47">
        <v>2248.453</v>
      </c>
      <c r="AR49" s="46">
        <v>2363.2130000000002</v>
      </c>
      <c r="AS49" s="47">
        <v>2306.0169999999998</v>
      </c>
      <c r="AT49" s="47">
        <v>2305.3530000000001</v>
      </c>
      <c r="AU49" s="47">
        <v>2294.7890000000002</v>
      </c>
      <c r="AV49" s="47">
        <v>2235.279</v>
      </c>
    </row>
    <row r="50" spans="1:48" ht="13.9" customHeight="1">
      <c r="A50" s="32" t="s">
        <v>203</v>
      </c>
      <c r="B50" s="32" t="s">
        <v>76</v>
      </c>
      <c r="E50" s="46">
        <v>800.4</v>
      </c>
      <c r="F50" s="47">
        <v>857.4</v>
      </c>
      <c r="G50" s="47">
        <v>914.6</v>
      </c>
      <c r="H50" s="48">
        <v>975.8</v>
      </c>
      <c r="I50" s="46">
        <v>1039</v>
      </c>
      <c r="J50" s="47">
        <v>1111.4000000000001</v>
      </c>
      <c r="K50" s="47">
        <v>1150.0999999999999</v>
      </c>
      <c r="L50" s="47">
        <v>1201.9000000000001</v>
      </c>
      <c r="M50" s="48">
        <v>1238.2</v>
      </c>
      <c r="N50" s="46">
        <v>1294</v>
      </c>
      <c r="O50" s="47">
        <v>1326</v>
      </c>
      <c r="P50" s="47">
        <v>1367</v>
      </c>
      <c r="Q50" s="47">
        <v>1418</v>
      </c>
      <c r="R50" s="48">
        <v>1492</v>
      </c>
      <c r="S50" s="46">
        <v>1544</v>
      </c>
      <c r="T50" s="47">
        <v>1599</v>
      </c>
      <c r="U50" s="47">
        <v>1664.9</v>
      </c>
      <c r="V50" s="47">
        <v>1705</v>
      </c>
      <c r="W50" s="48">
        <v>1722</v>
      </c>
      <c r="X50" s="46">
        <v>1728.1890000000001</v>
      </c>
      <c r="Y50" s="47">
        <v>1684.3589999999999</v>
      </c>
      <c r="Z50" s="47">
        <v>1562.8579999999999</v>
      </c>
      <c r="AA50" s="47">
        <v>1461.586</v>
      </c>
      <c r="AB50" s="48">
        <v>1330.836</v>
      </c>
      <c r="AC50" s="46">
        <v>1295.365</v>
      </c>
      <c r="AD50" s="47">
        <v>1264.335</v>
      </c>
      <c r="AE50" s="47">
        <v>1237.49</v>
      </c>
      <c r="AF50" s="47">
        <v>1223.4459999999999</v>
      </c>
      <c r="AG50" s="48">
        <v>1238.557</v>
      </c>
      <c r="AH50" s="47">
        <v>1272.5060000000001</v>
      </c>
      <c r="AI50" s="47">
        <v>1295.444</v>
      </c>
      <c r="AJ50" s="47">
        <v>1301.982</v>
      </c>
      <c r="AK50" s="47">
        <v>1348.6389999999999</v>
      </c>
      <c r="AL50" s="48">
        <v>1377.9110000000001</v>
      </c>
      <c r="AM50" s="47">
        <v>1401.8530000000001</v>
      </c>
      <c r="AN50" s="47">
        <v>1457.1569999999999</v>
      </c>
      <c r="AO50" s="47">
        <v>1486.529</v>
      </c>
      <c r="AP50" s="47">
        <v>1509.838</v>
      </c>
      <c r="AQ50" s="47">
        <v>1434.1659999999999</v>
      </c>
      <c r="AR50" s="46">
        <v>1505.1590000000001</v>
      </c>
      <c r="AS50" s="47">
        <v>1534.6869999999999</v>
      </c>
      <c r="AT50" s="47">
        <v>1562.8679999999999</v>
      </c>
      <c r="AU50" s="47">
        <v>1559.396</v>
      </c>
      <c r="AV50" s="47">
        <v>1560.4469999999999</v>
      </c>
    </row>
    <row r="51" spans="1:48" ht="13.9" customHeight="1">
      <c r="A51" s="32" t="s">
        <v>204</v>
      </c>
      <c r="B51" s="32" t="s">
        <v>77</v>
      </c>
      <c r="E51" s="46" t="s">
        <v>115</v>
      </c>
      <c r="F51" s="47" t="s">
        <v>115</v>
      </c>
      <c r="G51" s="47" t="s">
        <v>115</v>
      </c>
      <c r="H51" s="48" t="s">
        <v>115</v>
      </c>
      <c r="I51" s="46" t="s">
        <v>115</v>
      </c>
      <c r="J51" s="47" t="s">
        <v>115</v>
      </c>
      <c r="K51" s="47" t="s">
        <v>115</v>
      </c>
      <c r="L51" s="47" t="s">
        <v>115</v>
      </c>
      <c r="M51" s="48" t="s">
        <v>115</v>
      </c>
      <c r="N51" s="46" t="s">
        <v>115</v>
      </c>
      <c r="O51" s="47" t="s">
        <v>115</v>
      </c>
      <c r="P51" s="47" t="s">
        <v>115</v>
      </c>
      <c r="Q51" s="47" t="s">
        <v>115</v>
      </c>
      <c r="R51" s="48" t="s">
        <v>115</v>
      </c>
      <c r="S51" s="46" t="s">
        <v>115</v>
      </c>
      <c r="T51" s="47" t="s">
        <v>115</v>
      </c>
      <c r="U51" s="47" t="s">
        <v>115</v>
      </c>
      <c r="V51" s="47" t="s">
        <v>115</v>
      </c>
      <c r="W51" s="48" t="s">
        <v>115</v>
      </c>
      <c r="X51" s="46">
        <v>6969.86</v>
      </c>
      <c r="Y51" s="47">
        <v>7172.6279999999997</v>
      </c>
      <c r="Z51" s="47">
        <v>7267.2</v>
      </c>
      <c r="AA51" s="47">
        <v>7496.5630000000001</v>
      </c>
      <c r="AB51" s="48">
        <v>7711.6589999999997</v>
      </c>
      <c r="AC51" s="46">
        <v>7985.7139999999999</v>
      </c>
      <c r="AD51" s="47">
        <v>8246.6749999999993</v>
      </c>
      <c r="AE51" s="47">
        <v>8406.6180000000004</v>
      </c>
      <c r="AF51" s="47">
        <v>8605.39</v>
      </c>
      <c r="AG51" s="48">
        <v>8864.9920000000002</v>
      </c>
      <c r="AH51" s="47">
        <v>9331.5820000000003</v>
      </c>
      <c r="AI51" s="47">
        <v>9325.6679999999997</v>
      </c>
      <c r="AJ51" s="47">
        <v>9787.223</v>
      </c>
      <c r="AK51" s="47">
        <v>10143.629000000001</v>
      </c>
      <c r="AL51" s="48">
        <v>10665.618</v>
      </c>
      <c r="AM51" s="47">
        <v>11215.433999999999</v>
      </c>
      <c r="AN51" s="47">
        <v>11683.429</v>
      </c>
      <c r="AO51" s="47">
        <v>12297.522000000001</v>
      </c>
      <c r="AP51" s="47">
        <v>12518.134</v>
      </c>
      <c r="AQ51" s="47">
        <v>12526.535</v>
      </c>
      <c r="AR51" s="46">
        <v>13437.241</v>
      </c>
      <c r="AS51" s="47">
        <v>13994.047</v>
      </c>
      <c r="AT51" s="47">
        <v>14285.813</v>
      </c>
      <c r="AU51" s="47">
        <v>14810.602000000001</v>
      </c>
      <c r="AV51" s="47">
        <v>15115.824000000001</v>
      </c>
    </row>
    <row r="52" spans="1:48" ht="13.9" customHeight="1">
      <c r="A52" s="32" t="s">
        <v>205</v>
      </c>
      <c r="B52" s="33" t="s">
        <v>114</v>
      </c>
      <c r="C52" s="33"/>
      <c r="D52" s="33"/>
      <c r="E52" s="54">
        <v>25.605</v>
      </c>
      <c r="F52" s="55">
        <v>29.04</v>
      </c>
      <c r="G52" s="55">
        <v>34.436</v>
      </c>
      <c r="H52" s="56">
        <v>35.411000000000001</v>
      </c>
      <c r="I52" s="54">
        <v>38.72</v>
      </c>
      <c r="J52" s="55">
        <v>42.472000000000001</v>
      </c>
      <c r="K52" s="55">
        <v>46.901000000000003</v>
      </c>
      <c r="L52" s="55">
        <v>52.337000000000003</v>
      </c>
      <c r="M52" s="56">
        <v>57.186</v>
      </c>
      <c r="N52" s="54">
        <v>62.366</v>
      </c>
      <c r="O52" s="55">
        <v>66.406999999999996</v>
      </c>
      <c r="P52" s="55">
        <v>72.424000000000007</v>
      </c>
      <c r="Q52" s="55">
        <v>80.224999999999994</v>
      </c>
      <c r="R52" s="56">
        <v>86.48</v>
      </c>
      <c r="S52" s="54">
        <v>92.796000000000006</v>
      </c>
      <c r="T52" s="47">
        <v>100.518</v>
      </c>
      <c r="U52" s="47">
        <v>113.012</v>
      </c>
      <c r="V52" s="47">
        <v>124.776</v>
      </c>
      <c r="W52" s="48">
        <v>137.756</v>
      </c>
      <c r="X52" s="46">
        <v>154.23099999999999</v>
      </c>
      <c r="Y52" s="47">
        <v>169.803</v>
      </c>
      <c r="Z52" s="47">
        <v>185.58199999999999</v>
      </c>
      <c r="AA52" s="47">
        <v>204.68199999999999</v>
      </c>
      <c r="AB52" s="48">
        <v>230.5</v>
      </c>
      <c r="AC52" s="46">
        <v>261.41500000000002</v>
      </c>
      <c r="AD52" s="47">
        <v>293.072</v>
      </c>
      <c r="AE52" s="47">
        <v>318.733</v>
      </c>
      <c r="AF52" s="47">
        <v>327.464</v>
      </c>
      <c r="AG52" s="48">
        <v>343.17500000000001</v>
      </c>
      <c r="AH52" s="47">
        <v>370.18200000000002</v>
      </c>
      <c r="AI52" s="47">
        <v>393.28199999999998</v>
      </c>
      <c r="AJ52" s="47">
        <v>418.90300000000002</v>
      </c>
      <c r="AK52" s="47">
        <v>447.00200000000001</v>
      </c>
      <c r="AL52" s="48">
        <v>476.83800000000002</v>
      </c>
      <c r="AM52" s="47">
        <v>501.07900000000001</v>
      </c>
      <c r="AN52" s="47">
        <v>529</v>
      </c>
      <c r="AO52" s="47">
        <v>562.08000000000004</v>
      </c>
      <c r="AP52" s="47">
        <v>582.01099999999997</v>
      </c>
      <c r="AQ52" s="47">
        <v>619.30799999999999</v>
      </c>
      <c r="AR52" s="46">
        <v>674.39800000000002</v>
      </c>
      <c r="AS52" s="47">
        <v>702.59500000000003</v>
      </c>
      <c r="AT52" s="47">
        <v>754.86099999999999</v>
      </c>
      <c r="AU52" s="47">
        <v>791.07399999999996</v>
      </c>
      <c r="AV52" s="47">
        <v>838.93200000000002</v>
      </c>
    </row>
    <row r="53" spans="1:48" ht="13.9" customHeight="1">
      <c r="A53" s="32" t="s">
        <v>206</v>
      </c>
      <c r="B53" s="38" t="s">
        <v>78</v>
      </c>
      <c r="C53" s="38"/>
      <c r="D53" s="38"/>
      <c r="E53" s="101">
        <v>0</v>
      </c>
      <c r="F53" s="102">
        <v>0</v>
      </c>
      <c r="G53" s="102">
        <v>0</v>
      </c>
      <c r="H53" s="103">
        <v>0</v>
      </c>
      <c r="I53" s="101">
        <v>0</v>
      </c>
      <c r="J53" s="102">
        <v>0</v>
      </c>
      <c r="K53" s="102">
        <v>0</v>
      </c>
      <c r="L53" s="102">
        <v>0</v>
      </c>
      <c r="M53" s="103">
        <v>0</v>
      </c>
      <c r="N53" s="101">
        <v>0</v>
      </c>
      <c r="O53" s="102">
        <v>0</v>
      </c>
      <c r="P53" s="102">
        <v>0</v>
      </c>
      <c r="Q53" s="102">
        <v>0</v>
      </c>
      <c r="R53" s="103">
        <v>0</v>
      </c>
      <c r="S53" s="101">
        <v>0</v>
      </c>
      <c r="T53" s="102">
        <v>0</v>
      </c>
      <c r="U53" s="102">
        <v>0</v>
      </c>
      <c r="V53" s="102">
        <v>0</v>
      </c>
      <c r="W53" s="103">
        <v>0</v>
      </c>
      <c r="X53" s="101">
        <v>0</v>
      </c>
      <c r="Y53" s="102">
        <v>0</v>
      </c>
      <c r="Z53" s="102">
        <v>0</v>
      </c>
      <c r="AA53" s="102">
        <v>0</v>
      </c>
      <c r="AB53" s="103">
        <v>0</v>
      </c>
      <c r="AC53" s="101">
        <v>0</v>
      </c>
      <c r="AD53" s="102">
        <v>0</v>
      </c>
      <c r="AE53" s="102">
        <v>0</v>
      </c>
      <c r="AF53" s="102">
        <v>0</v>
      </c>
      <c r="AG53" s="103">
        <v>0</v>
      </c>
      <c r="AH53" s="102">
        <v>0</v>
      </c>
      <c r="AI53" s="102">
        <v>0</v>
      </c>
      <c r="AJ53" s="102">
        <v>0</v>
      </c>
      <c r="AK53" s="102">
        <v>0</v>
      </c>
      <c r="AL53" s="103">
        <v>0</v>
      </c>
      <c r="AM53" s="102">
        <v>0</v>
      </c>
      <c r="AN53" s="102">
        <v>0</v>
      </c>
      <c r="AO53" s="102">
        <v>0</v>
      </c>
      <c r="AP53" s="102">
        <v>0</v>
      </c>
      <c r="AQ53" s="102">
        <v>0</v>
      </c>
      <c r="AR53" s="101">
        <v>0</v>
      </c>
      <c r="AS53" s="102">
        <v>0</v>
      </c>
      <c r="AT53" s="102">
        <v>0</v>
      </c>
      <c r="AU53" s="102">
        <v>0</v>
      </c>
      <c r="AV53" s="102">
        <v>0</v>
      </c>
    </row>
    <row r="54" spans="1:48" ht="13.9" customHeight="1">
      <c r="A54" s="32" t="s">
        <v>207</v>
      </c>
      <c r="B54" s="50" t="s">
        <v>79</v>
      </c>
      <c r="C54" s="49"/>
      <c r="D54" s="49"/>
      <c r="E54" s="51">
        <v>5257.0469999999996</v>
      </c>
      <c r="F54" s="52">
        <v>5698.6059999999998</v>
      </c>
      <c r="G54" s="52">
        <v>6131.143</v>
      </c>
      <c r="H54" s="53">
        <v>6287.4989999999998</v>
      </c>
      <c r="I54" s="51">
        <v>6518.674</v>
      </c>
      <c r="J54" s="52">
        <v>6980.7039999999997</v>
      </c>
      <c r="K54" s="52">
        <v>7305.7830000000004</v>
      </c>
      <c r="L54" s="52">
        <v>7693.1270000000004</v>
      </c>
      <c r="M54" s="53">
        <v>8024.0379999999996</v>
      </c>
      <c r="N54" s="51">
        <v>8283.4850000000006</v>
      </c>
      <c r="O54" s="52">
        <v>8454</v>
      </c>
      <c r="P54" s="52">
        <v>8540.2530000000006</v>
      </c>
      <c r="Q54" s="52">
        <v>8899.5959999999995</v>
      </c>
      <c r="R54" s="53">
        <v>9399.1419999999998</v>
      </c>
      <c r="S54" s="51">
        <v>9792.7109999999993</v>
      </c>
      <c r="T54" s="52">
        <v>10089.627</v>
      </c>
      <c r="U54" s="52">
        <v>10559.375</v>
      </c>
      <c r="V54" s="52">
        <v>11023.707</v>
      </c>
      <c r="W54" s="53">
        <v>11566.575999999999</v>
      </c>
      <c r="X54" s="51">
        <v>11863.574000000001</v>
      </c>
      <c r="Y54" s="52">
        <v>12134.512000000001</v>
      </c>
      <c r="Z54" s="52">
        <v>12245.817999999999</v>
      </c>
      <c r="AA54" s="52">
        <v>12536.252</v>
      </c>
      <c r="AB54" s="53">
        <v>12844.394</v>
      </c>
      <c r="AC54" s="51">
        <v>13284.696</v>
      </c>
      <c r="AD54" s="52">
        <v>13706.746999999999</v>
      </c>
      <c r="AE54" s="52">
        <v>13997.966</v>
      </c>
      <c r="AF54" s="52">
        <v>14363.855</v>
      </c>
      <c r="AG54" s="53">
        <v>14775.977999999999</v>
      </c>
      <c r="AH54" s="52">
        <v>15470.744000000001</v>
      </c>
      <c r="AI54" s="52">
        <v>15591.164000000001</v>
      </c>
      <c r="AJ54" s="52">
        <v>16201.668</v>
      </c>
      <c r="AK54" s="52">
        <v>16793.891</v>
      </c>
      <c r="AL54" s="53">
        <v>17563.955999999998</v>
      </c>
      <c r="AM54" s="52">
        <v>18324.258000000002</v>
      </c>
      <c r="AN54" s="52">
        <v>19028.400000000001</v>
      </c>
      <c r="AO54" s="52">
        <v>19853.637999999999</v>
      </c>
      <c r="AP54" s="52">
        <v>20230.807000000001</v>
      </c>
      <c r="AQ54" s="52">
        <v>20155.884999999998</v>
      </c>
      <c r="AR54" s="51">
        <v>21493.488000000001</v>
      </c>
      <c r="AS54" s="52">
        <v>22193.57</v>
      </c>
      <c r="AT54" s="52">
        <v>22693.692999999999</v>
      </c>
      <c r="AU54" s="52">
        <v>23369.73</v>
      </c>
      <c r="AV54" s="52">
        <v>23815.798999999999</v>
      </c>
    </row>
    <row r="55" spans="1:48" ht="13.9" customHeight="1">
      <c r="D55" s="104"/>
    </row>
    <row r="56" spans="1:48" ht="13.9" customHeight="1">
      <c r="D56" s="104"/>
    </row>
    <row r="57" spans="1:48" ht="13.9" customHeight="1"/>
    <row r="58" spans="1:48" ht="13.9" customHeight="1">
      <c r="E58" s="105"/>
    </row>
  </sheetData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T24"/>
  <sheetViews>
    <sheetView workbookViewId="0">
      <pane xSplit="1" topLeftCell="B1" activePane="topRight" state="frozen"/>
      <selection pane="topRight" activeCell="A3" sqref="A3"/>
    </sheetView>
  </sheetViews>
  <sheetFormatPr defaultRowHeight="12.75"/>
  <cols>
    <col min="1" max="1" width="43.125" style="122" bestFit="1" customWidth="1"/>
    <col min="2" max="16384" width="9" style="122"/>
  </cols>
  <sheetData>
    <row r="1" spans="1:46">
      <c r="A1" s="122" t="s">
        <v>130</v>
      </c>
      <c r="B1" s="122" t="s">
        <v>134</v>
      </c>
      <c r="C1" s="122" t="s">
        <v>135</v>
      </c>
      <c r="D1" s="122" t="s">
        <v>132</v>
      </c>
      <c r="E1" s="122" t="s">
        <v>131</v>
      </c>
      <c r="F1" s="122" t="s">
        <v>28</v>
      </c>
    </row>
    <row r="2" spans="1:46">
      <c r="A2" s="122" t="s">
        <v>129</v>
      </c>
      <c r="B2" s="122">
        <v>1971</v>
      </c>
      <c r="C2" s="122">
        <v>1972</v>
      </c>
      <c r="D2" s="122">
        <v>1973</v>
      </c>
      <c r="E2" s="122">
        <v>1974</v>
      </c>
      <c r="F2" s="122">
        <v>1975</v>
      </c>
      <c r="G2" s="122">
        <v>1976</v>
      </c>
      <c r="H2" s="122">
        <v>1977</v>
      </c>
      <c r="I2" s="122">
        <v>1978</v>
      </c>
      <c r="J2" s="122">
        <v>1979</v>
      </c>
      <c r="K2" s="122">
        <v>1980</v>
      </c>
      <c r="L2" s="122">
        <v>1981</v>
      </c>
      <c r="M2" s="122">
        <v>1982</v>
      </c>
      <c r="N2" s="122">
        <v>1983</v>
      </c>
      <c r="O2" s="122">
        <v>1984</v>
      </c>
      <c r="P2" s="122">
        <v>1985</v>
      </c>
      <c r="Q2" s="122">
        <v>1986</v>
      </c>
      <c r="R2" s="122" t="s">
        <v>128</v>
      </c>
      <c r="S2" s="122">
        <v>1988</v>
      </c>
      <c r="T2" s="122">
        <v>1989</v>
      </c>
      <c r="U2" s="122">
        <v>1990</v>
      </c>
      <c r="V2" s="122">
        <v>1991</v>
      </c>
      <c r="W2" s="122">
        <v>1992</v>
      </c>
      <c r="X2" s="122">
        <v>1993</v>
      </c>
      <c r="Y2" s="122">
        <v>1994</v>
      </c>
      <c r="Z2" s="122">
        <v>1995</v>
      </c>
      <c r="AA2" s="122">
        <v>1996</v>
      </c>
      <c r="AB2" s="122">
        <v>1997</v>
      </c>
      <c r="AC2" s="122">
        <v>1998</v>
      </c>
      <c r="AD2" s="122">
        <v>1999</v>
      </c>
      <c r="AE2" s="122">
        <v>2000</v>
      </c>
      <c r="AF2" s="122">
        <v>2001</v>
      </c>
      <c r="AG2" s="122">
        <v>2002</v>
      </c>
      <c r="AH2" s="122">
        <v>2003</v>
      </c>
      <c r="AI2" s="122">
        <v>2004</v>
      </c>
      <c r="AJ2" s="122">
        <v>2005</v>
      </c>
      <c r="AK2" s="122">
        <v>2006</v>
      </c>
      <c r="AL2" s="122">
        <v>2007</v>
      </c>
      <c r="AM2" s="122">
        <v>2008</v>
      </c>
      <c r="AN2" s="122">
        <v>2009</v>
      </c>
      <c r="AO2" s="122">
        <v>2010</v>
      </c>
      <c r="AP2" s="122">
        <v>2011</v>
      </c>
      <c r="AQ2" s="122">
        <v>2012</v>
      </c>
      <c r="AR2" s="122">
        <v>2013</v>
      </c>
      <c r="AS2" s="122">
        <v>2014</v>
      </c>
      <c r="AT2" s="122">
        <v>2015</v>
      </c>
    </row>
    <row r="3" spans="1:46">
      <c r="A3" s="122" t="s">
        <v>87</v>
      </c>
      <c r="B3" s="122">
        <v>2098563</v>
      </c>
      <c r="C3" s="122">
        <v>2182554</v>
      </c>
      <c r="D3" s="122">
        <v>2337735</v>
      </c>
      <c r="E3" s="122">
        <v>2290848</v>
      </c>
      <c r="F3" s="122">
        <v>2376039</v>
      </c>
      <c r="G3" s="122">
        <v>2598439</v>
      </c>
      <c r="H3" s="122">
        <v>2695148</v>
      </c>
      <c r="I3" s="122">
        <v>2765183</v>
      </c>
      <c r="J3" s="122">
        <v>2943038</v>
      </c>
      <c r="K3" s="122">
        <v>3130380</v>
      </c>
      <c r="L3" s="122">
        <v>3173423</v>
      </c>
      <c r="M3" s="122">
        <v>3256423</v>
      </c>
      <c r="N3" s="122">
        <v>3424721</v>
      </c>
      <c r="O3" s="122">
        <v>3569570</v>
      </c>
      <c r="P3" s="122">
        <v>3794505</v>
      </c>
      <c r="Q3" s="122">
        <v>3901834</v>
      </c>
      <c r="R3" s="122">
        <v>4135721</v>
      </c>
      <c r="S3" s="122">
        <v>4281491</v>
      </c>
      <c r="T3" s="122">
        <v>4439043</v>
      </c>
      <c r="U3" s="122">
        <v>4403051</v>
      </c>
      <c r="V3" s="122">
        <v>4511267</v>
      </c>
      <c r="W3" s="122">
        <v>4593504</v>
      </c>
      <c r="X3" s="122">
        <v>4697790</v>
      </c>
      <c r="Y3" s="122">
        <v>4832637</v>
      </c>
      <c r="Z3" s="122">
        <v>4974466</v>
      </c>
      <c r="AA3" s="122">
        <v>5216504</v>
      </c>
      <c r="AB3" s="122">
        <v>5335089</v>
      </c>
      <c r="AC3" s="122">
        <v>5445486</v>
      </c>
      <c r="AD3" s="122">
        <v>5574769</v>
      </c>
      <c r="AE3" s="122">
        <v>5990123</v>
      </c>
      <c r="AF3" s="122">
        <v>6006637</v>
      </c>
      <c r="AG3" s="122">
        <v>6291091</v>
      </c>
      <c r="AH3" s="122">
        <v>6703386</v>
      </c>
      <c r="AI3" s="122">
        <v>6931988</v>
      </c>
      <c r="AJ3" s="122">
        <v>7317508</v>
      </c>
      <c r="AK3" s="122">
        <v>7726554</v>
      </c>
      <c r="AL3" s="122">
        <v>8184960</v>
      </c>
      <c r="AM3" s="122">
        <v>8239334</v>
      </c>
      <c r="AN3" s="122">
        <v>8083821</v>
      </c>
      <c r="AO3" s="122">
        <v>8643629</v>
      </c>
      <c r="AP3" s="122">
        <v>9122926</v>
      </c>
      <c r="AQ3" s="122">
        <v>9164609</v>
      </c>
      <c r="AR3" s="122">
        <v>9621619</v>
      </c>
      <c r="AS3" s="122">
        <v>9689776</v>
      </c>
      <c r="AT3" s="122" t="s">
        <v>88</v>
      </c>
    </row>
    <row r="4" spans="1:46">
      <c r="A4" s="122" t="s">
        <v>89</v>
      </c>
      <c r="B4" s="122">
        <v>3830</v>
      </c>
      <c r="C4" s="122">
        <v>4063</v>
      </c>
      <c r="D4" s="122">
        <v>4212</v>
      </c>
      <c r="E4" s="122">
        <v>4346</v>
      </c>
      <c r="F4" s="122">
        <v>3795</v>
      </c>
      <c r="G4" s="122">
        <v>4753</v>
      </c>
      <c r="H4" s="122">
        <v>4588</v>
      </c>
      <c r="I4" s="122">
        <v>5887</v>
      </c>
      <c r="J4" s="122">
        <v>6447</v>
      </c>
      <c r="K4" s="122">
        <v>6430</v>
      </c>
      <c r="L4" s="122">
        <v>6331</v>
      </c>
      <c r="M4" s="122">
        <v>6128</v>
      </c>
      <c r="N4" s="122">
        <v>6561</v>
      </c>
      <c r="O4" s="122">
        <v>8171</v>
      </c>
      <c r="P4" s="122">
        <v>8802</v>
      </c>
      <c r="Q4" s="122">
        <v>8017</v>
      </c>
      <c r="R4" s="122">
        <v>8572</v>
      </c>
      <c r="S4" s="122">
        <v>8897</v>
      </c>
      <c r="T4" s="122">
        <v>9554</v>
      </c>
      <c r="U4" s="122">
        <v>7077</v>
      </c>
      <c r="V4" s="122">
        <v>8244</v>
      </c>
      <c r="W4" s="122">
        <v>9322</v>
      </c>
      <c r="X4" s="122">
        <v>7554</v>
      </c>
      <c r="Y4" s="122">
        <v>9129</v>
      </c>
      <c r="Z4" s="122">
        <v>9350</v>
      </c>
      <c r="AA4" s="122">
        <v>10560</v>
      </c>
      <c r="AB4" s="122">
        <v>10099</v>
      </c>
      <c r="AC4" s="122">
        <v>8219</v>
      </c>
      <c r="AD4" s="122">
        <v>7837</v>
      </c>
      <c r="AE4" s="122">
        <v>7298</v>
      </c>
      <c r="AF4" s="122">
        <v>9410</v>
      </c>
      <c r="AG4" s="122">
        <v>9864</v>
      </c>
      <c r="AH4" s="122">
        <v>10441</v>
      </c>
      <c r="AI4" s="122">
        <v>9671</v>
      </c>
      <c r="AJ4" s="122">
        <v>8434</v>
      </c>
      <c r="AK4" s="122">
        <v>10146</v>
      </c>
      <c r="AL4" s="122">
        <v>10759</v>
      </c>
      <c r="AM4" s="122">
        <v>9062</v>
      </c>
      <c r="AN4" s="122">
        <v>8280</v>
      </c>
      <c r="AO4" s="122">
        <v>9809</v>
      </c>
      <c r="AP4" s="122">
        <v>8923</v>
      </c>
      <c r="AQ4" s="122">
        <v>7110</v>
      </c>
      <c r="AR4" s="122">
        <v>6745</v>
      </c>
      <c r="AS4" s="122">
        <v>7372</v>
      </c>
      <c r="AT4" s="122" t="s">
        <v>88</v>
      </c>
    </row>
    <row r="5" spans="1:46">
      <c r="A5" s="122" t="s">
        <v>90</v>
      </c>
      <c r="B5" s="122">
        <v>0</v>
      </c>
      <c r="C5" s="122">
        <v>0</v>
      </c>
      <c r="D5" s="122">
        <v>0</v>
      </c>
      <c r="E5" s="122">
        <v>0</v>
      </c>
      <c r="F5" s="122">
        <v>0</v>
      </c>
      <c r="G5" s="122">
        <v>0</v>
      </c>
      <c r="H5" s="122">
        <v>0</v>
      </c>
      <c r="I5" s="122">
        <v>0</v>
      </c>
      <c r="J5" s="122">
        <v>0</v>
      </c>
      <c r="K5" s="122">
        <v>0</v>
      </c>
      <c r="L5" s="122">
        <v>0</v>
      </c>
      <c r="M5" s="122">
        <v>0</v>
      </c>
      <c r="N5" s="122">
        <v>0</v>
      </c>
      <c r="O5" s="122">
        <v>0</v>
      </c>
      <c r="P5" s="122">
        <v>0</v>
      </c>
      <c r="Q5" s="122">
        <v>0</v>
      </c>
      <c r="R5" s="122">
        <v>0</v>
      </c>
      <c r="S5" s="122">
        <v>0</v>
      </c>
      <c r="T5" s="122">
        <v>0</v>
      </c>
      <c r="U5" s="122">
        <v>14795</v>
      </c>
      <c r="V5" s="122">
        <v>12421</v>
      </c>
      <c r="W5" s="122">
        <v>11043</v>
      </c>
      <c r="X5" s="122">
        <v>8428</v>
      </c>
      <c r="Y5" s="122">
        <v>8824</v>
      </c>
      <c r="Z5" s="122">
        <v>8410</v>
      </c>
      <c r="AA5" s="122">
        <v>8775</v>
      </c>
      <c r="AB5" s="122">
        <v>8817</v>
      </c>
      <c r="AC5" s="122">
        <v>8002</v>
      </c>
      <c r="AD5" s="122">
        <v>7761</v>
      </c>
      <c r="AE5" s="122">
        <v>7796</v>
      </c>
      <c r="AF5" s="122">
        <v>7740</v>
      </c>
      <c r="AG5" s="122">
        <v>7771</v>
      </c>
      <c r="AH5" s="122">
        <v>9417</v>
      </c>
      <c r="AI5" s="122">
        <v>9623</v>
      </c>
      <c r="AJ5" s="122">
        <v>9409</v>
      </c>
      <c r="AK5" s="122">
        <v>8899</v>
      </c>
      <c r="AL5" s="122">
        <v>11520</v>
      </c>
      <c r="AM5" s="122">
        <v>9658</v>
      </c>
      <c r="AN5" s="122">
        <v>7670</v>
      </c>
      <c r="AO5" s="122">
        <v>11091</v>
      </c>
      <c r="AP5" s="122">
        <v>10947</v>
      </c>
      <c r="AQ5" s="122">
        <v>9743</v>
      </c>
      <c r="AR5" s="122">
        <v>11449</v>
      </c>
      <c r="AS5" s="122">
        <v>10341</v>
      </c>
      <c r="AT5" s="122" t="s">
        <v>88</v>
      </c>
    </row>
    <row r="6" spans="1:46">
      <c r="A6" s="122" t="s">
        <v>91</v>
      </c>
      <c r="B6" s="122">
        <v>0</v>
      </c>
      <c r="C6" s="122">
        <v>0</v>
      </c>
      <c r="D6" s="122">
        <v>0</v>
      </c>
      <c r="E6" s="122">
        <v>0</v>
      </c>
      <c r="F6" s="122">
        <v>0</v>
      </c>
      <c r="G6" s="122">
        <v>0</v>
      </c>
      <c r="H6" s="122">
        <v>0</v>
      </c>
      <c r="I6" s="122">
        <v>0</v>
      </c>
      <c r="J6" s="122">
        <v>0</v>
      </c>
      <c r="K6" s="122">
        <v>0</v>
      </c>
      <c r="L6" s="122">
        <v>0</v>
      </c>
      <c r="M6" s="122">
        <v>0</v>
      </c>
      <c r="N6" s="122">
        <v>0</v>
      </c>
      <c r="O6" s="122">
        <v>0</v>
      </c>
      <c r="P6" s="122">
        <v>0</v>
      </c>
      <c r="Q6" s="122">
        <v>364</v>
      </c>
      <c r="R6" s="122">
        <v>436</v>
      </c>
      <c r="S6" s="122">
        <v>207</v>
      </c>
      <c r="T6" s="122">
        <v>98</v>
      </c>
      <c r="U6" s="122">
        <v>116377</v>
      </c>
      <c r="V6" s="122">
        <v>110674</v>
      </c>
      <c r="W6" s="122">
        <v>117130</v>
      </c>
      <c r="X6" s="122">
        <v>104110</v>
      </c>
      <c r="Y6" s="122">
        <v>126112</v>
      </c>
      <c r="Z6" s="122">
        <v>114122</v>
      </c>
      <c r="AA6" s="122">
        <v>117758</v>
      </c>
      <c r="AB6" s="122">
        <v>100160</v>
      </c>
      <c r="AC6" s="122">
        <v>90536</v>
      </c>
      <c r="AD6" s="122">
        <v>87446</v>
      </c>
      <c r="AE6" s="122">
        <v>80831</v>
      </c>
      <c r="AF6" s="122">
        <v>57444</v>
      </c>
      <c r="AG6" s="122">
        <v>67661</v>
      </c>
      <c r="AH6" s="122">
        <v>59590</v>
      </c>
      <c r="AI6" s="122">
        <v>62681</v>
      </c>
      <c r="AJ6" s="122">
        <v>77218</v>
      </c>
      <c r="AK6" s="122">
        <v>77506</v>
      </c>
      <c r="AL6" s="122">
        <v>101731</v>
      </c>
      <c r="AM6" s="122">
        <v>87136</v>
      </c>
      <c r="AN6" s="122">
        <v>99317</v>
      </c>
      <c r="AO6" s="122">
        <v>115262</v>
      </c>
      <c r="AP6" s="122">
        <v>148078</v>
      </c>
      <c r="AQ6" s="122">
        <v>157259</v>
      </c>
      <c r="AR6" s="122">
        <v>146143</v>
      </c>
      <c r="AS6" s="122">
        <v>143706</v>
      </c>
      <c r="AT6" s="122" t="s">
        <v>88</v>
      </c>
    </row>
    <row r="7" spans="1:46">
      <c r="A7" s="122" t="s">
        <v>92</v>
      </c>
      <c r="B7" s="122">
        <v>1105773</v>
      </c>
      <c r="C7" s="122">
        <v>1317909</v>
      </c>
      <c r="D7" s="122">
        <v>1520199</v>
      </c>
      <c r="E7" s="122">
        <v>1475159</v>
      </c>
      <c r="F7" s="122">
        <v>1459005</v>
      </c>
      <c r="G7" s="122">
        <v>1627286</v>
      </c>
      <c r="H7" s="122">
        <v>1680254</v>
      </c>
      <c r="I7" s="122">
        <v>1756648</v>
      </c>
      <c r="J7" s="122">
        <v>1723762</v>
      </c>
      <c r="K7" s="122">
        <v>1658721</v>
      </c>
      <c r="L7" s="122">
        <v>1586160</v>
      </c>
      <c r="M7" s="122">
        <v>1448281</v>
      </c>
      <c r="N7" s="122">
        <v>1403178</v>
      </c>
      <c r="O7" s="122">
        <v>1337136</v>
      </c>
      <c r="P7" s="122">
        <v>1190240</v>
      </c>
      <c r="Q7" s="122">
        <v>1211494</v>
      </c>
      <c r="R7" s="122">
        <v>1198715</v>
      </c>
      <c r="S7" s="122">
        <v>1251707</v>
      </c>
      <c r="T7" s="122">
        <v>1343616</v>
      </c>
      <c r="U7" s="122">
        <v>1242042</v>
      </c>
      <c r="V7" s="122">
        <v>1250454</v>
      </c>
      <c r="W7" s="122">
        <v>1223795</v>
      </c>
      <c r="X7" s="122">
        <v>1177150</v>
      </c>
      <c r="Y7" s="122">
        <v>1171517</v>
      </c>
      <c r="Z7" s="122">
        <v>1164630</v>
      </c>
      <c r="AA7" s="122">
        <v>1147109</v>
      </c>
      <c r="AB7" s="122">
        <v>1164651</v>
      </c>
      <c r="AC7" s="122">
        <v>1219054</v>
      </c>
      <c r="AD7" s="122">
        <v>1193416</v>
      </c>
      <c r="AE7" s="122">
        <v>1170486</v>
      </c>
      <c r="AF7" s="122">
        <v>1140116</v>
      </c>
      <c r="AG7" s="122">
        <v>1133234</v>
      </c>
      <c r="AH7" s="122">
        <v>1149494</v>
      </c>
      <c r="AI7" s="122">
        <v>1129827</v>
      </c>
      <c r="AJ7" s="122">
        <v>1100531</v>
      </c>
      <c r="AK7" s="122">
        <v>1011193</v>
      </c>
      <c r="AL7" s="122">
        <v>1013872</v>
      </c>
      <c r="AM7" s="122">
        <v>975292</v>
      </c>
      <c r="AN7" s="122">
        <v>890593</v>
      </c>
      <c r="AO7" s="122">
        <v>866785</v>
      </c>
      <c r="AP7" s="122">
        <v>942802</v>
      </c>
      <c r="AQ7" s="122">
        <v>993035</v>
      </c>
      <c r="AR7" s="122">
        <v>927556</v>
      </c>
      <c r="AS7" s="122">
        <v>879299</v>
      </c>
      <c r="AT7" s="122" t="s">
        <v>88</v>
      </c>
    </row>
    <row r="8" spans="1:46">
      <c r="A8" s="122" t="s">
        <v>93</v>
      </c>
      <c r="B8" s="122">
        <v>697220</v>
      </c>
      <c r="C8" s="122">
        <v>737377</v>
      </c>
      <c r="D8" s="122">
        <v>744126</v>
      </c>
      <c r="E8" s="122">
        <v>782210</v>
      </c>
      <c r="F8" s="122">
        <v>806904</v>
      </c>
      <c r="G8" s="122">
        <v>828802</v>
      </c>
      <c r="H8" s="122">
        <v>858914</v>
      </c>
      <c r="I8" s="122">
        <v>888970</v>
      </c>
      <c r="J8" s="122">
        <v>963619</v>
      </c>
      <c r="K8" s="122">
        <v>999225</v>
      </c>
      <c r="L8" s="122">
        <v>1027089</v>
      </c>
      <c r="M8" s="122">
        <v>1052013</v>
      </c>
      <c r="N8" s="122">
        <v>1079138</v>
      </c>
      <c r="O8" s="122">
        <v>1210261</v>
      </c>
      <c r="P8" s="122">
        <v>1253679</v>
      </c>
      <c r="Q8" s="122">
        <v>1273338</v>
      </c>
      <c r="R8" s="122">
        <v>1376055</v>
      </c>
      <c r="S8" s="122">
        <v>1415476</v>
      </c>
      <c r="T8" s="122">
        <v>1609629</v>
      </c>
      <c r="U8" s="122">
        <v>1752536</v>
      </c>
      <c r="V8" s="122">
        <v>1779452</v>
      </c>
      <c r="W8" s="122">
        <v>1793431</v>
      </c>
      <c r="X8" s="122">
        <v>1848733</v>
      </c>
      <c r="Y8" s="122">
        <v>1920742</v>
      </c>
      <c r="Z8" s="122">
        <v>2021541</v>
      </c>
      <c r="AA8" s="122">
        <v>2087850</v>
      </c>
      <c r="AB8" s="122">
        <v>2244047</v>
      </c>
      <c r="AC8" s="122">
        <v>2382212</v>
      </c>
      <c r="AD8" s="122">
        <v>2584211</v>
      </c>
      <c r="AE8" s="122">
        <v>2752701</v>
      </c>
      <c r="AF8" s="122">
        <v>2906655</v>
      </c>
      <c r="AG8" s="122">
        <v>3108537</v>
      </c>
      <c r="AH8" s="122">
        <v>3269918</v>
      </c>
      <c r="AI8" s="122">
        <v>3512588</v>
      </c>
      <c r="AJ8" s="122">
        <v>3705792</v>
      </c>
      <c r="AK8" s="122">
        <v>3911426</v>
      </c>
      <c r="AL8" s="122">
        <v>4220173</v>
      </c>
      <c r="AM8" s="122">
        <v>4381692</v>
      </c>
      <c r="AN8" s="122">
        <v>4430733</v>
      </c>
      <c r="AO8" s="122">
        <v>4827628</v>
      </c>
      <c r="AP8" s="122">
        <v>4890051</v>
      </c>
      <c r="AQ8" s="122">
        <v>5096751</v>
      </c>
      <c r="AR8" s="122">
        <v>5044737</v>
      </c>
      <c r="AS8" s="122">
        <v>5154827</v>
      </c>
      <c r="AT8" s="122" t="s">
        <v>88</v>
      </c>
    </row>
    <row r="9" spans="1:46">
      <c r="A9" s="122" t="s">
        <v>94</v>
      </c>
      <c r="B9" s="122">
        <v>111087</v>
      </c>
      <c r="C9" s="122">
        <v>152475</v>
      </c>
      <c r="D9" s="122">
        <v>203196</v>
      </c>
      <c r="E9" s="122">
        <v>272711</v>
      </c>
      <c r="F9" s="122">
        <v>383613</v>
      </c>
      <c r="G9" s="122">
        <v>440598</v>
      </c>
      <c r="H9" s="122">
        <v>536942</v>
      </c>
      <c r="I9" s="122">
        <v>625992</v>
      </c>
      <c r="J9" s="122">
        <v>648753</v>
      </c>
      <c r="K9" s="122">
        <v>713375</v>
      </c>
      <c r="L9" s="122">
        <v>842310</v>
      </c>
      <c r="M9" s="122">
        <v>909968</v>
      </c>
      <c r="N9" s="122">
        <v>1035129</v>
      </c>
      <c r="O9" s="122">
        <v>1255344</v>
      </c>
      <c r="P9" s="122">
        <v>1492098</v>
      </c>
      <c r="Q9" s="122">
        <v>1601331</v>
      </c>
      <c r="R9" s="122">
        <v>1737805</v>
      </c>
      <c r="S9" s="122">
        <v>1891249</v>
      </c>
      <c r="T9" s="122">
        <v>1939089</v>
      </c>
      <c r="U9" s="122">
        <v>2012902</v>
      </c>
      <c r="V9" s="122">
        <v>2105787</v>
      </c>
      <c r="W9" s="122">
        <v>2124514</v>
      </c>
      <c r="X9" s="122">
        <v>2190502</v>
      </c>
      <c r="Y9" s="122">
        <v>2242298</v>
      </c>
      <c r="Z9" s="122">
        <v>2331951</v>
      </c>
      <c r="AA9" s="122">
        <v>2417193</v>
      </c>
      <c r="AB9" s="122">
        <v>2393101</v>
      </c>
      <c r="AC9" s="122">
        <v>2445210</v>
      </c>
      <c r="AD9" s="122">
        <v>2531148</v>
      </c>
      <c r="AE9" s="122">
        <v>2590623</v>
      </c>
      <c r="AF9" s="122">
        <v>2637685</v>
      </c>
      <c r="AG9" s="122">
        <v>2660778</v>
      </c>
      <c r="AH9" s="122">
        <v>2635349</v>
      </c>
      <c r="AI9" s="122">
        <v>2738012</v>
      </c>
      <c r="AJ9" s="122">
        <v>2767952</v>
      </c>
      <c r="AK9" s="122">
        <v>2791471</v>
      </c>
      <c r="AL9" s="122">
        <v>2719229</v>
      </c>
      <c r="AM9" s="122">
        <v>2733085</v>
      </c>
      <c r="AN9" s="122">
        <v>2696180</v>
      </c>
      <c r="AO9" s="122">
        <v>2756288</v>
      </c>
      <c r="AP9" s="122">
        <v>2582635</v>
      </c>
      <c r="AQ9" s="122">
        <v>2460285</v>
      </c>
      <c r="AR9" s="122">
        <v>2479106</v>
      </c>
      <c r="AS9" s="122">
        <v>2535326</v>
      </c>
      <c r="AT9" s="122" t="s">
        <v>88</v>
      </c>
    </row>
    <row r="10" spans="1:46">
      <c r="A10" s="122" t="s">
        <v>95</v>
      </c>
      <c r="B10" s="122">
        <v>1204602</v>
      </c>
      <c r="C10" s="122">
        <v>1267380</v>
      </c>
      <c r="D10" s="122">
        <v>1282642</v>
      </c>
      <c r="E10" s="122">
        <v>1422016</v>
      </c>
      <c r="F10" s="122">
        <v>1445144</v>
      </c>
      <c r="G10" s="122">
        <v>1433294</v>
      </c>
      <c r="H10" s="122">
        <v>1481174</v>
      </c>
      <c r="I10" s="122">
        <v>1601021</v>
      </c>
      <c r="J10" s="122">
        <v>1685490</v>
      </c>
      <c r="K10" s="122">
        <v>1716860</v>
      </c>
      <c r="L10" s="122">
        <v>1757887</v>
      </c>
      <c r="M10" s="122">
        <v>1798342</v>
      </c>
      <c r="N10" s="122">
        <v>1878705</v>
      </c>
      <c r="O10" s="122">
        <v>1941906</v>
      </c>
      <c r="P10" s="122">
        <v>1973180</v>
      </c>
      <c r="Q10" s="122">
        <v>2008433</v>
      </c>
      <c r="R10" s="122">
        <v>2014623</v>
      </c>
      <c r="S10" s="122">
        <v>2083764</v>
      </c>
      <c r="T10" s="122">
        <v>2071909</v>
      </c>
      <c r="U10" s="122">
        <v>2142504</v>
      </c>
      <c r="V10" s="122">
        <v>2209910</v>
      </c>
      <c r="W10" s="122">
        <v>2208863</v>
      </c>
      <c r="X10" s="122">
        <v>2338034</v>
      </c>
      <c r="Y10" s="122">
        <v>2359356</v>
      </c>
      <c r="Z10" s="122">
        <v>2478857</v>
      </c>
      <c r="AA10" s="122">
        <v>2512925</v>
      </c>
      <c r="AB10" s="122">
        <v>2542829</v>
      </c>
      <c r="AC10" s="122">
        <v>2555516</v>
      </c>
      <c r="AD10" s="122">
        <v>2562534</v>
      </c>
      <c r="AE10" s="122">
        <v>2619021</v>
      </c>
      <c r="AF10" s="122">
        <v>2561852</v>
      </c>
      <c r="AG10" s="122">
        <v>2629001</v>
      </c>
      <c r="AH10" s="122">
        <v>2640472</v>
      </c>
      <c r="AI10" s="122">
        <v>2811308</v>
      </c>
      <c r="AJ10" s="122">
        <v>2934087</v>
      </c>
      <c r="AK10" s="122">
        <v>3043967</v>
      </c>
      <c r="AL10" s="122">
        <v>3083589</v>
      </c>
      <c r="AM10" s="122">
        <v>3211226</v>
      </c>
      <c r="AN10" s="122">
        <v>3265932</v>
      </c>
      <c r="AO10" s="122">
        <v>3442494</v>
      </c>
      <c r="AP10" s="122">
        <v>3514597</v>
      </c>
      <c r="AQ10" s="122">
        <v>3675999</v>
      </c>
      <c r="AR10" s="122">
        <v>3798756</v>
      </c>
      <c r="AS10" s="122">
        <v>3894708</v>
      </c>
      <c r="AT10" s="122" t="s">
        <v>88</v>
      </c>
    </row>
    <row r="11" spans="1:46">
      <c r="A11" s="122" t="s">
        <v>96</v>
      </c>
      <c r="B11" s="122">
        <v>4519</v>
      </c>
      <c r="C11" s="122">
        <v>5416</v>
      </c>
      <c r="D11" s="122">
        <v>6630</v>
      </c>
      <c r="E11" s="122">
        <v>6965</v>
      </c>
      <c r="F11" s="122">
        <v>8009</v>
      </c>
      <c r="G11" s="122">
        <v>8929</v>
      </c>
      <c r="H11" s="122">
        <v>8895</v>
      </c>
      <c r="I11" s="122">
        <v>8673</v>
      </c>
      <c r="J11" s="122">
        <v>10776</v>
      </c>
      <c r="K11" s="122">
        <v>13644</v>
      </c>
      <c r="L11" s="122">
        <v>15366</v>
      </c>
      <c r="M11" s="122">
        <v>16082</v>
      </c>
      <c r="N11" s="122">
        <v>18051</v>
      </c>
      <c r="O11" s="122">
        <v>20624</v>
      </c>
      <c r="P11" s="122">
        <v>22921</v>
      </c>
      <c r="Q11" s="122">
        <v>25723</v>
      </c>
      <c r="R11" s="122">
        <v>28008</v>
      </c>
      <c r="S11" s="122">
        <v>28361</v>
      </c>
      <c r="T11" s="122">
        <v>33877</v>
      </c>
      <c r="U11" s="122">
        <v>36425</v>
      </c>
      <c r="V11" s="122">
        <v>37389</v>
      </c>
      <c r="W11" s="122">
        <v>39303</v>
      </c>
      <c r="X11" s="122">
        <v>40238</v>
      </c>
      <c r="Y11" s="122">
        <v>41050</v>
      </c>
      <c r="Z11" s="122">
        <v>39895</v>
      </c>
      <c r="AA11" s="122">
        <v>42186</v>
      </c>
      <c r="AB11" s="122">
        <v>42388</v>
      </c>
      <c r="AC11" s="122">
        <v>45351</v>
      </c>
      <c r="AD11" s="122">
        <v>48660</v>
      </c>
      <c r="AE11" s="122">
        <v>51990</v>
      </c>
      <c r="AF11" s="122">
        <v>51574</v>
      </c>
      <c r="AG11" s="122">
        <v>52294</v>
      </c>
      <c r="AH11" s="122">
        <v>54090</v>
      </c>
      <c r="AI11" s="122">
        <v>56503</v>
      </c>
      <c r="AJ11" s="122">
        <v>58283</v>
      </c>
      <c r="AK11" s="122">
        <v>59611</v>
      </c>
      <c r="AL11" s="122">
        <v>62294</v>
      </c>
      <c r="AM11" s="122">
        <v>64917</v>
      </c>
      <c r="AN11" s="122">
        <v>67040</v>
      </c>
      <c r="AO11" s="122">
        <v>68123</v>
      </c>
      <c r="AP11" s="122">
        <v>69224</v>
      </c>
      <c r="AQ11" s="122">
        <v>70219</v>
      </c>
      <c r="AR11" s="122">
        <v>71631</v>
      </c>
      <c r="AS11" s="122">
        <v>77377</v>
      </c>
      <c r="AT11" s="122" t="s">
        <v>88</v>
      </c>
    </row>
    <row r="12" spans="1:46">
      <c r="A12" s="122" t="s">
        <v>97</v>
      </c>
      <c r="B12" s="122">
        <v>501</v>
      </c>
      <c r="C12" s="122">
        <v>551</v>
      </c>
      <c r="D12" s="122">
        <v>559</v>
      </c>
      <c r="E12" s="122">
        <v>597</v>
      </c>
      <c r="F12" s="122">
        <v>517</v>
      </c>
      <c r="G12" s="122">
        <v>438</v>
      </c>
      <c r="H12" s="122">
        <v>455</v>
      </c>
      <c r="I12" s="122">
        <v>473</v>
      </c>
      <c r="J12" s="122">
        <v>502</v>
      </c>
      <c r="K12" s="122">
        <v>506</v>
      </c>
      <c r="L12" s="122">
        <v>573</v>
      </c>
      <c r="M12" s="122">
        <v>618</v>
      </c>
      <c r="N12" s="122">
        <v>636</v>
      </c>
      <c r="O12" s="122">
        <v>662</v>
      </c>
      <c r="P12" s="122">
        <v>701</v>
      </c>
      <c r="Q12" s="122">
        <v>775</v>
      </c>
      <c r="R12" s="122">
        <v>814</v>
      </c>
      <c r="S12" s="122">
        <v>935</v>
      </c>
      <c r="T12" s="122">
        <v>3807</v>
      </c>
      <c r="U12" s="122">
        <v>5232</v>
      </c>
      <c r="V12" s="122">
        <v>5668</v>
      </c>
      <c r="W12" s="122">
        <v>6423</v>
      </c>
      <c r="X12" s="122">
        <v>7602</v>
      </c>
      <c r="Y12" s="122">
        <v>9205</v>
      </c>
      <c r="Z12" s="122">
        <v>10261</v>
      </c>
      <c r="AA12" s="122">
        <v>11780</v>
      </c>
      <c r="AB12" s="122">
        <v>14819</v>
      </c>
      <c r="AC12" s="122">
        <v>18969</v>
      </c>
      <c r="AD12" s="122">
        <v>24280</v>
      </c>
      <c r="AE12" s="122">
        <v>34611</v>
      </c>
      <c r="AF12" s="122">
        <v>42018</v>
      </c>
      <c r="AG12" s="122">
        <v>57111</v>
      </c>
      <c r="AH12" s="122">
        <v>71928</v>
      </c>
      <c r="AI12" s="122">
        <v>95593</v>
      </c>
      <c r="AJ12" s="122">
        <v>119692</v>
      </c>
      <c r="AK12" s="122">
        <v>146616</v>
      </c>
      <c r="AL12" s="122">
        <v>184950</v>
      </c>
      <c r="AM12" s="122">
        <v>239244</v>
      </c>
      <c r="AN12" s="122">
        <v>303349</v>
      </c>
      <c r="AO12" s="122">
        <v>383532</v>
      </c>
      <c r="AP12" s="122">
        <v>510256</v>
      </c>
      <c r="AQ12" s="122">
        <v>635944</v>
      </c>
      <c r="AR12" s="122">
        <v>804106</v>
      </c>
      <c r="AS12" s="122">
        <v>927882</v>
      </c>
      <c r="AT12" s="122" t="s">
        <v>88</v>
      </c>
    </row>
    <row r="13" spans="1:46">
      <c r="A13" s="122" t="s">
        <v>98</v>
      </c>
      <c r="B13" s="122">
        <v>30952</v>
      </c>
      <c r="C13" s="122">
        <v>30881</v>
      </c>
      <c r="D13" s="122">
        <v>31844</v>
      </c>
      <c r="E13" s="122">
        <v>32647</v>
      </c>
      <c r="F13" s="122">
        <v>35648</v>
      </c>
      <c r="G13" s="122">
        <v>38165</v>
      </c>
      <c r="H13" s="122">
        <v>39413</v>
      </c>
      <c r="I13" s="122">
        <v>40280</v>
      </c>
      <c r="J13" s="122">
        <v>41651</v>
      </c>
      <c r="K13" s="122">
        <v>44344</v>
      </c>
      <c r="L13" s="122">
        <v>44861</v>
      </c>
      <c r="M13" s="122">
        <v>52398</v>
      </c>
      <c r="N13" s="122">
        <v>53477</v>
      </c>
      <c r="O13" s="122">
        <v>55468</v>
      </c>
      <c r="P13" s="122">
        <v>56585</v>
      </c>
      <c r="Q13" s="122">
        <v>58318</v>
      </c>
      <c r="R13" s="122">
        <v>58626</v>
      </c>
      <c r="S13" s="122">
        <v>61620</v>
      </c>
      <c r="T13" s="122">
        <v>115954</v>
      </c>
      <c r="U13" s="122">
        <v>130524</v>
      </c>
      <c r="V13" s="122">
        <v>103156</v>
      </c>
      <c r="W13" s="122">
        <v>118417</v>
      </c>
      <c r="X13" s="122">
        <v>116045</v>
      </c>
      <c r="Y13" s="122">
        <v>123437</v>
      </c>
      <c r="Z13" s="122">
        <v>131113</v>
      </c>
      <c r="AA13" s="122">
        <v>133996</v>
      </c>
      <c r="AB13" s="122">
        <v>141849</v>
      </c>
      <c r="AC13" s="122">
        <v>145189</v>
      </c>
      <c r="AD13" s="122">
        <v>153412</v>
      </c>
      <c r="AE13" s="122">
        <v>164421</v>
      </c>
      <c r="AF13" s="122">
        <v>169138</v>
      </c>
      <c r="AG13" s="122">
        <v>183280</v>
      </c>
      <c r="AH13" s="122">
        <v>188732</v>
      </c>
      <c r="AI13" s="122">
        <v>204889</v>
      </c>
      <c r="AJ13" s="122">
        <v>223490</v>
      </c>
      <c r="AK13" s="122">
        <v>239366</v>
      </c>
      <c r="AL13" s="122">
        <v>258349</v>
      </c>
      <c r="AM13" s="122">
        <v>278554</v>
      </c>
      <c r="AN13" s="122">
        <v>301546</v>
      </c>
      <c r="AO13" s="122">
        <v>366748</v>
      </c>
      <c r="AP13" s="122">
        <v>391325</v>
      </c>
      <c r="AQ13" s="122">
        <v>421165</v>
      </c>
      <c r="AR13" s="122">
        <v>455725</v>
      </c>
      <c r="AS13" s="122">
        <v>492848</v>
      </c>
      <c r="AT13" s="122" t="s">
        <v>88</v>
      </c>
    </row>
    <row r="14" spans="1:46">
      <c r="A14" s="122" t="s">
        <v>99</v>
      </c>
      <c r="B14" s="122">
        <v>0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  <c r="O14" s="122">
        <v>0</v>
      </c>
      <c r="P14" s="122">
        <v>0</v>
      </c>
      <c r="Q14" s="122">
        <v>0</v>
      </c>
      <c r="R14" s="122">
        <v>0</v>
      </c>
      <c r="S14" s="122">
        <v>0</v>
      </c>
      <c r="T14" s="122">
        <v>0</v>
      </c>
      <c r="U14" s="122">
        <v>0</v>
      </c>
      <c r="V14" s="122">
        <v>0</v>
      </c>
      <c r="W14" s="122">
        <v>0</v>
      </c>
      <c r="X14" s="122">
        <v>0</v>
      </c>
      <c r="Y14" s="122">
        <v>0</v>
      </c>
      <c r="Z14" s="122">
        <v>0</v>
      </c>
      <c r="AA14" s="122">
        <v>0</v>
      </c>
      <c r="AB14" s="122">
        <v>0</v>
      </c>
      <c r="AC14" s="122">
        <v>0</v>
      </c>
      <c r="AD14" s="122">
        <v>0</v>
      </c>
      <c r="AE14" s="122">
        <v>0</v>
      </c>
      <c r="AF14" s="122">
        <v>0</v>
      </c>
      <c r="AG14" s="122">
        <v>0</v>
      </c>
      <c r="AH14" s="122">
        <v>0</v>
      </c>
      <c r="AI14" s="122">
        <v>0</v>
      </c>
      <c r="AJ14" s="122">
        <v>0</v>
      </c>
      <c r="AK14" s="122">
        <v>0</v>
      </c>
      <c r="AL14" s="122">
        <v>0</v>
      </c>
      <c r="AM14" s="122">
        <v>0</v>
      </c>
      <c r="AN14" s="122">
        <v>0</v>
      </c>
      <c r="AO14" s="122">
        <v>0</v>
      </c>
      <c r="AP14" s="122">
        <v>0</v>
      </c>
      <c r="AQ14" s="122">
        <v>0</v>
      </c>
      <c r="AR14" s="122">
        <v>0</v>
      </c>
      <c r="AS14" s="122">
        <v>0</v>
      </c>
      <c r="AT14" s="122" t="s">
        <v>88</v>
      </c>
    </row>
    <row r="15" spans="1:46">
      <c r="A15" s="122" t="s">
        <v>100</v>
      </c>
      <c r="B15" s="122">
        <v>0</v>
      </c>
      <c r="C15" s="122">
        <v>0</v>
      </c>
      <c r="D15" s="122">
        <v>0</v>
      </c>
      <c r="E15" s="122">
        <v>0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  <c r="O15" s="122">
        <v>0</v>
      </c>
      <c r="P15" s="122">
        <v>0</v>
      </c>
      <c r="Q15" s="122">
        <v>0</v>
      </c>
      <c r="R15" s="122">
        <v>0</v>
      </c>
      <c r="S15" s="122">
        <v>0</v>
      </c>
      <c r="T15" s="122">
        <v>0</v>
      </c>
      <c r="U15" s="122">
        <v>0</v>
      </c>
      <c r="V15" s="122">
        <v>0</v>
      </c>
      <c r="W15" s="122">
        <v>0</v>
      </c>
      <c r="X15" s="122">
        <v>0</v>
      </c>
      <c r="Y15" s="122">
        <v>0</v>
      </c>
      <c r="Z15" s="122">
        <v>0</v>
      </c>
      <c r="AA15" s="122">
        <v>0</v>
      </c>
      <c r="AB15" s="122">
        <v>0</v>
      </c>
      <c r="AC15" s="122">
        <v>0</v>
      </c>
      <c r="AD15" s="122">
        <v>0</v>
      </c>
      <c r="AE15" s="122">
        <v>0</v>
      </c>
      <c r="AF15" s="122">
        <v>0</v>
      </c>
      <c r="AG15" s="122">
        <v>0</v>
      </c>
      <c r="AH15" s="122">
        <v>0</v>
      </c>
      <c r="AI15" s="122">
        <v>0</v>
      </c>
      <c r="AJ15" s="122">
        <v>0</v>
      </c>
      <c r="AK15" s="122">
        <v>0</v>
      </c>
      <c r="AL15" s="122">
        <v>0</v>
      </c>
      <c r="AM15" s="122">
        <v>0</v>
      </c>
      <c r="AN15" s="122">
        <v>0</v>
      </c>
      <c r="AO15" s="122">
        <v>0</v>
      </c>
      <c r="AP15" s="122">
        <v>0</v>
      </c>
      <c r="AQ15" s="122">
        <v>0</v>
      </c>
      <c r="AR15" s="122">
        <v>0</v>
      </c>
      <c r="AS15" s="122">
        <v>0</v>
      </c>
      <c r="AT15" s="122" t="s">
        <v>88</v>
      </c>
    </row>
    <row r="16" spans="1:46">
      <c r="A16" s="122" t="s">
        <v>101</v>
      </c>
      <c r="B16" s="122">
        <v>0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  <c r="O16" s="122">
        <v>0</v>
      </c>
      <c r="P16" s="122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109</v>
      </c>
      <c r="V16" s="122">
        <v>90</v>
      </c>
      <c r="W16" s="122">
        <v>73</v>
      </c>
      <c r="X16" s="122">
        <v>66</v>
      </c>
      <c r="Y16" s="122">
        <v>87</v>
      </c>
      <c r="Z16" s="122">
        <v>100</v>
      </c>
      <c r="AA16" s="122">
        <v>111</v>
      </c>
      <c r="AB16" s="122">
        <v>117</v>
      </c>
      <c r="AC16" s="122">
        <v>111</v>
      </c>
      <c r="AD16" s="122">
        <v>504</v>
      </c>
      <c r="AE16" s="122">
        <v>843</v>
      </c>
      <c r="AF16" s="122">
        <v>895</v>
      </c>
      <c r="AG16" s="122">
        <v>1046</v>
      </c>
      <c r="AH16" s="122">
        <v>1074</v>
      </c>
      <c r="AI16" s="122">
        <v>1273</v>
      </c>
      <c r="AJ16" s="122">
        <v>1862</v>
      </c>
      <c r="AK16" s="122">
        <v>1645</v>
      </c>
      <c r="AL16" s="122">
        <v>2212</v>
      </c>
      <c r="AM16" s="122">
        <v>1607</v>
      </c>
      <c r="AN16" s="122">
        <v>1424</v>
      </c>
      <c r="AO16" s="122">
        <v>2099</v>
      </c>
      <c r="AP16" s="122">
        <v>1806</v>
      </c>
      <c r="AQ16" s="122">
        <v>1574</v>
      </c>
      <c r="AR16" s="122">
        <v>2157</v>
      </c>
      <c r="AS16" s="122">
        <v>2337</v>
      </c>
      <c r="AT16" s="122" t="s">
        <v>88</v>
      </c>
    </row>
    <row r="17" spans="1:46">
      <c r="A17" s="122" t="s">
        <v>102</v>
      </c>
      <c r="B17" s="122">
        <v>5257047</v>
      </c>
      <c r="C17" s="122">
        <v>5698606</v>
      </c>
      <c r="D17" s="122">
        <v>6131143</v>
      </c>
      <c r="E17" s="122">
        <v>6287499</v>
      </c>
      <c r="F17" s="122">
        <v>6518674</v>
      </c>
      <c r="G17" s="122">
        <v>6980704</v>
      </c>
      <c r="H17" s="122">
        <v>7305783</v>
      </c>
      <c r="I17" s="122">
        <v>7693127</v>
      </c>
      <c r="J17" s="122">
        <v>8024038</v>
      </c>
      <c r="K17" s="122">
        <v>8283485</v>
      </c>
      <c r="L17" s="122">
        <v>8454000</v>
      </c>
      <c r="M17" s="122">
        <v>8540253</v>
      </c>
      <c r="N17" s="122">
        <v>8899596</v>
      </c>
      <c r="O17" s="122">
        <v>9399142</v>
      </c>
      <c r="P17" s="122">
        <v>9792711</v>
      </c>
      <c r="Q17" s="122">
        <v>10089627</v>
      </c>
      <c r="R17" s="122">
        <v>10559375</v>
      </c>
      <c r="S17" s="122">
        <v>11023707</v>
      </c>
      <c r="T17" s="122">
        <v>11566576</v>
      </c>
      <c r="U17" s="122">
        <v>11863574</v>
      </c>
      <c r="V17" s="122">
        <v>12134512</v>
      </c>
      <c r="W17" s="122">
        <v>12245818</v>
      </c>
      <c r="X17" s="122">
        <v>12536252</v>
      </c>
      <c r="Y17" s="122">
        <v>12844394</v>
      </c>
      <c r="Z17" s="122">
        <v>13284696</v>
      </c>
      <c r="AA17" s="122">
        <v>13706747</v>
      </c>
      <c r="AB17" s="122">
        <v>13997966</v>
      </c>
      <c r="AC17" s="122">
        <v>14363855</v>
      </c>
      <c r="AD17" s="122">
        <v>14775978</v>
      </c>
      <c r="AE17" s="122">
        <v>15470744</v>
      </c>
      <c r="AF17" s="122">
        <v>15591164</v>
      </c>
      <c r="AG17" s="122">
        <v>16201668</v>
      </c>
      <c r="AH17" s="122">
        <v>16793891</v>
      </c>
      <c r="AI17" s="122">
        <v>17563956</v>
      </c>
      <c r="AJ17" s="122">
        <v>18324258</v>
      </c>
      <c r="AK17" s="122">
        <v>19028400</v>
      </c>
      <c r="AL17" s="122">
        <v>19853638</v>
      </c>
      <c r="AM17" s="122">
        <v>20230807</v>
      </c>
      <c r="AN17" s="122">
        <v>20155885</v>
      </c>
      <c r="AO17" s="122">
        <v>21493488</v>
      </c>
      <c r="AP17" s="122">
        <v>22193570</v>
      </c>
      <c r="AQ17" s="122">
        <v>22693693</v>
      </c>
      <c r="AR17" s="122">
        <v>23369730</v>
      </c>
      <c r="AS17" s="122">
        <v>23815799</v>
      </c>
      <c r="AT17" s="122" t="s">
        <v>88</v>
      </c>
    </row>
    <row r="18" spans="1:46">
      <c r="A18" s="122" t="s">
        <v>103</v>
      </c>
      <c r="B18" s="122">
        <v>1240506</v>
      </c>
      <c r="C18" s="122">
        <v>1304141</v>
      </c>
      <c r="D18" s="122">
        <v>1321603</v>
      </c>
      <c r="E18" s="122">
        <v>1460204</v>
      </c>
      <c r="F18" s="122">
        <v>1487188</v>
      </c>
      <c r="G18" s="122">
        <v>1478422</v>
      </c>
      <c r="H18" s="122">
        <v>1527563</v>
      </c>
      <c r="I18" s="122">
        <v>1647937</v>
      </c>
      <c r="J18" s="122">
        <v>1735621</v>
      </c>
      <c r="K18" s="122">
        <v>1772535</v>
      </c>
      <c r="L18" s="122">
        <v>1816450</v>
      </c>
      <c r="M18" s="122">
        <v>1864361</v>
      </c>
      <c r="N18" s="122">
        <v>1948276</v>
      </c>
      <c r="O18" s="122">
        <v>2015786</v>
      </c>
      <c r="P18" s="122">
        <v>2050599</v>
      </c>
      <c r="Q18" s="122">
        <v>2090011</v>
      </c>
      <c r="R18" s="122">
        <v>2098934</v>
      </c>
      <c r="S18" s="122">
        <v>2170928</v>
      </c>
      <c r="T18" s="122">
        <v>2221078</v>
      </c>
      <c r="U18" s="122">
        <v>2298725</v>
      </c>
      <c r="V18" s="122">
        <v>2335452</v>
      </c>
      <c r="W18" s="122">
        <v>2347818</v>
      </c>
      <c r="X18" s="122">
        <v>2482148</v>
      </c>
      <c r="Y18" s="122">
        <v>2511081</v>
      </c>
      <c r="Z18" s="122">
        <v>2636536</v>
      </c>
      <c r="AA18" s="122">
        <v>2675121</v>
      </c>
      <c r="AB18" s="122">
        <v>2714721</v>
      </c>
      <c r="AC18" s="122">
        <v>2735981</v>
      </c>
      <c r="AD18" s="122">
        <v>2759083</v>
      </c>
      <c r="AE18" s="122">
        <v>2836665</v>
      </c>
      <c r="AF18" s="122">
        <v>2786909</v>
      </c>
      <c r="AG18" s="122">
        <v>2882904</v>
      </c>
      <c r="AH18" s="122">
        <v>2918990</v>
      </c>
      <c r="AI18" s="122">
        <v>3128418</v>
      </c>
      <c r="AJ18" s="122">
        <v>3291261</v>
      </c>
      <c r="AK18" s="122">
        <v>3447382</v>
      </c>
      <c r="AL18" s="122">
        <v>3549169</v>
      </c>
      <c r="AM18" s="122">
        <v>3752978</v>
      </c>
      <c r="AN18" s="122">
        <v>3895761</v>
      </c>
      <c r="AO18" s="122">
        <v>4204520</v>
      </c>
      <c r="AP18" s="122">
        <v>4423627</v>
      </c>
      <c r="AQ18" s="122">
        <v>4740188</v>
      </c>
      <c r="AR18" s="122">
        <v>5063104</v>
      </c>
      <c r="AS18" s="122">
        <v>5322768</v>
      </c>
      <c r="AT18" s="122" t="s">
        <v>88</v>
      </c>
    </row>
    <row r="19" spans="1:46">
      <c r="A19" s="122" t="s">
        <v>127</v>
      </c>
      <c r="B19" s="122">
        <v>2102393</v>
      </c>
      <c r="C19" s="122">
        <v>2186617</v>
      </c>
      <c r="D19" s="122">
        <v>2341947</v>
      </c>
      <c r="E19" s="122">
        <v>2295194</v>
      </c>
      <c r="F19" s="122">
        <v>2379834</v>
      </c>
      <c r="G19" s="122">
        <v>2603192</v>
      </c>
      <c r="H19" s="122">
        <v>2699736</v>
      </c>
      <c r="I19" s="122">
        <v>2771070</v>
      </c>
      <c r="J19" s="122">
        <v>2949485</v>
      </c>
      <c r="K19" s="122">
        <v>3136810</v>
      </c>
      <c r="L19" s="122">
        <v>3179754</v>
      </c>
      <c r="M19" s="122">
        <v>3262551</v>
      </c>
      <c r="N19" s="122">
        <v>3431282</v>
      </c>
      <c r="O19" s="122">
        <v>3577741</v>
      </c>
      <c r="P19" s="122">
        <v>3803307</v>
      </c>
      <c r="Q19" s="122">
        <v>3909851</v>
      </c>
      <c r="R19" s="122">
        <v>4144293</v>
      </c>
      <c r="S19" s="122">
        <v>4290388</v>
      </c>
      <c r="T19" s="122">
        <v>4448597</v>
      </c>
      <c r="U19" s="122">
        <v>4424923</v>
      </c>
      <c r="V19" s="122">
        <v>4531932</v>
      </c>
      <c r="W19" s="122">
        <v>4613869</v>
      </c>
      <c r="X19" s="122">
        <v>4713772</v>
      </c>
      <c r="Y19" s="122">
        <v>4850590</v>
      </c>
      <c r="Z19" s="122">
        <v>4992226</v>
      </c>
      <c r="AA19" s="122">
        <v>5235839</v>
      </c>
      <c r="AB19" s="122">
        <v>5354005</v>
      </c>
      <c r="AC19" s="122">
        <v>5461707</v>
      </c>
      <c r="AD19" s="122">
        <v>5590367</v>
      </c>
      <c r="AE19" s="122">
        <v>6005217</v>
      </c>
      <c r="AF19" s="122">
        <v>6023787</v>
      </c>
      <c r="AG19" s="122">
        <v>6308726</v>
      </c>
      <c r="AH19" s="122">
        <v>6723244</v>
      </c>
      <c r="AI19" s="122">
        <v>6951282</v>
      </c>
      <c r="AJ19" s="122">
        <v>7335351</v>
      </c>
      <c r="AK19" s="122">
        <v>7745599</v>
      </c>
      <c r="AL19" s="122">
        <v>8207239</v>
      </c>
      <c r="AM19" s="122">
        <v>8258054</v>
      </c>
      <c r="AN19" s="122">
        <v>8099771</v>
      </c>
      <c r="AO19" s="122">
        <v>8664529</v>
      </c>
      <c r="AP19" s="122">
        <v>9142796</v>
      </c>
      <c r="AQ19" s="122">
        <v>9181462</v>
      </c>
      <c r="AR19" s="122">
        <v>9639813</v>
      </c>
      <c r="AS19" s="122">
        <v>9707489</v>
      </c>
      <c r="AT19" s="122" t="s">
        <v>88</v>
      </c>
    </row>
    <row r="20" spans="1:46">
      <c r="A20" s="122" t="s">
        <v>126</v>
      </c>
      <c r="B20" s="122">
        <v>1105773</v>
      </c>
      <c r="C20" s="122">
        <v>1317909</v>
      </c>
      <c r="D20" s="122">
        <v>1520199</v>
      </c>
      <c r="E20" s="122">
        <v>1475159</v>
      </c>
      <c r="F20" s="122">
        <v>1459005</v>
      </c>
      <c r="G20" s="122">
        <v>1627286</v>
      </c>
      <c r="H20" s="122">
        <v>1680254</v>
      </c>
      <c r="I20" s="122">
        <v>1756648</v>
      </c>
      <c r="J20" s="122">
        <v>1723762</v>
      </c>
      <c r="K20" s="122">
        <v>1658721</v>
      </c>
      <c r="L20" s="122">
        <v>1586160</v>
      </c>
      <c r="M20" s="122">
        <v>1448281</v>
      </c>
      <c r="N20" s="122">
        <v>1403178</v>
      </c>
      <c r="O20" s="122">
        <v>1337136</v>
      </c>
      <c r="P20" s="122">
        <v>1190240</v>
      </c>
      <c r="Q20" s="122">
        <v>1211858</v>
      </c>
      <c r="R20" s="122">
        <v>1199151</v>
      </c>
      <c r="S20" s="122">
        <v>1251914</v>
      </c>
      <c r="T20" s="122">
        <v>1343714</v>
      </c>
      <c r="U20" s="122">
        <v>1358419</v>
      </c>
      <c r="V20" s="122">
        <v>1361128</v>
      </c>
      <c r="W20" s="122">
        <v>1340925</v>
      </c>
      <c r="X20" s="122">
        <v>1281260</v>
      </c>
      <c r="Y20" s="122">
        <v>1297629</v>
      </c>
      <c r="Z20" s="122">
        <v>1278752</v>
      </c>
      <c r="AA20" s="122">
        <v>1264867</v>
      </c>
      <c r="AB20" s="122">
        <v>1264811</v>
      </c>
      <c r="AC20" s="122">
        <v>1309590</v>
      </c>
      <c r="AD20" s="122">
        <v>1280862</v>
      </c>
      <c r="AE20" s="122">
        <v>1251317</v>
      </c>
      <c r="AF20" s="122">
        <v>1197560</v>
      </c>
      <c r="AG20" s="122">
        <v>1200895</v>
      </c>
      <c r="AH20" s="122">
        <v>1209084</v>
      </c>
      <c r="AI20" s="122">
        <v>1192508</v>
      </c>
      <c r="AJ20" s="122">
        <v>1177749</v>
      </c>
      <c r="AK20" s="122">
        <v>1088699</v>
      </c>
      <c r="AL20" s="122">
        <v>1115603</v>
      </c>
      <c r="AM20" s="122">
        <v>1062428</v>
      </c>
      <c r="AN20" s="122">
        <v>989910</v>
      </c>
      <c r="AO20" s="122">
        <v>982047</v>
      </c>
      <c r="AP20" s="122">
        <v>1090880</v>
      </c>
      <c r="AQ20" s="122">
        <v>1150294</v>
      </c>
      <c r="AR20" s="122">
        <v>1073699</v>
      </c>
      <c r="AS20" s="122">
        <v>1023005</v>
      </c>
      <c r="AT20" s="122" t="s">
        <v>88</v>
      </c>
    </row>
    <row r="21" spans="1:46">
      <c r="A21" s="122" t="s">
        <v>125</v>
      </c>
      <c r="B21" s="122">
        <v>5020</v>
      </c>
      <c r="C21" s="122">
        <v>5967</v>
      </c>
      <c r="D21" s="122">
        <v>7189</v>
      </c>
      <c r="E21" s="122">
        <v>7562</v>
      </c>
      <c r="F21" s="122">
        <v>8526</v>
      </c>
      <c r="G21" s="122">
        <v>9367</v>
      </c>
      <c r="H21" s="122">
        <v>9350</v>
      </c>
      <c r="I21" s="122">
        <v>9146</v>
      </c>
      <c r="J21" s="122">
        <v>11278</v>
      </c>
      <c r="K21" s="122">
        <v>14150</v>
      </c>
      <c r="L21" s="122">
        <v>15939</v>
      </c>
      <c r="M21" s="122">
        <v>16700</v>
      </c>
      <c r="N21" s="122">
        <v>18687</v>
      </c>
      <c r="O21" s="122">
        <v>21286</v>
      </c>
      <c r="P21" s="122">
        <v>23622</v>
      </c>
      <c r="Q21" s="122">
        <v>26498</v>
      </c>
      <c r="R21" s="122">
        <v>28822</v>
      </c>
      <c r="S21" s="122">
        <v>29296</v>
      </c>
      <c r="T21" s="122">
        <v>37684</v>
      </c>
      <c r="U21" s="122">
        <v>41766</v>
      </c>
      <c r="V21" s="122">
        <v>43147</v>
      </c>
      <c r="W21" s="122">
        <v>45799</v>
      </c>
      <c r="X21" s="122">
        <v>47906</v>
      </c>
      <c r="Y21" s="122">
        <v>50342</v>
      </c>
      <c r="Z21" s="122">
        <v>50256</v>
      </c>
      <c r="AA21" s="122">
        <v>54077</v>
      </c>
      <c r="AB21" s="122">
        <v>57324</v>
      </c>
      <c r="AC21" s="122">
        <v>64431</v>
      </c>
      <c r="AD21" s="122">
        <v>73444</v>
      </c>
      <c r="AE21" s="122">
        <v>87444</v>
      </c>
      <c r="AF21" s="122">
        <v>94487</v>
      </c>
      <c r="AG21" s="122">
        <v>110451</v>
      </c>
      <c r="AH21" s="122">
        <v>127092</v>
      </c>
      <c r="AI21" s="122">
        <v>153369</v>
      </c>
      <c r="AJ21" s="122">
        <v>179837</v>
      </c>
      <c r="AK21" s="122">
        <v>207872</v>
      </c>
      <c r="AL21" s="122">
        <v>249456</v>
      </c>
      <c r="AM21" s="122">
        <v>305768</v>
      </c>
      <c r="AN21" s="122">
        <v>371813</v>
      </c>
      <c r="AO21" s="122">
        <v>453754</v>
      </c>
      <c r="AP21" s="122">
        <v>581286</v>
      </c>
      <c r="AQ21" s="122">
        <v>707737</v>
      </c>
      <c r="AR21" s="122">
        <v>877894</v>
      </c>
      <c r="AS21" s="122">
        <v>1007596</v>
      </c>
      <c r="AT21" s="122" t="s">
        <v>88</v>
      </c>
    </row>
    <row r="24" spans="1:46">
      <c r="A24" s="122" t="s">
        <v>133</v>
      </c>
    </row>
  </sheetData>
  <phoneticPr fontId="3"/>
  <pageMargins left="0.75" right="0.75" top="1" bottom="1" header="0.51200000000000001" footer="0.51200000000000001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V15"/>
  <sheetViews>
    <sheetView workbookViewId="0">
      <pane xSplit="2" topLeftCell="C1" activePane="topRight" state="frozen"/>
      <selection pane="topRight"/>
    </sheetView>
  </sheetViews>
  <sheetFormatPr defaultColWidth="8" defaultRowHeight="14.25"/>
  <cols>
    <col min="1" max="1" width="8" style="107"/>
    <col min="2" max="2" width="12.25" style="107" customWidth="1"/>
    <col min="3" max="8" width="8" style="107"/>
    <col min="9" max="43" width="8" style="107" customWidth="1"/>
    <col min="44" max="45" width="9.5" style="107" customWidth="1"/>
    <col min="46" max="48" width="9.5" style="107" bestFit="1" customWidth="1"/>
    <col min="49" max="16384" width="8" style="107"/>
  </cols>
  <sheetData>
    <row r="1" spans="1:48">
      <c r="A1" s="106" t="s">
        <v>155</v>
      </c>
    </row>
    <row r="4" spans="1:48">
      <c r="C4" s="108">
        <v>1970</v>
      </c>
      <c r="D4" s="108"/>
      <c r="E4" s="108"/>
      <c r="F4" s="108"/>
      <c r="G4" s="109"/>
      <c r="H4" s="108">
        <v>1975</v>
      </c>
      <c r="I4" s="108"/>
      <c r="J4" s="108"/>
      <c r="K4" s="108"/>
      <c r="L4" s="108"/>
      <c r="M4" s="108">
        <v>1980</v>
      </c>
      <c r="N4" s="108"/>
      <c r="O4" s="108"/>
      <c r="P4" s="108"/>
      <c r="Q4" s="108"/>
      <c r="R4" s="108">
        <v>1985</v>
      </c>
      <c r="S4" s="108"/>
      <c r="T4" s="108"/>
      <c r="U4" s="108"/>
      <c r="V4" s="108"/>
      <c r="W4" s="108">
        <v>1990</v>
      </c>
      <c r="X4" s="108"/>
      <c r="Y4" s="108"/>
      <c r="Z4" s="108"/>
      <c r="AA4" s="108"/>
      <c r="AB4" s="108">
        <v>1995</v>
      </c>
      <c r="AC4" s="108"/>
      <c r="AD4" s="108"/>
      <c r="AE4" s="108"/>
      <c r="AF4" s="108"/>
      <c r="AG4" s="108">
        <v>2000</v>
      </c>
      <c r="AH4" s="108"/>
      <c r="AI4" s="108"/>
      <c r="AJ4" s="108"/>
      <c r="AK4" s="108"/>
      <c r="AL4" s="108">
        <v>2005</v>
      </c>
      <c r="AM4" s="108"/>
      <c r="AN4" s="108"/>
      <c r="AO4" s="108"/>
      <c r="AP4" s="108"/>
      <c r="AQ4" s="108">
        <v>2010</v>
      </c>
      <c r="AR4" s="108"/>
      <c r="AS4" s="109"/>
      <c r="AT4" s="109"/>
      <c r="AU4" s="109"/>
      <c r="AV4" s="109">
        <v>2015</v>
      </c>
    </row>
    <row r="5" spans="1:48">
      <c r="B5" s="109" t="s">
        <v>154</v>
      </c>
      <c r="C5" s="110">
        <v>1.212</v>
      </c>
      <c r="D5" s="110">
        <v>1.776</v>
      </c>
      <c r="E5" s="110">
        <v>2.448</v>
      </c>
      <c r="F5" s="110">
        <v>2.887</v>
      </c>
      <c r="G5" s="110">
        <v>4.415</v>
      </c>
      <c r="H5" s="110">
        <v>5.7240000000000002</v>
      </c>
      <c r="I5" s="110">
        <v>8.1859999999999999</v>
      </c>
      <c r="J5" s="110">
        <v>10.003</v>
      </c>
      <c r="K5" s="110">
        <v>13.510999999999999</v>
      </c>
      <c r="L5" s="110">
        <v>17.597000000000001</v>
      </c>
      <c r="M5" s="110">
        <v>17.981999999999999</v>
      </c>
      <c r="N5" s="110">
        <v>19.518000000000001</v>
      </c>
      <c r="O5" s="110">
        <v>22.169</v>
      </c>
      <c r="P5" s="110">
        <v>23.731999999999999</v>
      </c>
      <c r="Q5" s="110">
        <v>27.196000000000002</v>
      </c>
      <c r="R5" s="110">
        <v>33.826999999999998</v>
      </c>
      <c r="S5" s="110">
        <v>35.962000000000003</v>
      </c>
      <c r="T5" s="110">
        <v>40.271999999999998</v>
      </c>
      <c r="U5" s="110">
        <v>41.222000000000001</v>
      </c>
      <c r="V5" s="110">
        <v>43.805999999999997</v>
      </c>
      <c r="W5" s="110">
        <v>46.006</v>
      </c>
      <c r="X5" s="110">
        <v>47.765999999999998</v>
      </c>
      <c r="Y5" s="110">
        <v>48.000999999999998</v>
      </c>
      <c r="Z5" s="110">
        <v>51.978000000000002</v>
      </c>
      <c r="AA5" s="110">
        <v>57.262999999999998</v>
      </c>
      <c r="AB5" s="110">
        <v>59.360999999999997</v>
      </c>
      <c r="AC5" s="110">
        <v>61.716999999999999</v>
      </c>
      <c r="AD5" s="110">
        <v>64.953000000000003</v>
      </c>
      <c r="AE5" s="110">
        <v>66.486999999999995</v>
      </c>
      <c r="AF5" s="110">
        <v>68.186999999999998</v>
      </c>
      <c r="AG5" s="110">
        <v>69.391999999999996</v>
      </c>
      <c r="AH5" s="110">
        <v>69.391999999999996</v>
      </c>
      <c r="AI5" s="110">
        <v>74.549000000000007</v>
      </c>
      <c r="AJ5" s="110">
        <v>76.132000000000005</v>
      </c>
      <c r="AK5" s="110">
        <v>77.792000000000002</v>
      </c>
      <c r="AL5" s="110">
        <v>81.852000000000004</v>
      </c>
      <c r="AM5" s="110">
        <v>83.21</v>
      </c>
      <c r="AN5" s="110">
        <v>86.16</v>
      </c>
      <c r="AO5" s="110">
        <v>84.515000000000001</v>
      </c>
      <c r="AP5" s="110">
        <v>85.406999999999996</v>
      </c>
      <c r="AQ5" s="110">
        <v>87.63</v>
      </c>
      <c r="AR5" s="110">
        <v>87.578999999999994</v>
      </c>
      <c r="AS5" s="110">
        <v>90.253</v>
      </c>
      <c r="AT5" s="110">
        <v>90.582999999999998</v>
      </c>
      <c r="AU5" s="110">
        <v>97.007000000000005</v>
      </c>
      <c r="AV5" s="126">
        <v>104.045</v>
      </c>
    </row>
    <row r="6" spans="1:48">
      <c r="B6" s="109" t="s">
        <v>153</v>
      </c>
      <c r="C6" s="110">
        <v>0</v>
      </c>
      <c r="D6" s="110">
        <v>0</v>
      </c>
      <c r="E6" s="110">
        <v>0</v>
      </c>
      <c r="F6" s="110">
        <v>0</v>
      </c>
      <c r="G6" s="110">
        <v>0</v>
      </c>
      <c r="H6" s="110">
        <v>0</v>
      </c>
      <c r="I6" s="110">
        <v>0</v>
      </c>
      <c r="J6" s="110">
        <v>0</v>
      </c>
      <c r="K6" s="110">
        <v>0</v>
      </c>
      <c r="L6" s="110">
        <v>0</v>
      </c>
      <c r="M6" s="110">
        <v>0</v>
      </c>
      <c r="N6" s="110">
        <v>0</v>
      </c>
      <c r="O6" s="110">
        <v>0</v>
      </c>
      <c r="P6" s="110">
        <v>0</v>
      </c>
      <c r="Q6" s="110">
        <v>0.96499999999999997</v>
      </c>
      <c r="R6" s="110">
        <v>1.93</v>
      </c>
      <c r="S6" s="110">
        <v>1.93</v>
      </c>
      <c r="T6" s="110">
        <v>1.93</v>
      </c>
      <c r="U6" s="110">
        <v>1.93</v>
      </c>
      <c r="V6" s="110">
        <v>1.93</v>
      </c>
      <c r="W6" s="110">
        <v>1.93</v>
      </c>
      <c r="X6" s="110">
        <v>1.93</v>
      </c>
      <c r="Y6" s="110">
        <v>1.93</v>
      </c>
      <c r="Z6" s="110">
        <v>1.93</v>
      </c>
      <c r="AA6" s="110">
        <v>1.93</v>
      </c>
      <c r="AB6" s="110">
        <v>1.93</v>
      </c>
      <c r="AC6" s="110">
        <v>1.93</v>
      </c>
      <c r="AD6" s="110">
        <v>1.93</v>
      </c>
      <c r="AE6" s="110">
        <v>1.93</v>
      </c>
      <c r="AF6" s="110">
        <v>1.93</v>
      </c>
      <c r="AG6" s="110">
        <v>1.93</v>
      </c>
      <c r="AH6" s="110">
        <v>1.93</v>
      </c>
      <c r="AI6" s="110">
        <v>1.93</v>
      </c>
      <c r="AJ6" s="110">
        <v>1.89</v>
      </c>
      <c r="AK6" s="110">
        <v>1.89</v>
      </c>
      <c r="AL6" s="110">
        <v>1.89</v>
      </c>
      <c r="AM6" s="110">
        <v>1.89</v>
      </c>
      <c r="AN6" s="110">
        <v>1.89</v>
      </c>
      <c r="AO6" s="110">
        <v>1.89</v>
      </c>
      <c r="AP6" s="110">
        <v>1.89</v>
      </c>
      <c r="AQ6" s="110">
        <v>1.88</v>
      </c>
      <c r="AR6" s="110">
        <v>1.91</v>
      </c>
      <c r="AS6" s="110">
        <v>1.94</v>
      </c>
      <c r="AT6" s="110">
        <v>1.94</v>
      </c>
      <c r="AU6" s="110">
        <v>1.94</v>
      </c>
      <c r="AV6" s="126">
        <v>1.94</v>
      </c>
    </row>
    <row r="7" spans="1:48">
      <c r="B7" s="111" t="s">
        <v>81</v>
      </c>
      <c r="C7" s="110">
        <v>0</v>
      </c>
      <c r="D7" s="110">
        <v>0</v>
      </c>
      <c r="E7" s="110">
        <v>0</v>
      </c>
      <c r="F7" s="110">
        <v>0</v>
      </c>
      <c r="G7" s="110">
        <v>0</v>
      </c>
      <c r="H7" s="110">
        <v>0</v>
      </c>
      <c r="I7" s="110">
        <v>0</v>
      </c>
      <c r="J7" s="110">
        <v>0</v>
      </c>
      <c r="K7" s="110">
        <v>0</v>
      </c>
      <c r="L7" s="110">
        <v>0</v>
      </c>
      <c r="M7" s="110">
        <v>0</v>
      </c>
      <c r="N7" s="110">
        <v>0</v>
      </c>
      <c r="O7" s="110">
        <v>0</v>
      </c>
      <c r="P7" s="110">
        <v>0</v>
      </c>
      <c r="Q7" s="110">
        <v>0</v>
      </c>
      <c r="R7" s="110">
        <v>0</v>
      </c>
      <c r="S7" s="110">
        <v>0</v>
      </c>
      <c r="T7" s="110">
        <v>0</v>
      </c>
      <c r="U7" s="110">
        <v>0</v>
      </c>
      <c r="V7" s="110">
        <v>0</v>
      </c>
      <c r="W7" s="110">
        <v>0</v>
      </c>
      <c r="X7" s="110">
        <v>0</v>
      </c>
      <c r="Y7" s="110">
        <v>0</v>
      </c>
      <c r="Z7" s="110">
        <v>0</v>
      </c>
      <c r="AA7" s="110">
        <v>0</v>
      </c>
      <c r="AB7" s="110">
        <v>0</v>
      </c>
      <c r="AC7" s="110">
        <v>0</v>
      </c>
      <c r="AD7" s="110">
        <v>0</v>
      </c>
      <c r="AE7" s="110">
        <v>0</v>
      </c>
      <c r="AF7" s="110">
        <v>0</v>
      </c>
      <c r="AG7" s="110">
        <v>0</v>
      </c>
      <c r="AH7" s="110">
        <v>0</v>
      </c>
      <c r="AI7" s="110">
        <v>0</v>
      </c>
      <c r="AJ7" s="110">
        <v>0</v>
      </c>
      <c r="AK7" s="110">
        <v>0</v>
      </c>
      <c r="AL7" s="110">
        <v>0</v>
      </c>
      <c r="AM7" s="110">
        <v>0</v>
      </c>
      <c r="AN7" s="110">
        <v>0</v>
      </c>
      <c r="AO7" s="110">
        <v>0</v>
      </c>
      <c r="AP7" s="110">
        <v>0</v>
      </c>
      <c r="AQ7" s="110">
        <v>0</v>
      </c>
      <c r="AR7" s="110">
        <v>0</v>
      </c>
      <c r="AS7" s="110">
        <v>0</v>
      </c>
      <c r="AT7" s="110">
        <v>1</v>
      </c>
      <c r="AU7" s="110">
        <v>1</v>
      </c>
      <c r="AV7" s="126">
        <v>1</v>
      </c>
    </row>
    <row r="8" spans="1:48">
      <c r="B8" s="111" t="s">
        <v>152</v>
      </c>
      <c r="C8" s="110">
        <v>0</v>
      </c>
      <c r="D8" s="110">
        <v>0</v>
      </c>
      <c r="E8" s="110">
        <v>0</v>
      </c>
      <c r="F8" s="110">
        <v>0</v>
      </c>
      <c r="G8" s="110">
        <v>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0">
        <v>0</v>
      </c>
      <c r="O8" s="110">
        <v>0</v>
      </c>
      <c r="P8" s="110">
        <v>0</v>
      </c>
      <c r="Q8" s="110">
        <v>0</v>
      </c>
      <c r="R8" s="110">
        <v>0</v>
      </c>
      <c r="S8" s="110">
        <v>0</v>
      </c>
      <c r="T8" s="110">
        <v>0</v>
      </c>
      <c r="U8" s="110">
        <v>0</v>
      </c>
      <c r="V8" s="110">
        <v>0</v>
      </c>
      <c r="W8" s="110">
        <v>0</v>
      </c>
      <c r="X8" s="110">
        <v>20.962</v>
      </c>
      <c r="Y8" s="110">
        <v>20.962</v>
      </c>
      <c r="Z8" s="110">
        <v>21.256</v>
      </c>
      <c r="AA8" s="110">
        <v>21.256</v>
      </c>
      <c r="AB8" s="110">
        <v>21.256</v>
      </c>
      <c r="AC8" s="110">
        <v>21.256</v>
      </c>
      <c r="AD8" s="110">
        <v>21.256</v>
      </c>
      <c r="AE8" s="110">
        <v>21.256</v>
      </c>
      <c r="AF8" s="110">
        <v>21.556000000000001</v>
      </c>
      <c r="AG8" s="110">
        <v>21.556000000000001</v>
      </c>
      <c r="AH8" s="110">
        <v>22.556000000000001</v>
      </c>
      <c r="AI8" s="110">
        <v>22.556000000000001</v>
      </c>
      <c r="AJ8" s="110">
        <v>22.556000000000001</v>
      </c>
      <c r="AK8" s="110">
        <v>22.556000000000001</v>
      </c>
      <c r="AL8" s="110">
        <v>23.556000000000001</v>
      </c>
      <c r="AM8" s="110">
        <v>23.193999999999999</v>
      </c>
      <c r="AN8" s="110">
        <v>23.193999999999999</v>
      </c>
      <c r="AO8" s="110">
        <v>23.193999999999999</v>
      </c>
      <c r="AP8" s="110">
        <v>23.193999999999999</v>
      </c>
      <c r="AQ8" s="110">
        <v>24.193999999999999</v>
      </c>
      <c r="AR8" s="110">
        <v>24.193999999999999</v>
      </c>
      <c r="AS8" s="110">
        <v>25.193999999999999</v>
      </c>
      <c r="AT8" s="110">
        <v>25.193999999999999</v>
      </c>
      <c r="AU8" s="110">
        <v>25.193999999999999</v>
      </c>
      <c r="AV8" s="126">
        <v>26.294</v>
      </c>
    </row>
    <row r="9" spans="1:48">
      <c r="B9" s="111" t="s">
        <v>151</v>
      </c>
      <c r="C9" s="110">
        <v>1.5049999999999999</v>
      </c>
      <c r="D9" s="110">
        <v>2.3340000000000001</v>
      </c>
      <c r="E9" s="110">
        <v>2.4750000000000001</v>
      </c>
      <c r="F9" s="110">
        <v>2.907</v>
      </c>
      <c r="G9" s="110">
        <v>4.2850000000000001</v>
      </c>
      <c r="H9" s="110">
        <v>5.2450000000000001</v>
      </c>
      <c r="I9" s="110">
        <v>7.1859999999999999</v>
      </c>
      <c r="J9" s="110">
        <v>8.1709999999999994</v>
      </c>
      <c r="K9" s="110">
        <v>8.1709999999999994</v>
      </c>
      <c r="L9" s="110">
        <v>11.095000000000001</v>
      </c>
      <c r="M9" s="110">
        <v>13.574999999999999</v>
      </c>
      <c r="N9" s="110">
        <v>15.574999999999999</v>
      </c>
      <c r="O9" s="110">
        <v>17.254999999999999</v>
      </c>
      <c r="P9" s="110">
        <v>19.254999999999999</v>
      </c>
      <c r="Q9" s="110">
        <v>23.195</v>
      </c>
      <c r="R9" s="110">
        <v>27.195</v>
      </c>
      <c r="S9" s="110">
        <v>28.253</v>
      </c>
      <c r="T9" s="110">
        <v>33.753</v>
      </c>
      <c r="U9" s="110">
        <v>35.645000000000003</v>
      </c>
      <c r="V9" s="110">
        <v>37.551000000000002</v>
      </c>
      <c r="W9" s="110">
        <v>38.356999999999999</v>
      </c>
      <c r="X9" s="110">
        <v>14.03</v>
      </c>
      <c r="Y9" s="110">
        <v>14.03</v>
      </c>
      <c r="Z9" s="110">
        <v>13.03</v>
      </c>
      <c r="AA9" s="110">
        <v>13.03</v>
      </c>
      <c r="AB9" s="110">
        <v>14.438000000000001</v>
      </c>
      <c r="AC9" s="110">
        <v>14.438000000000001</v>
      </c>
      <c r="AD9" s="110">
        <v>14.176</v>
      </c>
      <c r="AE9" s="110">
        <v>13.375999999999999</v>
      </c>
      <c r="AF9" s="110">
        <v>13.226000000000001</v>
      </c>
      <c r="AG9" s="110">
        <v>12.226000000000001</v>
      </c>
      <c r="AH9" s="110">
        <v>12.244</v>
      </c>
      <c r="AI9" s="110">
        <v>12.244</v>
      </c>
      <c r="AJ9" s="110">
        <v>12.244</v>
      </c>
      <c r="AK9" s="110">
        <v>12.243</v>
      </c>
      <c r="AL9" s="110">
        <v>13.226000000000001</v>
      </c>
      <c r="AM9" s="110">
        <v>14.243</v>
      </c>
      <c r="AN9" s="110">
        <v>14.243</v>
      </c>
      <c r="AO9" s="110">
        <v>14.226000000000001</v>
      </c>
      <c r="AP9" s="110">
        <v>14.226000000000001</v>
      </c>
      <c r="AQ9" s="110">
        <v>14.226000000000001</v>
      </c>
      <c r="AR9" s="110">
        <v>14.226000000000001</v>
      </c>
      <c r="AS9" s="110">
        <v>14.226000000000001</v>
      </c>
      <c r="AT9" s="110">
        <v>14.226000000000001</v>
      </c>
      <c r="AU9" s="110">
        <v>14.226000000000001</v>
      </c>
      <c r="AV9" s="126">
        <v>14.226000000000001</v>
      </c>
    </row>
    <row r="10" spans="1:48">
      <c r="B10" s="109" t="s">
        <v>150</v>
      </c>
      <c r="C10" s="110">
        <v>8.9649999999999999</v>
      </c>
      <c r="D10" s="110">
        <v>11.051</v>
      </c>
      <c r="E10" s="110">
        <v>13.701000000000001</v>
      </c>
      <c r="F10" s="110">
        <v>14.355</v>
      </c>
      <c r="G10" s="110">
        <v>18.981999999999999</v>
      </c>
      <c r="H10" s="110">
        <v>21.597000000000001</v>
      </c>
      <c r="I10" s="110">
        <v>27.35</v>
      </c>
      <c r="J10" s="110">
        <v>32.476999999999997</v>
      </c>
      <c r="K10" s="110">
        <v>38.601999999999997</v>
      </c>
      <c r="L10" s="110">
        <v>41.677999999999997</v>
      </c>
      <c r="M10" s="110">
        <v>52.438000000000002</v>
      </c>
      <c r="N10" s="110">
        <v>63.887</v>
      </c>
      <c r="O10" s="110">
        <v>68.331000000000003</v>
      </c>
      <c r="P10" s="110">
        <v>78.183000000000007</v>
      </c>
      <c r="Q10" s="110">
        <v>88.771000000000001</v>
      </c>
      <c r="R10" s="110">
        <v>100.473</v>
      </c>
      <c r="S10" s="110">
        <v>110.667</v>
      </c>
      <c r="T10" s="110">
        <v>118.105</v>
      </c>
      <c r="U10" s="110">
        <v>131.303</v>
      </c>
      <c r="V10" s="110">
        <v>135.18</v>
      </c>
      <c r="W10" s="110">
        <v>135.05799999999999</v>
      </c>
      <c r="X10" s="110">
        <v>135.715</v>
      </c>
      <c r="Y10" s="110">
        <v>138</v>
      </c>
      <c r="Z10" s="110">
        <v>138.29300000000001</v>
      </c>
      <c r="AA10" s="110">
        <v>139.084</v>
      </c>
      <c r="AB10" s="110">
        <v>141.79499999999999</v>
      </c>
      <c r="AC10" s="110">
        <v>142.20699999999999</v>
      </c>
      <c r="AD10" s="110">
        <v>142.21799999999999</v>
      </c>
      <c r="AE10" s="110">
        <v>140.23500000000001</v>
      </c>
      <c r="AF10" s="110">
        <v>140.30099999999999</v>
      </c>
      <c r="AG10" s="110">
        <v>143.42699999999999</v>
      </c>
      <c r="AH10" s="110">
        <v>143.47200000000001</v>
      </c>
      <c r="AI10" s="110">
        <v>145.459</v>
      </c>
      <c r="AJ10" s="110">
        <v>144.72900000000001</v>
      </c>
      <c r="AK10" s="110">
        <v>144.99299999999999</v>
      </c>
      <c r="AL10" s="110">
        <v>143.98599999999999</v>
      </c>
      <c r="AM10" s="110">
        <v>141.95400000000001</v>
      </c>
      <c r="AN10" s="110">
        <v>142.892</v>
      </c>
      <c r="AO10" s="110">
        <v>142.65299999999999</v>
      </c>
      <c r="AP10" s="110">
        <v>141.435</v>
      </c>
      <c r="AQ10" s="110">
        <v>141.422</v>
      </c>
      <c r="AR10" s="110">
        <v>132.56800000000001</v>
      </c>
      <c r="AS10" s="110">
        <v>131.43799999999999</v>
      </c>
      <c r="AT10" s="110">
        <v>131.52799999999999</v>
      </c>
      <c r="AU10" s="110">
        <v>131.58099999999999</v>
      </c>
      <c r="AV10" s="126">
        <v>130.005</v>
      </c>
    </row>
    <row r="11" spans="1:48">
      <c r="B11" s="109" t="s">
        <v>149</v>
      </c>
      <c r="C11" s="110">
        <v>0</v>
      </c>
      <c r="D11" s="110">
        <v>0</v>
      </c>
      <c r="E11" s="110">
        <v>0</v>
      </c>
      <c r="F11" s="110">
        <v>0.31900000000000001</v>
      </c>
      <c r="G11" s="110">
        <v>0.31900000000000001</v>
      </c>
      <c r="H11" s="110">
        <v>0.31900000000000001</v>
      </c>
      <c r="I11" s="110">
        <v>0.34</v>
      </c>
      <c r="J11" s="110">
        <v>0.34</v>
      </c>
      <c r="K11" s="110">
        <v>0.34</v>
      </c>
      <c r="L11" s="110">
        <v>0.34</v>
      </c>
      <c r="M11" s="110">
        <v>0.34</v>
      </c>
      <c r="N11" s="110">
        <v>0.34</v>
      </c>
      <c r="O11" s="110">
        <v>0.34</v>
      </c>
      <c r="P11" s="110">
        <v>0.98399999999999999</v>
      </c>
      <c r="Q11" s="110">
        <v>0.98399999999999999</v>
      </c>
      <c r="R11" s="110">
        <v>1.641</v>
      </c>
      <c r="S11" s="110">
        <v>1.6579999999999999</v>
      </c>
      <c r="T11" s="110">
        <v>1.6579999999999999</v>
      </c>
      <c r="U11" s="110">
        <v>1.6579999999999999</v>
      </c>
      <c r="V11" s="110">
        <v>1.6579999999999999</v>
      </c>
      <c r="W11" s="110">
        <v>2.3330000000000002</v>
      </c>
      <c r="X11" s="110">
        <v>2.3370000000000002</v>
      </c>
      <c r="Y11" s="110">
        <v>2.3370000000000002</v>
      </c>
      <c r="Z11" s="110">
        <v>2.3370000000000002</v>
      </c>
      <c r="AA11" s="110">
        <v>2.3370000000000002</v>
      </c>
      <c r="AB11" s="110">
        <v>2.97</v>
      </c>
      <c r="AC11" s="110">
        <v>2.97</v>
      </c>
      <c r="AD11" s="110">
        <v>2.97</v>
      </c>
      <c r="AE11" s="110">
        <v>2.97</v>
      </c>
      <c r="AF11" s="110">
        <v>2.97</v>
      </c>
      <c r="AG11" s="110">
        <v>3.0259999999999998</v>
      </c>
      <c r="AH11" s="110">
        <v>4.335</v>
      </c>
      <c r="AI11" s="110">
        <v>4.3760000000000003</v>
      </c>
      <c r="AJ11" s="110">
        <v>4.3760000000000003</v>
      </c>
      <c r="AK11" s="110">
        <v>4.3760000000000003</v>
      </c>
      <c r="AL11" s="110">
        <v>4.3760000000000003</v>
      </c>
      <c r="AM11" s="110">
        <v>4.3760000000000003</v>
      </c>
      <c r="AN11" s="110">
        <v>4.3760000000000003</v>
      </c>
      <c r="AO11" s="110">
        <v>4.3760000000000003</v>
      </c>
      <c r="AP11" s="110">
        <v>4.3760000000000003</v>
      </c>
      <c r="AQ11" s="110">
        <v>4.3760000000000003</v>
      </c>
      <c r="AR11" s="110">
        <v>4.3609999999999998</v>
      </c>
      <c r="AS11" s="110">
        <v>4.3609999999999998</v>
      </c>
      <c r="AT11" s="110">
        <v>4.3609999999999998</v>
      </c>
      <c r="AU11" s="110">
        <v>4.3609999999999998</v>
      </c>
      <c r="AV11" s="126">
        <v>4.3609999999999998</v>
      </c>
    </row>
    <row r="12" spans="1:48">
      <c r="B12" s="109" t="s">
        <v>148</v>
      </c>
      <c r="C12" s="110">
        <v>8.5109999999999992</v>
      </c>
      <c r="D12" s="110">
        <v>11.329000000000001</v>
      </c>
      <c r="E12" s="110">
        <v>16.759</v>
      </c>
      <c r="F12" s="110">
        <v>27.248000000000001</v>
      </c>
      <c r="G12" s="110">
        <v>39.305999999999997</v>
      </c>
      <c r="H12" s="110">
        <v>42.228999999999999</v>
      </c>
      <c r="I12" s="110">
        <v>51.362000000000002</v>
      </c>
      <c r="J12" s="110">
        <v>55.088999999999999</v>
      </c>
      <c r="K12" s="110">
        <v>60.345999999999997</v>
      </c>
      <c r="L12" s="110">
        <v>60.345999999999997</v>
      </c>
      <c r="M12" s="110">
        <v>62.186</v>
      </c>
      <c r="N12" s="110">
        <v>66.608000000000004</v>
      </c>
      <c r="O12" s="110">
        <v>72.869</v>
      </c>
      <c r="P12" s="110">
        <v>76.355000000000004</v>
      </c>
      <c r="Q12" s="110">
        <v>82.501000000000005</v>
      </c>
      <c r="R12" s="110">
        <v>88.506</v>
      </c>
      <c r="S12" s="110">
        <v>98.504999999999995</v>
      </c>
      <c r="T12" s="110">
        <v>107.05</v>
      </c>
      <c r="U12" s="110">
        <v>114.41</v>
      </c>
      <c r="V12" s="110">
        <v>115.556</v>
      </c>
      <c r="W12" s="110">
        <v>119.952</v>
      </c>
      <c r="X12" s="110">
        <v>120.062</v>
      </c>
      <c r="Y12" s="110">
        <v>119.39</v>
      </c>
      <c r="Z12" s="110">
        <v>121.39700000000001</v>
      </c>
      <c r="AA12" s="110">
        <v>121.44</v>
      </c>
      <c r="AB12" s="110">
        <v>120.571</v>
      </c>
      <c r="AC12" s="110">
        <v>121.176</v>
      </c>
      <c r="AD12" s="110">
        <v>117.194</v>
      </c>
      <c r="AE12" s="110">
        <v>112.236</v>
      </c>
      <c r="AF12" s="110">
        <v>111.255</v>
      </c>
      <c r="AG12" s="110">
        <v>111.786</v>
      </c>
      <c r="AH12" s="110">
        <v>112.357</v>
      </c>
      <c r="AI12" s="110">
        <v>112.613</v>
      </c>
      <c r="AJ12" s="110">
        <v>114.35899999999999</v>
      </c>
      <c r="AK12" s="110">
        <v>115.357</v>
      </c>
      <c r="AL12" s="110">
        <v>116.16800000000001</v>
      </c>
      <c r="AM12" s="110">
        <v>118.181</v>
      </c>
      <c r="AN12" s="110">
        <v>119.486</v>
      </c>
      <c r="AO12" s="110">
        <v>119.59</v>
      </c>
      <c r="AP12" s="110">
        <v>118.628</v>
      </c>
      <c r="AQ12" s="110">
        <v>118.47499999999999</v>
      </c>
      <c r="AR12" s="110">
        <v>119.628</v>
      </c>
      <c r="AS12" s="110">
        <v>120.822</v>
      </c>
      <c r="AT12" s="110">
        <v>117.524</v>
      </c>
      <c r="AU12" s="110">
        <v>116.917</v>
      </c>
      <c r="AV12" s="126">
        <v>116.995</v>
      </c>
    </row>
    <row r="13" spans="1:48">
      <c r="B13" s="108" t="s">
        <v>147</v>
      </c>
      <c r="C13" s="110">
        <v>20.193000000000001</v>
      </c>
      <c r="D13" s="110">
        <v>26.49</v>
      </c>
      <c r="E13" s="110">
        <v>35.383000000000003</v>
      </c>
      <c r="F13" s="110">
        <v>47.716000000000001</v>
      </c>
      <c r="G13" s="110">
        <v>67.307000000000002</v>
      </c>
      <c r="H13" s="110">
        <v>75.114000000000004</v>
      </c>
      <c r="I13" s="110">
        <v>94.424000000000007</v>
      </c>
      <c r="J13" s="110">
        <v>106.08</v>
      </c>
      <c r="K13" s="110">
        <v>120.97</v>
      </c>
      <c r="L13" s="110">
        <v>131.05600000000001</v>
      </c>
      <c r="M13" s="110">
        <v>146.52099999999999</v>
      </c>
      <c r="N13" s="110">
        <v>165.928</v>
      </c>
      <c r="O13" s="110">
        <v>180.964</v>
      </c>
      <c r="P13" s="110">
        <v>198.50899999999999</v>
      </c>
      <c r="Q13" s="110">
        <v>223.61199999999999</v>
      </c>
      <c r="R13" s="110">
        <v>253.572</v>
      </c>
      <c r="S13" s="110">
        <v>276.97500000000002</v>
      </c>
      <c r="T13" s="110">
        <v>302.76799999999997</v>
      </c>
      <c r="U13" s="110">
        <v>326.16800000000001</v>
      </c>
      <c r="V13" s="110">
        <v>335.68099999999998</v>
      </c>
      <c r="W13" s="110">
        <v>343.63600000000002</v>
      </c>
      <c r="X13" s="110">
        <v>342.80200000000002</v>
      </c>
      <c r="Y13" s="110">
        <v>344.65</v>
      </c>
      <c r="Z13" s="110">
        <v>350.221</v>
      </c>
      <c r="AA13" s="110">
        <v>356.34</v>
      </c>
      <c r="AB13" s="110">
        <v>362.32100000000003</v>
      </c>
      <c r="AC13" s="110">
        <v>365.69400000000002</v>
      </c>
      <c r="AD13" s="110">
        <v>364.697</v>
      </c>
      <c r="AE13" s="110">
        <v>358.49</v>
      </c>
      <c r="AF13" s="110">
        <v>359.42500000000001</v>
      </c>
      <c r="AG13" s="110">
        <v>363.34300000000002</v>
      </c>
      <c r="AH13" s="110">
        <v>366.286</v>
      </c>
      <c r="AI13" s="110">
        <v>373.72699999999998</v>
      </c>
      <c r="AJ13" s="110">
        <v>376.286</v>
      </c>
      <c r="AK13" s="110">
        <v>379.20699999999999</v>
      </c>
      <c r="AL13" s="110">
        <v>385.05399999999997</v>
      </c>
      <c r="AM13" s="110">
        <v>387.048</v>
      </c>
      <c r="AN13" s="110">
        <v>392.24099999999999</v>
      </c>
      <c r="AO13" s="110">
        <v>390.44400000000002</v>
      </c>
      <c r="AP13" s="110">
        <v>389.15600000000001</v>
      </c>
      <c r="AQ13" s="110">
        <v>392.20299999999997</v>
      </c>
      <c r="AR13" s="110">
        <v>384.46600000000001</v>
      </c>
      <c r="AS13" s="110">
        <v>388.23399999999998</v>
      </c>
      <c r="AT13" s="110">
        <v>386.35599999999999</v>
      </c>
      <c r="AU13" s="110">
        <v>392.226</v>
      </c>
      <c r="AV13" s="126">
        <v>398.86599999999999</v>
      </c>
    </row>
    <row r="14" spans="1:48"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</row>
    <row r="15" spans="1:48">
      <c r="A15" s="106" t="s">
        <v>146</v>
      </c>
    </row>
  </sheetData>
  <phoneticPr fontId="3"/>
  <printOptions gridLines="1" gridLinesSet="0"/>
  <pageMargins left="0.75" right="0.75" top="1" bottom="1" header="0.5" footer="0.5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グラフ</vt:lpstr>
      <vt:lpstr>データ</vt:lpstr>
      <vt:lpstr>データ（EIA-2014）</vt:lpstr>
      <vt:lpstr>データ（IEA1-2014)</vt:lpstr>
      <vt:lpstr>データ（IEA2-2014)</vt:lpstr>
      <vt:lpstr>データ (222-2-1-2014)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</cp:lastModifiedBy>
  <cp:lastPrinted>2016-01-20T06:44:57Z</cp:lastPrinted>
  <dcterms:created xsi:type="dcterms:W3CDTF">2006-02-01T01:29:23Z</dcterms:created>
  <dcterms:modified xsi:type="dcterms:W3CDTF">2017-01-20T13:27:03Z</dcterms:modified>
</cp:coreProperties>
</file>